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C8DEF40-0B91-4909-84DF-AFD3BD8A3231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C4" i="1"/>
  <c r="D4" i="1"/>
  <c r="E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C5" i="1"/>
  <c r="D5" i="1"/>
  <c r="E5" i="1"/>
  <c r="F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C6" i="1"/>
  <c r="D6" i="1"/>
  <c r="E6" i="1"/>
  <c r="F6" i="1"/>
  <c r="G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C7" i="1"/>
  <c r="D7" i="1"/>
  <c r="E7" i="1"/>
  <c r="F7" i="1"/>
  <c r="G7" i="1"/>
  <c r="H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C8" i="1"/>
  <c r="D8" i="1"/>
  <c r="E8" i="1"/>
  <c r="F8" i="1"/>
  <c r="G8" i="1"/>
  <c r="H8" i="1"/>
  <c r="I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C9" i="1"/>
  <c r="D9" i="1"/>
  <c r="E9" i="1"/>
  <c r="F9" i="1"/>
  <c r="G9" i="1"/>
  <c r="H9" i="1"/>
  <c r="I9" i="1"/>
  <c r="J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C10" i="1"/>
  <c r="D10" i="1"/>
  <c r="E10" i="1"/>
  <c r="F10" i="1"/>
  <c r="G10" i="1"/>
  <c r="H10" i="1"/>
  <c r="I10" i="1"/>
  <c r="J10" i="1"/>
  <c r="K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C11" i="1"/>
  <c r="D11" i="1"/>
  <c r="E11" i="1"/>
  <c r="F11" i="1"/>
  <c r="G11" i="1"/>
  <c r="H11" i="1"/>
  <c r="I11" i="1"/>
  <c r="J11" i="1"/>
  <c r="K11" i="1"/>
  <c r="L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C12" i="1"/>
  <c r="D12" i="1"/>
  <c r="E12" i="1"/>
  <c r="F12" i="1"/>
  <c r="G12" i="1"/>
  <c r="H12" i="1"/>
  <c r="I12" i="1"/>
  <c r="J12" i="1"/>
  <c r="K12" i="1"/>
  <c r="L12" i="1"/>
  <c r="M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C13" i="1"/>
  <c r="D13" i="1"/>
  <c r="E13" i="1"/>
  <c r="F13" i="1"/>
  <c r="G13" i="1"/>
  <c r="H13" i="1"/>
  <c r="I13" i="1"/>
  <c r="J13" i="1"/>
  <c r="K13" i="1"/>
  <c r="L13" i="1"/>
  <c r="M13" i="1"/>
  <c r="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FR24" i="1"/>
  <c r="FS24" i="1"/>
  <c r="FT24" i="1"/>
  <c r="FU24" i="1"/>
  <c r="FV24" i="1"/>
  <c r="FW24" i="1"/>
  <c r="FX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FS25" i="1"/>
  <c r="FT25" i="1"/>
  <c r="FU25" i="1"/>
  <c r="FV25" i="1"/>
  <c r="FW25" i="1"/>
  <c r="FX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B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FP27" i="1"/>
  <c r="FQ27" i="1"/>
  <c r="FR27" i="1"/>
  <c r="FS27" i="1"/>
  <c r="FT27" i="1"/>
  <c r="FU27" i="1"/>
  <c r="FV27" i="1"/>
  <c r="FW27" i="1"/>
  <c r="FX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B28" i="1"/>
  <c r="AC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FQ28" i="1"/>
  <c r="FR28" i="1"/>
  <c r="FS28" i="1"/>
  <c r="FT28" i="1"/>
  <c r="FU28" i="1"/>
  <c r="FV28" i="1"/>
  <c r="FW28" i="1"/>
  <c r="FX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B29" i="1"/>
  <c r="AC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FP29" i="1"/>
  <c r="FQ29" i="1"/>
  <c r="FR29" i="1"/>
  <c r="FS29" i="1"/>
  <c r="FT29" i="1"/>
  <c r="FU29" i="1"/>
  <c r="FV29" i="1"/>
  <c r="FW29" i="1"/>
  <c r="FX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B30" i="1"/>
  <c r="AC30" i="1"/>
  <c r="AE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FP30" i="1"/>
  <c r="FQ30" i="1"/>
  <c r="FR30" i="1"/>
  <c r="FS30" i="1"/>
  <c r="FT30" i="1"/>
  <c r="FU30" i="1"/>
  <c r="FV30" i="1"/>
  <c r="FW30" i="1"/>
  <c r="FX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B31" i="1"/>
  <c r="AC31" i="1"/>
  <c r="AE31" i="1"/>
  <c r="AF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FN31" i="1"/>
  <c r="FO31" i="1"/>
  <c r="FP31" i="1"/>
  <c r="FQ31" i="1"/>
  <c r="FR31" i="1"/>
  <c r="FS31" i="1"/>
  <c r="FT31" i="1"/>
  <c r="FU31" i="1"/>
  <c r="FV31" i="1"/>
  <c r="FW31" i="1"/>
  <c r="FX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B32" i="1"/>
  <c r="AC32" i="1"/>
  <c r="AE32" i="1"/>
  <c r="AF32" i="1"/>
  <c r="AG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FP32" i="1"/>
  <c r="FQ32" i="1"/>
  <c r="FR32" i="1"/>
  <c r="FS32" i="1"/>
  <c r="FT32" i="1"/>
  <c r="FU32" i="1"/>
  <c r="FV32" i="1"/>
  <c r="FW32" i="1"/>
  <c r="FX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B33" i="1"/>
  <c r="AC33" i="1"/>
  <c r="AE33" i="1"/>
  <c r="AF33" i="1"/>
  <c r="AG33" i="1"/>
  <c r="AH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FP33" i="1"/>
  <c r="FQ33" i="1"/>
  <c r="FR33" i="1"/>
  <c r="FS33" i="1"/>
  <c r="FT33" i="1"/>
  <c r="FU33" i="1"/>
  <c r="FV33" i="1"/>
  <c r="FW33" i="1"/>
  <c r="FX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B34" i="1"/>
  <c r="AC34" i="1"/>
  <c r="AE34" i="1"/>
  <c r="AF34" i="1"/>
  <c r="AG34" i="1"/>
  <c r="AH34" i="1"/>
  <c r="AI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FP34" i="1"/>
  <c r="FQ34" i="1"/>
  <c r="FR34" i="1"/>
  <c r="FS34" i="1"/>
  <c r="FT34" i="1"/>
  <c r="FU34" i="1"/>
  <c r="FV34" i="1"/>
  <c r="FW34" i="1"/>
  <c r="FX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B35" i="1"/>
  <c r="AC35" i="1"/>
  <c r="AE35" i="1"/>
  <c r="AF35" i="1"/>
  <c r="AG35" i="1"/>
  <c r="AH35" i="1"/>
  <c r="AI35" i="1"/>
  <c r="AJ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FP35" i="1"/>
  <c r="FQ35" i="1"/>
  <c r="FR35" i="1"/>
  <c r="FS35" i="1"/>
  <c r="FT35" i="1"/>
  <c r="FU35" i="1"/>
  <c r="FV35" i="1"/>
  <c r="FW35" i="1"/>
  <c r="FX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B36" i="1"/>
  <c r="AC36" i="1"/>
  <c r="AE36" i="1"/>
  <c r="AF36" i="1"/>
  <c r="AG36" i="1"/>
  <c r="AH36" i="1"/>
  <c r="AI36" i="1"/>
  <c r="AJ36" i="1"/>
  <c r="AK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FN36" i="1"/>
  <c r="FO36" i="1"/>
  <c r="FP36" i="1"/>
  <c r="FQ36" i="1"/>
  <c r="FR36" i="1"/>
  <c r="FS36" i="1"/>
  <c r="FT36" i="1"/>
  <c r="FU36" i="1"/>
  <c r="FV36" i="1"/>
  <c r="FW36" i="1"/>
  <c r="FX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B37" i="1"/>
  <c r="AC37" i="1"/>
  <c r="AE37" i="1"/>
  <c r="AF37" i="1"/>
  <c r="AG37" i="1"/>
  <c r="AH37" i="1"/>
  <c r="AI37" i="1"/>
  <c r="AJ37" i="1"/>
  <c r="AK37" i="1"/>
  <c r="AL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FN37" i="1"/>
  <c r="FO37" i="1"/>
  <c r="FP37" i="1"/>
  <c r="FQ37" i="1"/>
  <c r="FR37" i="1"/>
  <c r="FS37" i="1"/>
  <c r="FT37" i="1"/>
  <c r="FU37" i="1"/>
  <c r="FV37" i="1"/>
  <c r="FW37" i="1"/>
  <c r="FX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B38" i="1"/>
  <c r="AC38" i="1"/>
  <c r="AE38" i="1"/>
  <c r="AF38" i="1"/>
  <c r="AG38" i="1"/>
  <c r="AH38" i="1"/>
  <c r="AI38" i="1"/>
  <c r="AJ38" i="1"/>
  <c r="AK38" i="1"/>
  <c r="AL38" i="1"/>
  <c r="AM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FP38" i="1"/>
  <c r="FQ38" i="1"/>
  <c r="FR38" i="1"/>
  <c r="FS38" i="1"/>
  <c r="FT38" i="1"/>
  <c r="FU38" i="1"/>
  <c r="FV38" i="1"/>
  <c r="FW38" i="1"/>
  <c r="FX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B39" i="1"/>
  <c r="AC39" i="1"/>
  <c r="AE39" i="1"/>
  <c r="AF39" i="1"/>
  <c r="AG39" i="1"/>
  <c r="AH39" i="1"/>
  <c r="AI39" i="1"/>
  <c r="AJ39" i="1"/>
  <c r="AK39" i="1"/>
  <c r="AL39" i="1"/>
  <c r="AM39" i="1"/>
  <c r="A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FN39" i="1"/>
  <c r="FO39" i="1"/>
  <c r="FP39" i="1"/>
  <c r="FQ39" i="1"/>
  <c r="FR39" i="1"/>
  <c r="FS39" i="1"/>
  <c r="FT39" i="1"/>
  <c r="FU39" i="1"/>
  <c r="FV39" i="1"/>
  <c r="FW39" i="1"/>
  <c r="FX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B40" i="1"/>
  <c r="AC40" i="1"/>
  <c r="AE40" i="1"/>
  <c r="AF40" i="1"/>
  <c r="AG40" i="1"/>
  <c r="AH40" i="1"/>
  <c r="AI40" i="1"/>
  <c r="AJ40" i="1"/>
  <c r="AK40" i="1"/>
  <c r="AL40" i="1"/>
  <c r="AM40" i="1"/>
  <c r="AN40" i="1"/>
  <c r="AO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FP40" i="1"/>
  <c r="FQ40" i="1"/>
  <c r="FR40" i="1"/>
  <c r="FS40" i="1"/>
  <c r="FT40" i="1"/>
  <c r="FU40" i="1"/>
  <c r="FV40" i="1"/>
  <c r="FW40" i="1"/>
  <c r="FX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B41" i="1"/>
  <c r="AC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FP41" i="1"/>
  <c r="FQ41" i="1"/>
  <c r="FR41" i="1"/>
  <c r="FS41" i="1"/>
  <c r="FT41" i="1"/>
  <c r="FU41" i="1"/>
  <c r="FV41" i="1"/>
  <c r="FW41" i="1"/>
  <c r="FX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B42" i="1"/>
  <c r="AC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FP42" i="1"/>
  <c r="FQ42" i="1"/>
  <c r="FR42" i="1"/>
  <c r="FS42" i="1"/>
  <c r="FT42" i="1"/>
  <c r="FU42" i="1"/>
  <c r="FV42" i="1"/>
  <c r="FW42" i="1"/>
  <c r="FX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B43" i="1"/>
  <c r="AC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FN43" i="1"/>
  <c r="FO43" i="1"/>
  <c r="FP43" i="1"/>
  <c r="FQ43" i="1"/>
  <c r="FR43" i="1"/>
  <c r="FS43" i="1"/>
  <c r="FT43" i="1"/>
  <c r="FU43" i="1"/>
  <c r="FV43" i="1"/>
  <c r="FW43" i="1"/>
  <c r="FX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B44" i="1"/>
  <c r="AC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FF44" i="1"/>
  <c r="FG44" i="1"/>
  <c r="FH44" i="1"/>
  <c r="FI44" i="1"/>
  <c r="FJ44" i="1"/>
  <c r="FK44" i="1"/>
  <c r="FL44" i="1"/>
  <c r="FM44" i="1"/>
  <c r="FN44" i="1"/>
  <c r="FO44" i="1"/>
  <c r="FP44" i="1"/>
  <c r="FQ44" i="1"/>
  <c r="FR44" i="1"/>
  <c r="FS44" i="1"/>
  <c r="FT44" i="1"/>
  <c r="FU44" i="1"/>
  <c r="FV44" i="1"/>
  <c r="FW44" i="1"/>
  <c r="FX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B45" i="1"/>
  <c r="AC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FF45" i="1"/>
  <c r="FG45" i="1"/>
  <c r="FH45" i="1"/>
  <c r="FI45" i="1"/>
  <c r="FJ45" i="1"/>
  <c r="FK45" i="1"/>
  <c r="FL45" i="1"/>
  <c r="FM45" i="1"/>
  <c r="FN45" i="1"/>
  <c r="FO45" i="1"/>
  <c r="FP45" i="1"/>
  <c r="FQ45" i="1"/>
  <c r="FR45" i="1"/>
  <c r="FS45" i="1"/>
  <c r="FT45" i="1"/>
  <c r="FU45" i="1"/>
  <c r="FV45" i="1"/>
  <c r="FW45" i="1"/>
  <c r="FX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B46" i="1"/>
  <c r="AC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E46" i="1"/>
  <c r="FF46" i="1"/>
  <c r="FG46" i="1"/>
  <c r="FH46" i="1"/>
  <c r="FI46" i="1"/>
  <c r="FJ46" i="1"/>
  <c r="FK46" i="1"/>
  <c r="FL46" i="1"/>
  <c r="FM46" i="1"/>
  <c r="FN46" i="1"/>
  <c r="FO46" i="1"/>
  <c r="FP46" i="1"/>
  <c r="FQ46" i="1"/>
  <c r="FR46" i="1"/>
  <c r="FS46" i="1"/>
  <c r="FT46" i="1"/>
  <c r="FU46" i="1"/>
  <c r="FV46" i="1"/>
  <c r="FW46" i="1"/>
  <c r="FX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B47" i="1"/>
  <c r="AC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EZ47" i="1"/>
  <c r="FA47" i="1"/>
  <c r="FB47" i="1"/>
  <c r="FC47" i="1"/>
  <c r="FD47" i="1"/>
  <c r="FE47" i="1"/>
  <c r="FF47" i="1"/>
  <c r="FG47" i="1"/>
  <c r="FH47" i="1"/>
  <c r="FI47" i="1"/>
  <c r="FJ47" i="1"/>
  <c r="FK47" i="1"/>
  <c r="FL47" i="1"/>
  <c r="FM47" i="1"/>
  <c r="FN47" i="1"/>
  <c r="FO47" i="1"/>
  <c r="FP47" i="1"/>
  <c r="FQ47" i="1"/>
  <c r="FR47" i="1"/>
  <c r="FS47" i="1"/>
  <c r="FT47" i="1"/>
  <c r="FU47" i="1"/>
  <c r="FV47" i="1"/>
  <c r="FW47" i="1"/>
  <c r="FX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B48" i="1"/>
  <c r="AC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E48" i="1"/>
  <c r="FF48" i="1"/>
  <c r="FG48" i="1"/>
  <c r="FH48" i="1"/>
  <c r="FI48" i="1"/>
  <c r="FJ48" i="1"/>
  <c r="FK48" i="1"/>
  <c r="FL48" i="1"/>
  <c r="FM48" i="1"/>
  <c r="FN48" i="1"/>
  <c r="FO48" i="1"/>
  <c r="FP48" i="1"/>
  <c r="FQ48" i="1"/>
  <c r="FR48" i="1"/>
  <c r="FS48" i="1"/>
  <c r="FT48" i="1"/>
  <c r="FU48" i="1"/>
  <c r="FV48" i="1"/>
  <c r="FW48" i="1"/>
  <c r="FX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B49" i="1"/>
  <c r="AC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FF49" i="1"/>
  <c r="FG49" i="1"/>
  <c r="FH49" i="1"/>
  <c r="FI49" i="1"/>
  <c r="FJ49" i="1"/>
  <c r="FK49" i="1"/>
  <c r="FL49" i="1"/>
  <c r="FM49" i="1"/>
  <c r="FN49" i="1"/>
  <c r="FO49" i="1"/>
  <c r="FP49" i="1"/>
  <c r="FQ49" i="1"/>
  <c r="FR49" i="1"/>
  <c r="FS49" i="1"/>
  <c r="FT49" i="1"/>
  <c r="FU49" i="1"/>
  <c r="FV49" i="1"/>
  <c r="FW49" i="1"/>
  <c r="FX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B50" i="1"/>
  <c r="AC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FF50" i="1"/>
  <c r="FG50" i="1"/>
  <c r="FH50" i="1"/>
  <c r="FI50" i="1"/>
  <c r="FJ50" i="1"/>
  <c r="FK50" i="1"/>
  <c r="FL50" i="1"/>
  <c r="FM50" i="1"/>
  <c r="FN50" i="1"/>
  <c r="FO50" i="1"/>
  <c r="FP50" i="1"/>
  <c r="FQ50" i="1"/>
  <c r="FR50" i="1"/>
  <c r="FS50" i="1"/>
  <c r="FT50" i="1"/>
  <c r="FU50" i="1"/>
  <c r="FV50" i="1"/>
  <c r="FW50" i="1"/>
  <c r="FX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B51" i="1"/>
  <c r="AC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EY51" i="1"/>
  <c r="EZ51" i="1"/>
  <c r="FA51" i="1"/>
  <c r="FB51" i="1"/>
  <c r="FC51" i="1"/>
  <c r="FD51" i="1"/>
  <c r="FE51" i="1"/>
  <c r="FF51" i="1"/>
  <c r="FG51" i="1"/>
  <c r="FH51" i="1"/>
  <c r="FI51" i="1"/>
  <c r="FJ51" i="1"/>
  <c r="FK51" i="1"/>
  <c r="FL51" i="1"/>
  <c r="FM51" i="1"/>
  <c r="FN51" i="1"/>
  <c r="FO51" i="1"/>
  <c r="FP51" i="1"/>
  <c r="FQ51" i="1"/>
  <c r="FR51" i="1"/>
  <c r="FS51" i="1"/>
  <c r="FT51" i="1"/>
  <c r="FU51" i="1"/>
  <c r="FV51" i="1"/>
  <c r="FW51" i="1"/>
  <c r="FX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B52" i="1"/>
  <c r="AC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FP52" i="1"/>
  <c r="FQ52" i="1"/>
  <c r="FR52" i="1"/>
  <c r="FS52" i="1"/>
  <c r="FT52" i="1"/>
  <c r="FU52" i="1"/>
  <c r="FV52" i="1"/>
  <c r="FW52" i="1"/>
  <c r="FX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B53" i="1"/>
  <c r="AC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W53" i="1"/>
  <c r="FX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B54" i="1"/>
  <c r="AC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EZ54" i="1"/>
  <c r="FA54" i="1"/>
  <c r="FB54" i="1"/>
  <c r="FC54" i="1"/>
  <c r="FD54" i="1"/>
  <c r="FE54" i="1"/>
  <c r="FF54" i="1"/>
  <c r="FG54" i="1"/>
  <c r="FH54" i="1"/>
  <c r="FI54" i="1"/>
  <c r="FJ54" i="1"/>
  <c r="FK54" i="1"/>
  <c r="FL54" i="1"/>
  <c r="FM54" i="1"/>
  <c r="FN54" i="1"/>
  <c r="FO54" i="1"/>
  <c r="FP54" i="1"/>
  <c r="FQ54" i="1"/>
  <c r="FR54" i="1"/>
  <c r="FS54" i="1"/>
  <c r="FT54" i="1"/>
  <c r="FU54" i="1"/>
  <c r="FV54" i="1"/>
  <c r="FW54" i="1"/>
  <c r="FX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B55" i="1"/>
  <c r="AC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FF55" i="1"/>
  <c r="FG55" i="1"/>
  <c r="FH55" i="1"/>
  <c r="FI55" i="1"/>
  <c r="FJ55" i="1"/>
  <c r="FK55" i="1"/>
  <c r="FL55" i="1"/>
  <c r="FM55" i="1"/>
  <c r="FN55" i="1"/>
  <c r="FO55" i="1"/>
  <c r="FP55" i="1"/>
  <c r="FQ55" i="1"/>
  <c r="FR55" i="1"/>
  <c r="FS55" i="1"/>
  <c r="FT55" i="1"/>
  <c r="FU55" i="1"/>
  <c r="FV55" i="1"/>
  <c r="FW55" i="1"/>
  <c r="FX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B56" i="1"/>
  <c r="AC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FH56" i="1"/>
  <c r="FI56" i="1"/>
  <c r="FJ56" i="1"/>
  <c r="FK56" i="1"/>
  <c r="FL56" i="1"/>
  <c r="FM56" i="1"/>
  <c r="FN56" i="1"/>
  <c r="FO56" i="1"/>
  <c r="FP56" i="1"/>
  <c r="FQ56" i="1"/>
  <c r="FR56" i="1"/>
  <c r="FS56" i="1"/>
  <c r="FT56" i="1"/>
  <c r="FU56" i="1"/>
  <c r="FV56" i="1"/>
  <c r="FW56" i="1"/>
  <c r="FX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B57" i="1"/>
  <c r="AC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FH57" i="1"/>
  <c r="FI57" i="1"/>
  <c r="FJ57" i="1"/>
  <c r="FK57" i="1"/>
  <c r="FL57" i="1"/>
  <c r="FM57" i="1"/>
  <c r="FN57" i="1"/>
  <c r="FO57" i="1"/>
  <c r="FP57" i="1"/>
  <c r="FQ57" i="1"/>
  <c r="FR57" i="1"/>
  <c r="FS57" i="1"/>
  <c r="FT57" i="1"/>
  <c r="FU57" i="1"/>
  <c r="FV57" i="1"/>
  <c r="FW57" i="1"/>
  <c r="FX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B58" i="1"/>
  <c r="AC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EZ58" i="1"/>
  <c r="FA58" i="1"/>
  <c r="FB58" i="1"/>
  <c r="FC58" i="1"/>
  <c r="FD58" i="1"/>
  <c r="FE58" i="1"/>
  <c r="FF58" i="1"/>
  <c r="FG58" i="1"/>
  <c r="FH58" i="1"/>
  <c r="FI58" i="1"/>
  <c r="FJ58" i="1"/>
  <c r="FK58" i="1"/>
  <c r="FL58" i="1"/>
  <c r="FM58" i="1"/>
  <c r="FN58" i="1"/>
  <c r="FO58" i="1"/>
  <c r="FP58" i="1"/>
  <c r="FQ58" i="1"/>
  <c r="FR58" i="1"/>
  <c r="FS58" i="1"/>
  <c r="FT58" i="1"/>
  <c r="FU58" i="1"/>
  <c r="FV58" i="1"/>
  <c r="FW58" i="1"/>
  <c r="FX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B59" i="1"/>
  <c r="AC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EW59" i="1"/>
  <c r="EX59" i="1"/>
  <c r="EY59" i="1"/>
  <c r="EZ59" i="1"/>
  <c r="FA59" i="1"/>
  <c r="FB59" i="1"/>
  <c r="FC59" i="1"/>
  <c r="FD59" i="1"/>
  <c r="FE59" i="1"/>
  <c r="FF59" i="1"/>
  <c r="FG59" i="1"/>
  <c r="FH59" i="1"/>
  <c r="FI59" i="1"/>
  <c r="FJ59" i="1"/>
  <c r="FK59" i="1"/>
  <c r="FL59" i="1"/>
  <c r="FM59" i="1"/>
  <c r="FN59" i="1"/>
  <c r="FO59" i="1"/>
  <c r="FP59" i="1"/>
  <c r="FQ59" i="1"/>
  <c r="FR59" i="1"/>
  <c r="FS59" i="1"/>
  <c r="FT59" i="1"/>
  <c r="FU59" i="1"/>
  <c r="FV59" i="1"/>
  <c r="FW59" i="1"/>
  <c r="FX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B60" i="1"/>
  <c r="AC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EZ60" i="1"/>
  <c r="FA60" i="1"/>
  <c r="FB60" i="1"/>
  <c r="FC60" i="1"/>
  <c r="FD60" i="1"/>
  <c r="FE60" i="1"/>
  <c r="FF60" i="1"/>
  <c r="FG60" i="1"/>
  <c r="FH60" i="1"/>
  <c r="FI60" i="1"/>
  <c r="FJ60" i="1"/>
  <c r="FK60" i="1"/>
  <c r="FL60" i="1"/>
  <c r="FM60" i="1"/>
  <c r="FN60" i="1"/>
  <c r="FO60" i="1"/>
  <c r="FP60" i="1"/>
  <c r="FQ60" i="1"/>
  <c r="FR60" i="1"/>
  <c r="FS60" i="1"/>
  <c r="FT60" i="1"/>
  <c r="FU60" i="1"/>
  <c r="FV60" i="1"/>
  <c r="FW60" i="1"/>
  <c r="FX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B61" i="1"/>
  <c r="AC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EW61" i="1"/>
  <c r="EX61" i="1"/>
  <c r="EY61" i="1"/>
  <c r="EZ61" i="1"/>
  <c r="FA61" i="1"/>
  <c r="FB61" i="1"/>
  <c r="FC61" i="1"/>
  <c r="FD61" i="1"/>
  <c r="FE61" i="1"/>
  <c r="FF61" i="1"/>
  <c r="FG61" i="1"/>
  <c r="FH61" i="1"/>
  <c r="FI61" i="1"/>
  <c r="FJ61" i="1"/>
  <c r="FK61" i="1"/>
  <c r="FL61" i="1"/>
  <c r="FM61" i="1"/>
  <c r="FN61" i="1"/>
  <c r="FO61" i="1"/>
  <c r="FP61" i="1"/>
  <c r="FQ61" i="1"/>
  <c r="FR61" i="1"/>
  <c r="FS61" i="1"/>
  <c r="FT61" i="1"/>
  <c r="FU61" i="1"/>
  <c r="FV61" i="1"/>
  <c r="FW61" i="1"/>
  <c r="FX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B62" i="1"/>
  <c r="AC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EY62" i="1"/>
  <c r="EZ62" i="1"/>
  <c r="FA62" i="1"/>
  <c r="FB62" i="1"/>
  <c r="FC62" i="1"/>
  <c r="FD62" i="1"/>
  <c r="FE62" i="1"/>
  <c r="FF62" i="1"/>
  <c r="FG62" i="1"/>
  <c r="FH62" i="1"/>
  <c r="FI62" i="1"/>
  <c r="FJ62" i="1"/>
  <c r="FK62" i="1"/>
  <c r="FL62" i="1"/>
  <c r="FM62" i="1"/>
  <c r="FN62" i="1"/>
  <c r="FO62" i="1"/>
  <c r="FP62" i="1"/>
  <c r="FQ62" i="1"/>
  <c r="FR62" i="1"/>
  <c r="FS62" i="1"/>
  <c r="FT62" i="1"/>
  <c r="FU62" i="1"/>
  <c r="FV62" i="1"/>
  <c r="FW62" i="1"/>
  <c r="FX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B63" i="1"/>
  <c r="AC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EQ63" i="1"/>
  <c r="ER63" i="1"/>
  <c r="ES63" i="1"/>
  <c r="ET63" i="1"/>
  <c r="EU63" i="1"/>
  <c r="EV63" i="1"/>
  <c r="EW63" i="1"/>
  <c r="EX63" i="1"/>
  <c r="EY63" i="1"/>
  <c r="EZ63" i="1"/>
  <c r="FA63" i="1"/>
  <c r="FB63" i="1"/>
  <c r="FC63" i="1"/>
  <c r="FD63" i="1"/>
  <c r="FE63" i="1"/>
  <c r="FF63" i="1"/>
  <c r="FG63" i="1"/>
  <c r="FH63" i="1"/>
  <c r="FI63" i="1"/>
  <c r="FJ63" i="1"/>
  <c r="FK63" i="1"/>
  <c r="FL63" i="1"/>
  <c r="FM63" i="1"/>
  <c r="FN63" i="1"/>
  <c r="FO63" i="1"/>
  <c r="FP63" i="1"/>
  <c r="FQ63" i="1"/>
  <c r="FR63" i="1"/>
  <c r="FS63" i="1"/>
  <c r="FT63" i="1"/>
  <c r="FU63" i="1"/>
  <c r="FV63" i="1"/>
  <c r="FW63" i="1"/>
  <c r="FX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B64" i="1"/>
  <c r="AC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P64" i="1"/>
  <c r="EQ64" i="1"/>
  <c r="ER64" i="1"/>
  <c r="ES64" i="1"/>
  <c r="ET64" i="1"/>
  <c r="EU64" i="1"/>
  <c r="EV64" i="1"/>
  <c r="EW64" i="1"/>
  <c r="EX64" i="1"/>
  <c r="EY64" i="1"/>
  <c r="EZ64" i="1"/>
  <c r="FA64" i="1"/>
  <c r="FB64" i="1"/>
  <c r="FC64" i="1"/>
  <c r="FD64" i="1"/>
  <c r="FE64" i="1"/>
  <c r="FF64" i="1"/>
  <c r="FG64" i="1"/>
  <c r="FH64" i="1"/>
  <c r="FI64" i="1"/>
  <c r="FJ64" i="1"/>
  <c r="FK64" i="1"/>
  <c r="FL64" i="1"/>
  <c r="FM64" i="1"/>
  <c r="FN64" i="1"/>
  <c r="FO64" i="1"/>
  <c r="FP64" i="1"/>
  <c r="FQ64" i="1"/>
  <c r="FR64" i="1"/>
  <c r="FS64" i="1"/>
  <c r="FT64" i="1"/>
  <c r="FU64" i="1"/>
  <c r="FV64" i="1"/>
  <c r="FW64" i="1"/>
  <c r="FX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B65" i="1"/>
  <c r="AC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Q65" i="1"/>
  <c r="ER65" i="1"/>
  <c r="ES65" i="1"/>
  <c r="ET65" i="1"/>
  <c r="EU65" i="1"/>
  <c r="EV65" i="1"/>
  <c r="EW65" i="1"/>
  <c r="EX65" i="1"/>
  <c r="EY65" i="1"/>
  <c r="EZ65" i="1"/>
  <c r="FA65" i="1"/>
  <c r="FB65" i="1"/>
  <c r="FC65" i="1"/>
  <c r="FD65" i="1"/>
  <c r="FE65" i="1"/>
  <c r="FF65" i="1"/>
  <c r="FG65" i="1"/>
  <c r="FH65" i="1"/>
  <c r="FI65" i="1"/>
  <c r="FJ65" i="1"/>
  <c r="FK65" i="1"/>
  <c r="FL65" i="1"/>
  <c r="FM65" i="1"/>
  <c r="FN65" i="1"/>
  <c r="FO65" i="1"/>
  <c r="FP65" i="1"/>
  <c r="FQ65" i="1"/>
  <c r="FR65" i="1"/>
  <c r="FS65" i="1"/>
  <c r="FT65" i="1"/>
  <c r="FU65" i="1"/>
  <c r="FV65" i="1"/>
  <c r="FW65" i="1"/>
  <c r="FX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B66" i="1"/>
  <c r="AC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EU66" i="1"/>
  <c r="EV66" i="1"/>
  <c r="EW66" i="1"/>
  <c r="EX66" i="1"/>
  <c r="EY66" i="1"/>
  <c r="EZ66" i="1"/>
  <c r="FA66" i="1"/>
  <c r="FB66" i="1"/>
  <c r="FC66" i="1"/>
  <c r="FD66" i="1"/>
  <c r="FE66" i="1"/>
  <c r="FF66" i="1"/>
  <c r="FG66" i="1"/>
  <c r="FH66" i="1"/>
  <c r="FI66" i="1"/>
  <c r="FJ66" i="1"/>
  <c r="FK66" i="1"/>
  <c r="FL66" i="1"/>
  <c r="FM66" i="1"/>
  <c r="FN66" i="1"/>
  <c r="FO66" i="1"/>
  <c r="FP66" i="1"/>
  <c r="FQ66" i="1"/>
  <c r="FR66" i="1"/>
  <c r="FS66" i="1"/>
  <c r="FT66" i="1"/>
  <c r="FU66" i="1"/>
  <c r="FV66" i="1"/>
  <c r="FW66" i="1"/>
  <c r="FX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B67" i="1"/>
  <c r="AC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EU67" i="1"/>
  <c r="EV67" i="1"/>
  <c r="EW67" i="1"/>
  <c r="EX67" i="1"/>
  <c r="EY67" i="1"/>
  <c r="EZ67" i="1"/>
  <c r="FA67" i="1"/>
  <c r="FB67" i="1"/>
  <c r="FC67" i="1"/>
  <c r="FD67" i="1"/>
  <c r="FE67" i="1"/>
  <c r="FF67" i="1"/>
  <c r="FG67" i="1"/>
  <c r="FH67" i="1"/>
  <c r="FI67" i="1"/>
  <c r="FJ67" i="1"/>
  <c r="FK67" i="1"/>
  <c r="FL67" i="1"/>
  <c r="FM67" i="1"/>
  <c r="FN67" i="1"/>
  <c r="FO67" i="1"/>
  <c r="FP67" i="1"/>
  <c r="FQ67" i="1"/>
  <c r="FR67" i="1"/>
  <c r="FS67" i="1"/>
  <c r="FT67" i="1"/>
  <c r="FU67" i="1"/>
  <c r="FV67" i="1"/>
  <c r="FW67" i="1"/>
  <c r="FX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B68" i="1"/>
  <c r="AC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EV68" i="1"/>
  <c r="EW68" i="1"/>
  <c r="EX68" i="1"/>
  <c r="EY68" i="1"/>
  <c r="EZ68" i="1"/>
  <c r="FA68" i="1"/>
  <c r="FB68" i="1"/>
  <c r="FC68" i="1"/>
  <c r="FD68" i="1"/>
  <c r="FE68" i="1"/>
  <c r="FF68" i="1"/>
  <c r="FG68" i="1"/>
  <c r="FH68" i="1"/>
  <c r="FI68" i="1"/>
  <c r="FJ68" i="1"/>
  <c r="FK68" i="1"/>
  <c r="FL68" i="1"/>
  <c r="FM68" i="1"/>
  <c r="FN68" i="1"/>
  <c r="FO68" i="1"/>
  <c r="FP68" i="1"/>
  <c r="FQ68" i="1"/>
  <c r="FR68" i="1"/>
  <c r="FS68" i="1"/>
  <c r="FT68" i="1"/>
  <c r="FU68" i="1"/>
  <c r="FV68" i="1"/>
  <c r="FW68" i="1"/>
  <c r="FX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B69" i="1"/>
  <c r="AC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EU69" i="1"/>
  <c r="EV69" i="1"/>
  <c r="EW69" i="1"/>
  <c r="EX69" i="1"/>
  <c r="EY69" i="1"/>
  <c r="EZ69" i="1"/>
  <c r="FA69" i="1"/>
  <c r="FB69" i="1"/>
  <c r="FC69" i="1"/>
  <c r="FD69" i="1"/>
  <c r="FE69" i="1"/>
  <c r="FF69" i="1"/>
  <c r="FG69" i="1"/>
  <c r="FH69" i="1"/>
  <c r="FI69" i="1"/>
  <c r="FJ69" i="1"/>
  <c r="FK69" i="1"/>
  <c r="FL69" i="1"/>
  <c r="FM69" i="1"/>
  <c r="FN69" i="1"/>
  <c r="FO69" i="1"/>
  <c r="FP69" i="1"/>
  <c r="FQ69" i="1"/>
  <c r="FR69" i="1"/>
  <c r="FS69" i="1"/>
  <c r="FT69" i="1"/>
  <c r="FU69" i="1"/>
  <c r="FV69" i="1"/>
  <c r="FW69" i="1"/>
  <c r="FX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B70" i="1"/>
  <c r="AC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EQ70" i="1"/>
  <c r="ER70" i="1"/>
  <c r="ES70" i="1"/>
  <c r="ET70" i="1"/>
  <c r="EU70" i="1"/>
  <c r="EV70" i="1"/>
  <c r="EW70" i="1"/>
  <c r="EX70" i="1"/>
  <c r="EY70" i="1"/>
  <c r="EZ70" i="1"/>
  <c r="FA70" i="1"/>
  <c r="FB70" i="1"/>
  <c r="FC70" i="1"/>
  <c r="FD70" i="1"/>
  <c r="FE70" i="1"/>
  <c r="FF70" i="1"/>
  <c r="FG70" i="1"/>
  <c r="FH70" i="1"/>
  <c r="FI70" i="1"/>
  <c r="FJ70" i="1"/>
  <c r="FK70" i="1"/>
  <c r="FL70" i="1"/>
  <c r="FM70" i="1"/>
  <c r="FN70" i="1"/>
  <c r="FO70" i="1"/>
  <c r="FP70" i="1"/>
  <c r="FQ70" i="1"/>
  <c r="FR70" i="1"/>
  <c r="FS70" i="1"/>
  <c r="FT70" i="1"/>
  <c r="FU70" i="1"/>
  <c r="FV70" i="1"/>
  <c r="FW70" i="1"/>
  <c r="FX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B71" i="1"/>
  <c r="AC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P71" i="1"/>
  <c r="EQ71" i="1"/>
  <c r="ER71" i="1"/>
  <c r="ES71" i="1"/>
  <c r="ET71" i="1"/>
  <c r="EU71" i="1"/>
  <c r="EV71" i="1"/>
  <c r="EW71" i="1"/>
  <c r="EX71" i="1"/>
  <c r="EY71" i="1"/>
  <c r="EZ71" i="1"/>
  <c r="FA71" i="1"/>
  <c r="FB71" i="1"/>
  <c r="FC71" i="1"/>
  <c r="FD71" i="1"/>
  <c r="FE71" i="1"/>
  <c r="FF71" i="1"/>
  <c r="FG71" i="1"/>
  <c r="FH71" i="1"/>
  <c r="FI71" i="1"/>
  <c r="FJ71" i="1"/>
  <c r="FK71" i="1"/>
  <c r="FL71" i="1"/>
  <c r="FM71" i="1"/>
  <c r="FN71" i="1"/>
  <c r="FO71" i="1"/>
  <c r="FP71" i="1"/>
  <c r="FQ71" i="1"/>
  <c r="FR71" i="1"/>
  <c r="FS71" i="1"/>
  <c r="FT71" i="1"/>
  <c r="FU71" i="1"/>
  <c r="FV71" i="1"/>
  <c r="FW71" i="1"/>
  <c r="FX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B72" i="1"/>
  <c r="AC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P72" i="1"/>
  <c r="EQ72" i="1"/>
  <c r="ER72" i="1"/>
  <c r="ES72" i="1"/>
  <c r="ET72" i="1"/>
  <c r="EU72" i="1"/>
  <c r="EV72" i="1"/>
  <c r="EW72" i="1"/>
  <c r="EX72" i="1"/>
  <c r="EY72" i="1"/>
  <c r="EZ72" i="1"/>
  <c r="FA72" i="1"/>
  <c r="FB72" i="1"/>
  <c r="FC72" i="1"/>
  <c r="FD72" i="1"/>
  <c r="FE72" i="1"/>
  <c r="FF72" i="1"/>
  <c r="FG72" i="1"/>
  <c r="FH72" i="1"/>
  <c r="FI72" i="1"/>
  <c r="FJ72" i="1"/>
  <c r="FK72" i="1"/>
  <c r="FL72" i="1"/>
  <c r="FM72" i="1"/>
  <c r="FN72" i="1"/>
  <c r="FO72" i="1"/>
  <c r="FP72" i="1"/>
  <c r="FQ72" i="1"/>
  <c r="FR72" i="1"/>
  <c r="FS72" i="1"/>
  <c r="FT72" i="1"/>
  <c r="FU72" i="1"/>
  <c r="FV72" i="1"/>
  <c r="FW72" i="1"/>
  <c r="FX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B73" i="1"/>
  <c r="AC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ES73" i="1"/>
  <c r="ET73" i="1"/>
  <c r="EU73" i="1"/>
  <c r="EV73" i="1"/>
  <c r="EW73" i="1"/>
  <c r="EX73" i="1"/>
  <c r="EY73" i="1"/>
  <c r="EZ73" i="1"/>
  <c r="FA73" i="1"/>
  <c r="FB73" i="1"/>
  <c r="FC73" i="1"/>
  <c r="FD73" i="1"/>
  <c r="FE73" i="1"/>
  <c r="FF73" i="1"/>
  <c r="FG73" i="1"/>
  <c r="FH73" i="1"/>
  <c r="FI73" i="1"/>
  <c r="FJ73" i="1"/>
  <c r="FK73" i="1"/>
  <c r="FL73" i="1"/>
  <c r="FM73" i="1"/>
  <c r="FN73" i="1"/>
  <c r="FO73" i="1"/>
  <c r="FP73" i="1"/>
  <c r="FQ73" i="1"/>
  <c r="FR73" i="1"/>
  <c r="FS73" i="1"/>
  <c r="FT73" i="1"/>
  <c r="FU73" i="1"/>
  <c r="FV73" i="1"/>
  <c r="FW73" i="1"/>
  <c r="FX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B74" i="1"/>
  <c r="AC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EU74" i="1"/>
  <c r="EV74" i="1"/>
  <c r="EW74" i="1"/>
  <c r="EX74" i="1"/>
  <c r="EY74" i="1"/>
  <c r="EZ74" i="1"/>
  <c r="FA74" i="1"/>
  <c r="FB74" i="1"/>
  <c r="FC74" i="1"/>
  <c r="FD74" i="1"/>
  <c r="FE74" i="1"/>
  <c r="FF74" i="1"/>
  <c r="FG74" i="1"/>
  <c r="FH74" i="1"/>
  <c r="FI74" i="1"/>
  <c r="FJ74" i="1"/>
  <c r="FK74" i="1"/>
  <c r="FL74" i="1"/>
  <c r="FM74" i="1"/>
  <c r="FN74" i="1"/>
  <c r="FO74" i="1"/>
  <c r="FP74" i="1"/>
  <c r="FQ74" i="1"/>
  <c r="FR74" i="1"/>
  <c r="FS74" i="1"/>
  <c r="FT74" i="1"/>
  <c r="FU74" i="1"/>
  <c r="FV74" i="1"/>
  <c r="FW74" i="1"/>
  <c r="FX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B75" i="1"/>
  <c r="AC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EU75" i="1"/>
  <c r="EV75" i="1"/>
  <c r="EW75" i="1"/>
  <c r="EX75" i="1"/>
  <c r="EY75" i="1"/>
  <c r="EZ75" i="1"/>
  <c r="FA75" i="1"/>
  <c r="FB75" i="1"/>
  <c r="FC75" i="1"/>
  <c r="FD75" i="1"/>
  <c r="FE75" i="1"/>
  <c r="FF75" i="1"/>
  <c r="FG75" i="1"/>
  <c r="FH75" i="1"/>
  <c r="FI75" i="1"/>
  <c r="FJ75" i="1"/>
  <c r="FK75" i="1"/>
  <c r="FL75" i="1"/>
  <c r="FM75" i="1"/>
  <c r="FN75" i="1"/>
  <c r="FO75" i="1"/>
  <c r="FP75" i="1"/>
  <c r="FQ75" i="1"/>
  <c r="FR75" i="1"/>
  <c r="FS75" i="1"/>
  <c r="FT75" i="1"/>
  <c r="FU75" i="1"/>
  <c r="FV75" i="1"/>
  <c r="FW75" i="1"/>
  <c r="FX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B76" i="1"/>
  <c r="AC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EU76" i="1"/>
  <c r="EV76" i="1"/>
  <c r="EW76" i="1"/>
  <c r="EX76" i="1"/>
  <c r="EY76" i="1"/>
  <c r="EZ76" i="1"/>
  <c r="FA76" i="1"/>
  <c r="FB76" i="1"/>
  <c r="FC76" i="1"/>
  <c r="FD76" i="1"/>
  <c r="FE76" i="1"/>
  <c r="FF76" i="1"/>
  <c r="FG76" i="1"/>
  <c r="FH76" i="1"/>
  <c r="FI76" i="1"/>
  <c r="FJ76" i="1"/>
  <c r="FK76" i="1"/>
  <c r="FL76" i="1"/>
  <c r="FM76" i="1"/>
  <c r="FN76" i="1"/>
  <c r="FO76" i="1"/>
  <c r="FP76" i="1"/>
  <c r="FQ76" i="1"/>
  <c r="FR76" i="1"/>
  <c r="FS76" i="1"/>
  <c r="FT76" i="1"/>
  <c r="FU76" i="1"/>
  <c r="FV76" i="1"/>
  <c r="FW76" i="1"/>
  <c r="FX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B77" i="1"/>
  <c r="AC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P77" i="1"/>
  <c r="EQ77" i="1"/>
  <c r="ER77" i="1"/>
  <c r="ES77" i="1"/>
  <c r="ET77" i="1"/>
  <c r="EU77" i="1"/>
  <c r="EV77" i="1"/>
  <c r="EW77" i="1"/>
  <c r="EX77" i="1"/>
  <c r="EY77" i="1"/>
  <c r="EZ77" i="1"/>
  <c r="FA77" i="1"/>
  <c r="FB77" i="1"/>
  <c r="FC77" i="1"/>
  <c r="FD77" i="1"/>
  <c r="FE77" i="1"/>
  <c r="FF77" i="1"/>
  <c r="FG77" i="1"/>
  <c r="FH77" i="1"/>
  <c r="FI77" i="1"/>
  <c r="FJ77" i="1"/>
  <c r="FK77" i="1"/>
  <c r="FL77" i="1"/>
  <c r="FM77" i="1"/>
  <c r="FN77" i="1"/>
  <c r="FO77" i="1"/>
  <c r="FP77" i="1"/>
  <c r="FQ77" i="1"/>
  <c r="FR77" i="1"/>
  <c r="FS77" i="1"/>
  <c r="FT77" i="1"/>
  <c r="FU77" i="1"/>
  <c r="FV77" i="1"/>
  <c r="FW77" i="1"/>
  <c r="FX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B78" i="1"/>
  <c r="AC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ES78" i="1"/>
  <c r="ET78" i="1"/>
  <c r="EU78" i="1"/>
  <c r="EV78" i="1"/>
  <c r="EW78" i="1"/>
  <c r="EX78" i="1"/>
  <c r="EY78" i="1"/>
  <c r="EZ78" i="1"/>
  <c r="FA78" i="1"/>
  <c r="FB78" i="1"/>
  <c r="FC78" i="1"/>
  <c r="FD78" i="1"/>
  <c r="FE78" i="1"/>
  <c r="FF78" i="1"/>
  <c r="FG78" i="1"/>
  <c r="FH78" i="1"/>
  <c r="FI78" i="1"/>
  <c r="FJ78" i="1"/>
  <c r="FK78" i="1"/>
  <c r="FL78" i="1"/>
  <c r="FM78" i="1"/>
  <c r="FN78" i="1"/>
  <c r="FO78" i="1"/>
  <c r="FP78" i="1"/>
  <c r="FQ78" i="1"/>
  <c r="FR78" i="1"/>
  <c r="FS78" i="1"/>
  <c r="FT78" i="1"/>
  <c r="FU78" i="1"/>
  <c r="FV78" i="1"/>
  <c r="FW78" i="1"/>
  <c r="FX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B79" i="1"/>
  <c r="AC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EQ79" i="1"/>
  <c r="ER79" i="1"/>
  <c r="ES79" i="1"/>
  <c r="ET79" i="1"/>
  <c r="EU79" i="1"/>
  <c r="EV79" i="1"/>
  <c r="EW79" i="1"/>
  <c r="EX79" i="1"/>
  <c r="EY79" i="1"/>
  <c r="EZ79" i="1"/>
  <c r="FA79" i="1"/>
  <c r="FB79" i="1"/>
  <c r="FC79" i="1"/>
  <c r="FD79" i="1"/>
  <c r="FE79" i="1"/>
  <c r="FF79" i="1"/>
  <c r="FG79" i="1"/>
  <c r="FH79" i="1"/>
  <c r="FI79" i="1"/>
  <c r="FJ79" i="1"/>
  <c r="FK79" i="1"/>
  <c r="FL79" i="1"/>
  <c r="FM79" i="1"/>
  <c r="FN79" i="1"/>
  <c r="FO79" i="1"/>
  <c r="FP79" i="1"/>
  <c r="FQ79" i="1"/>
  <c r="FR79" i="1"/>
  <c r="FS79" i="1"/>
  <c r="FT79" i="1"/>
  <c r="FU79" i="1"/>
  <c r="FV79" i="1"/>
  <c r="FW79" i="1"/>
  <c r="FX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B80" i="1"/>
  <c r="AC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P80" i="1"/>
  <c r="EQ80" i="1"/>
  <c r="ER80" i="1"/>
  <c r="ES80" i="1"/>
  <c r="ET80" i="1"/>
  <c r="EU80" i="1"/>
  <c r="EV80" i="1"/>
  <c r="EW80" i="1"/>
  <c r="EX80" i="1"/>
  <c r="EY80" i="1"/>
  <c r="EZ80" i="1"/>
  <c r="FA80" i="1"/>
  <c r="FB80" i="1"/>
  <c r="FC80" i="1"/>
  <c r="FD80" i="1"/>
  <c r="FE80" i="1"/>
  <c r="FF80" i="1"/>
  <c r="FG80" i="1"/>
  <c r="FH80" i="1"/>
  <c r="FI80" i="1"/>
  <c r="FJ80" i="1"/>
  <c r="FK80" i="1"/>
  <c r="FL80" i="1"/>
  <c r="FM80" i="1"/>
  <c r="FN80" i="1"/>
  <c r="FO80" i="1"/>
  <c r="FP80" i="1"/>
  <c r="FQ80" i="1"/>
  <c r="FR80" i="1"/>
  <c r="FS80" i="1"/>
  <c r="FT80" i="1"/>
  <c r="FU80" i="1"/>
  <c r="FV80" i="1"/>
  <c r="FW80" i="1"/>
  <c r="FX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B81" i="1"/>
  <c r="AC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P81" i="1"/>
  <c r="EQ81" i="1"/>
  <c r="ER81" i="1"/>
  <c r="ES81" i="1"/>
  <c r="ET81" i="1"/>
  <c r="EU81" i="1"/>
  <c r="EV81" i="1"/>
  <c r="EW81" i="1"/>
  <c r="EX81" i="1"/>
  <c r="EY81" i="1"/>
  <c r="EZ81" i="1"/>
  <c r="FA81" i="1"/>
  <c r="FB81" i="1"/>
  <c r="FC81" i="1"/>
  <c r="FD81" i="1"/>
  <c r="FE81" i="1"/>
  <c r="FF81" i="1"/>
  <c r="FG81" i="1"/>
  <c r="FH81" i="1"/>
  <c r="FI81" i="1"/>
  <c r="FJ81" i="1"/>
  <c r="FK81" i="1"/>
  <c r="FL81" i="1"/>
  <c r="FM81" i="1"/>
  <c r="FN81" i="1"/>
  <c r="FO81" i="1"/>
  <c r="FP81" i="1"/>
  <c r="FQ81" i="1"/>
  <c r="FR81" i="1"/>
  <c r="FS81" i="1"/>
  <c r="FT81" i="1"/>
  <c r="FU81" i="1"/>
  <c r="FV81" i="1"/>
  <c r="FW81" i="1"/>
  <c r="FX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B82" i="1"/>
  <c r="AC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EQ82" i="1"/>
  <c r="ER82" i="1"/>
  <c r="ES82" i="1"/>
  <c r="ET82" i="1"/>
  <c r="EU82" i="1"/>
  <c r="EV82" i="1"/>
  <c r="EW82" i="1"/>
  <c r="EX82" i="1"/>
  <c r="EY82" i="1"/>
  <c r="EZ82" i="1"/>
  <c r="FA82" i="1"/>
  <c r="FB82" i="1"/>
  <c r="FC82" i="1"/>
  <c r="FD82" i="1"/>
  <c r="FE82" i="1"/>
  <c r="FF82" i="1"/>
  <c r="FG82" i="1"/>
  <c r="FH82" i="1"/>
  <c r="FI82" i="1"/>
  <c r="FJ82" i="1"/>
  <c r="FK82" i="1"/>
  <c r="FL82" i="1"/>
  <c r="FM82" i="1"/>
  <c r="FN82" i="1"/>
  <c r="FO82" i="1"/>
  <c r="FP82" i="1"/>
  <c r="FQ82" i="1"/>
  <c r="FR82" i="1"/>
  <c r="FS82" i="1"/>
  <c r="FT82" i="1"/>
  <c r="FU82" i="1"/>
  <c r="FV82" i="1"/>
  <c r="FW82" i="1"/>
  <c r="FX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B83" i="1"/>
  <c r="AC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B84" i="1"/>
  <c r="AC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FS84" i="1"/>
  <c r="FT84" i="1"/>
  <c r="FU84" i="1"/>
  <c r="FV84" i="1"/>
  <c r="FW84" i="1"/>
  <c r="FX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B85" i="1"/>
  <c r="AC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FN85" i="1"/>
  <c r="FO85" i="1"/>
  <c r="FP85" i="1"/>
  <c r="FQ85" i="1"/>
  <c r="FR85" i="1"/>
  <c r="FS85" i="1"/>
  <c r="FT85" i="1"/>
  <c r="FU85" i="1"/>
  <c r="FV85" i="1"/>
  <c r="FW85" i="1"/>
  <c r="FX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B86" i="1"/>
  <c r="AC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EV86" i="1"/>
  <c r="EW86" i="1"/>
  <c r="EX86" i="1"/>
  <c r="EY86" i="1"/>
  <c r="EZ86" i="1"/>
  <c r="FA86" i="1"/>
  <c r="FB86" i="1"/>
  <c r="FC86" i="1"/>
  <c r="FD86" i="1"/>
  <c r="FE86" i="1"/>
  <c r="FF86" i="1"/>
  <c r="FG86" i="1"/>
  <c r="FH86" i="1"/>
  <c r="FI86" i="1"/>
  <c r="FJ86" i="1"/>
  <c r="FK86" i="1"/>
  <c r="FL86" i="1"/>
  <c r="FM86" i="1"/>
  <c r="FN86" i="1"/>
  <c r="FO86" i="1"/>
  <c r="FP86" i="1"/>
  <c r="FQ86" i="1"/>
  <c r="FR86" i="1"/>
  <c r="FS86" i="1"/>
  <c r="FT86" i="1"/>
  <c r="FU86" i="1"/>
  <c r="FV86" i="1"/>
  <c r="FW86" i="1"/>
  <c r="FX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B87" i="1"/>
  <c r="AC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ED87" i="1"/>
  <c r="EE87" i="1"/>
  <c r="EF87" i="1"/>
  <c r="EG87" i="1"/>
  <c r="EH87" i="1"/>
  <c r="EI87" i="1"/>
  <c r="EJ87" i="1"/>
  <c r="EK87" i="1"/>
  <c r="EL87" i="1"/>
  <c r="EM87" i="1"/>
  <c r="EN87" i="1"/>
  <c r="EO87" i="1"/>
  <c r="EP87" i="1"/>
  <c r="EQ87" i="1"/>
  <c r="ER87" i="1"/>
  <c r="ES87" i="1"/>
  <c r="ET87" i="1"/>
  <c r="EU87" i="1"/>
  <c r="EV87" i="1"/>
  <c r="EW87" i="1"/>
  <c r="EX87" i="1"/>
  <c r="EY87" i="1"/>
  <c r="EZ87" i="1"/>
  <c r="FA87" i="1"/>
  <c r="FB87" i="1"/>
  <c r="FC87" i="1"/>
  <c r="FD87" i="1"/>
  <c r="FE87" i="1"/>
  <c r="FF87" i="1"/>
  <c r="FG87" i="1"/>
  <c r="FH87" i="1"/>
  <c r="FI87" i="1"/>
  <c r="FJ87" i="1"/>
  <c r="FK87" i="1"/>
  <c r="FL87" i="1"/>
  <c r="FM87" i="1"/>
  <c r="FN87" i="1"/>
  <c r="FO87" i="1"/>
  <c r="FP87" i="1"/>
  <c r="FQ87" i="1"/>
  <c r="FR87" i="1"/>
  <c r="FS87" i="1"/>
  <c r="FT87" i="1"/>
  <c r="FU87" i="1"/>
  <c r="FV87" i="1"/>
  <c r="FW87" i="1"/>
  <c r="FX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B88" i="1"/>
  <c r="AC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M88" i="1"/>
  <c r="FN88" i="1"/>
  <c r="FO88" i="1"/>
  <c r="FP88" i="1"/>
  <c r="FQ88" i="1"/>
  <c r="FR88" i="1"/>
  <c r="FS88" i="1"/>
  <c r="FT88" i="1"/>
  <c r="FU88" i="1"/>
  <c r="FV88" i="1"/>
  <c r="FW88" i="1"/>
  <c r="FX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B89" i="1"/>
  <c r="AC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M89" i="1"/>
  <c r="FN89" i="1"/>
  <c r="FO89" i="1"/>
  <c r="FP89" i="1"/>
  <c r="FQ89" i="1"/>
  <c r="FR89" i="1"/>
  <c r="FS89" i="1"/>
  <c r="FT89" i="1"/>
  <c r="FU89" i="1"/>
  <c r="FV89" i="1"/>
  <c r="FW89" i="1"/>
  <c r="FX89" i="1"/>
</calcChain>
</file>

<file path=xl/sharedStrings.xml><?xml version="1.0" encoding="utf-8"?>
<sst xmlns="http://schemas.openxmlformats.org/spreadsheetml/2006/main" count="2" uniqueCount="1">
  <si>
    <t>Pre 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</si>
</sst>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7" fontId="1" fillId="0" borderId="0" xfId="0" applyNumberFormat="1" applyFont="1"/>
    <xf numFmtId="0" fontId="1" fillId="0" borderId="0" xfId="0" applyFont="1" applyAlignment="1">
      <alignment horizontal="center"/>
    </xf>
    <xf numFmtId="17" fontId="1" fillId="0" borderId="0" xfId="0" applyNumberFormat="1" applyFont="1" applyAlignment="1">
      <alignment horizontal="center"/>
    </xf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3.xml"/><Relationship Id="rId21" Type="http://schemas.openxmlformats.org/officeDocument/2006/relationships/externalLink" Target="externalLinks/externalLink18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84" Type="http://schemas.openxmlformats.org/officeDocument/2006/relationships/externalLink" Target="externalLinks/externalLink81.xml"/><Relationship Id="rId89" Type="http://schemas.openxmlformats.org/officeDocument/2006/relationships/sharedStrings" Target="sharedStrings.xml"/><Relationship Id="rId16" Type="http://schemas.openxmlformats.org/officeDocument/2006/relationships/externalLink" Target="externalLinks/externalLink13.xml"/><Relationship Id="rId11" Type="http://schemas.openxmlformats.org/officeDocument/2006/relationships/externalLink" Target="externalLinks/externalLink8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74" Type="http://schemas.openxmlformats.org/officeDocument/2006/relationships/externalLink" Target="externalLinks/externalLink71.xml"/><Relationship Id="rId79" Type="http://schemas.openxmlformats.org/officeDocument/2006/relationships/externalLink" Target="externalLinks/externalLink76.xml"/><Relationship Id="rId5" Type="http://schemas.openxmlformats.org/officeDocument/2006/relationships/externalLink" Target="externalLinks/externalLink2.xml"/><Relationship Id="rId90" Type="http://schemas.openxmlformats.org/officeDocument/2006/relationships/calcChain" Target="calcChain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77" Type="http://schemas.openxmlformats.org/officeDocument/2006/relationships/externalLink" Target="externalLinks/externalLink74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80" Type="http://schemas.openxmlformats.org/officeDocument/2006/relationships/externalLink" Target="externalLinks/externalLink77.xml"/><Relationship Id="rId85" Type="http://schemas.openxmlformats.org/officeDocument/2006/relationships/externalLink" Target="externalLinks/externalLink82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externalLink" Target="externalLinks/externalLink64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Relationship Id="rId70" Type="http://schemas.openxmlformats.org/officeDocument/2006/relationships/externalLink" Target="externalLinks/externalLink67.xml"/><Relationship Id="rId75" Type="http://schemas.openxmlformats.org/officeDocument/2006/relationships/externalLink" Target="externalLinks/externalLink72.xml"/><Relationship Id="rId83" Type="http://schemas.openxmlformats.org/officeDocument/2006/relationships/externalLink" Target="externalLinks/externalLink80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10" Type="http://schemas.openxmlformats.org/officeDocument/2006/relationships/externalLink" Target="externalLinks/externalLink7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externalLink" Target="externalLinks/externalLink70.xml"/><Relationship Id="rId78" Type="http://schemas.openxmlformats.org/officeDocument/2006/relationships/externalLink" Target="externalLinks/externalLink75.xml"/><Relationship Id="rId81" Type="http://schemas.openxmlformats.org/officeDocument/2006/relationships/externalLink" Target="externalLinks/externalLink78.xml"/><Relationship Id="rId86" Type="http://schemas.openxmlformats.org/officeDocument/2006/relationships/externalLink" Target="externalLinks/externalLink83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9" Type="http://schemas.openxmlformats.org/officeDocument/2006/relationships/externalLink" Target="externalLinks/externalLink36.xml"/><Relationship Id="rId34" Type="http://schemas.openxmlformats.org/officeDocument/2006/relationships/externalLink" Target="externalLinks/externalLink31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76" Type="http://schemas.openxmlformats.org/officeDocument/2006/relationships/externalLink" Target="externalLinks/externalLink73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6.xml"/><Relationship Id="rId24" Type="http://schemas.openxmlformats.org/officeDocument/2006/relationships/externalLink" Target="externalLinks/externalLink21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66" Type="http://schemas.openxmlformats.org/officeDocument/2006/relationships/externalLink" Target="externalLinks/externalLink63.xml"/><Relationship Id="rId87" Type="http://schemas.openxmlformats.org/officeDocument/2006/relationships/theme" Target="theme/theme1.xml"/><Relationship Id="rId61" Type="http://schemas.openxmlformats.org/officeDocument/2006/relationships/externalLink" Target="externalLinks/externalLink58.xml"/><Relationship Id="rId82" Type="http://schemas.openxmlformats.org/officeDocument/2006/relationships/externalLink" Target="externalLinks/externalLink79.xml"/><Relationship Id="rId19" Type="http://schemas.openxmlformats.org/officeDocument/2006/relationships/externalLink" Target="externalLinks/externalLink16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Sublette County Decline</a:t>
            </a:r>
          </a:p>
        </c:rich>
      </c:tx>
      <c:layout>
        <c:manualLayout>
          <c:xMode val="edge"/>
          <c:yMode val="edge"/>
          <c:x val="0.3801324503311258"/>
          <c:y val="2.18446860833753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741721854304637E-2"/>
          <c:y val="0.17475748866700247"/>
          <c:w val="0.87814569536423837"/>
          <c:h val="0.66504933187164827"/>
        </c:manualLayout>
      </c:layout>
      <c:areaChart>
        <c:grouping val="stacked"/>
        <c:varyColors val="0"/>
        <c:ser>
          <c:idx val="0"/>
          <c:order val="0"/>
          <c:tx>
            <c:strRef>
              <c:f>Sheet1!$CO$2</c:f>
              <c:strCache>
                <c:ptCount val="1"/>
                <c:pt idx="0">
                  <c:v>Pre 94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Sheet1!$CO$3:$CO$89</c:f>
              <c:numCache>
                <c:formatCode>General</c:formatCode>
                <c:ptCount val="87"/>
                <c:pt idx="0">
                  <c:v>0.91398174193548387</c:v>
                </c:pt>
                <c:pt idx="1">
                  <c:v>0.90399428571428575</c:v>
                </c:pt>
                <c:pt idx="2">
                  <c:v>0.89889867741935481</c:v>
                </c:pt>
                <c:pt idx="3">
                  <c:v>0.86733703333333334</c:v>
                </c:pt>
                <c:pt idx="4">
                  <c:v>0.79051480645161287</c:v>
                </c:pt>
                <c:pt idx="5">
                  <c:v>0.52801029999999993</c:v>
                </c:pt>
                <c:pt idx="6">
                  <c:v>0.8309948387096775</c:v>
                </c:pt>
                <c:pt idx="7">
                  <c:v>0.82126548387096776</c:v>
                </c:pt>
                <c:pt idx="8">
                  <c:v>0.81724103333333331</c:v>
                </c:pt>
                <c:pt idx="9">
                  <c:v>0.81552683870967735</c:v>
                </c:pt>
                <c:pt idx="10">
                  <c:v>0.83788223333333334</c:v>
                </c:pt>
                <c:pt idx="11">
                  <c:v>0.78268099999999996</c:v>
                </c:pt>
                <c:pt idx="12">
                  <c:v>0.79854880645161297</c:v>
                </c:pt>
                <c:pt idx="13">
                  <c:v>0.76413817857142863</c:v>
                </c:pt>
                <c:pt idx="14">
                  <c:v>0.70262464516129031</c:v>
                </c:pt>
                <c:pt idx="15">
                  <c:v>0.72042286666666666</c:v>
                </c:pt>
                <c:pt idx="16">
                  <c:v>0.71739074193548391</c:v>
                </c:pt>
                <c:pt idx="17">
                  <c:v>0.74088260000000006</c:v>
                </c:pt>
                <c:pt idx="18">
                  <c:v>0.7191318064516129</c:v>
                </c:pt>
                <c:pt idx="19">
                  <c:v>0.64670225806451609</c:v>
                </c:pt>
                <c:pt idx="20">
                  <c:v>0.74529563333333326</c:v>
                </c:pt>
                <c:pt idx="21">
                  <c:v>0.77831077419354844</c:v>
                </c:pt>
                <c:pt idx="22">
                  <c:v>0.78618093333333339</c:v>
                </c:pt>
                <c:pt idx="23">
                  <c:v>0.79197080645161289</c:v>
                </c:pt>
                <c:pt idx="24">
                  <c:v>0.80957054838709674</c:v>
                </c:pt>
                <c:pt idx="25">
                  <c:v>0.80318475862068961</c:v>
                </c:pt>
                <c:pt idx="26">
                  <c:v>0.80382503225806456</c:v>
                </c:pt>
                <c:pt idx="27">
                  <c:v>0.79857673333333323</c:v>
                </c:pt>
                <c:pt idx="28">
                  <c:v>0.77993077419354839</c:v>
                </c:pt>
                <c:pt idx="29">
                  <c:v>0.45249906666666667</c:v>
                </c:pt>
                <c:pt idx="30">
                  <c:v>0.76186261290322577</c:v>
                </c:pt>
                <c:pt idx="31">
                  <c:v>0.7716543548387097</c:v>
                </c:pt>
                <c:pt idx="32">
                  <c:v>0.76292946666666661</c:v>
                </c:pt>
                <c:pt idx="33">
                  <c:v>0.78657506451612902</c:v>
                </c:pt>
                <c:pt idx="34">
                  <c:v>0.79622753333333329</c:v>
                </c:pt>
                <c:pt idx="35">
                  <c:v>0.78794338709677425</c:v>
                </c:pt>
                <c:pt idx="36">
                  <c:v>0.78185329032258066</c:v>
                </c:pt>
                <c:pt idx="37">
                  <c:v>0.75859092857142851</c:v>
                </c:pt>
                <c:pt idx="38">
                  <c:v>0.77834774193548384</c:v>
                </c:pt>
                <c:pt idx="39">
                  <c:v>0.77815999999999996</c:v>
                </c:pt>
                <c:pt idx="40">
                  <c:v>0.74472206451612899</c:v>
                </c:pt>
                <c:pt idx="41">
                  <c:v>0.64461650000000004</c:v>
                </c:pt>
                <c:pt idx="42">
                  <c:v>0.75306216129032255</c:v>
                </c:pt>
                <c:pt idx="43">
                  <c:v>0.73439470967741938</c:v>
                </c:pt>
                <c:pt idx="44">
                  <c:v>0.75509543333333329</c:v>
                </c:pt>
                <c:pt idx="45">
                  <c:v>0.74888254838709678</c:v>
                </c:pt>
                <c:pt idx="46">
                  <c:v>0.77776006666666675</c:v>
                </c:pt>
                <c:pt idx="47">
                  <c:v>0.76254941935483866</c:v>
                </c:pt>
                <c:pt idx="48">
                  <c:v>0.76794061290322579</c:v>
                </c:pt>
                <c:pt idx="49">
                  <c:v>0.76633507142857138</c:v>
                </c:pt>
                <c:pt idx="50">
                  <c:v>0.75349341935483871</c:v>
                </c:pt>
                <c:pt idx="51">
                  <c:v>0.73572210000000005</c:v>
                </c:pt>
                <c:pt idx="52">
                  <c:v>0.532281</c:v>
                </c:pt>
                <c:pt idx="53">
                  <c:v>0.70094476666666661</c:v>
                </c:pt>
                <c:pt idx="54">
                  <c:v>0.68380609677419357</c:v>
                </c:pt>
                <c:pt idx="55">
                  <c:v>0.72407332258064516</c:v>
                </c:pt>
                <c:pt idx="56">
                  <c:v>0.74222893333333329</c:v>
                </c:pt>
                <c:pt idx="57">
                  <c:v>0.75537448387096773</c:v>
                </c:pt>
                <c:pt idx="58">
                  <c:v>0.75645960000000001</c:v>
                </c:pt>
                <c:pt idx="59">
                  <c:v>0.73280022580645154</c:v>
                </c:pt>
                <c:pt idx="60">
                  <c:v>0.75264200000000003</c:v>
                </c:pt>
                <c:pt idx="61">
                  <c:v>0.71976810714285722</c:v>
                </c:pt>
                <c:pt idx="62">
                  <c:v>0.73301364516129031</c:v>
                </c:pt>
                <c:pt idx="63">
                  <c:v>0.72151960000000004</c:v>
                </c:pt>
                <c:pt idx="64">
                  <c:v>0.71231516129032257</c:v>
                </c:pt>
                <c:pt idx="65">
                  <c:v>0.5849719333333333</c:v>
                </c:pt>
                <c:pt idx="66">
                  <c:v>0.69063577419354838</c:v>
                </c:pt>
                <c:pt idx="67">
                  <c:v>0.64518490322580646</c:v>
                </c:pt>
                <c:pt idx="68">
                  <c:v>0.70819866666666664</c:v>
                </c:pt>
                <c:pt idx="69">
                  <c:v>0.6723210322580645</c:v>
                </c:pt>
                <c:pt idx="70">
                  <c:v>0.68983629999999996</c:v>
                </c:pt>
                <c:pt idx="71">
                  <c:v>0.75304690322580636</c:v>
                </c:pt>
                <c:pt idx="72">
                  <c:v>0.74653709677419355</c:v>
                </c:pt>
                <c:pt idx="73">
                  <c:v>0.78728693103448277</c:v>
                </c:pt>
                <c:pt idx="74">
                  <c:v>0.73565616129032252</c:v>
                </c:pt>
                <c:pt idx="75">
                  <c:v>0.73403803333333328</c:v>
                </c:pt>
                <c:pt idx="76">
                  <c:v>0.58635483870967742</c:v>
                </c:pt>
                <c:pt idx="77">
                  <c:v>0.71220819999999996</c:v>
                </c:pt>
                <c:pt idx="78">
                  <c:v>0.70283196774193546</c:v>
                </c:pt>
                <c:pt idx="79">
                  <c:v>0.70514961290322586</c:v>
                </c:pt>
                <c:pt idx="80">
                  <c:v>0.67604930000000008</c:v>
                </c:pt>
                <c:pt idx="81">
                  <c:v>0.68730761290322584</c:v>
                </c:pt>
                <c:pt idx="82">
                  <c:v>0.68293613333333336</c:v>
                </c:pt>
                <c:pt idx="83">
                  <c:v>0.11460883870967742</c:v>
                </c:pt>
                <c:pt idx="84">
                  <c:v>0.71954458064516136</c:v>
                </c:pt>
                <c:pt idx="85">
                  <c:v>0.69074671428571421</c:v>
                </c:pt>
                <c:pt idx="86">
                  <c:v>0.10619896774193549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BF-4AAB-AA55-C721D5276ABE}"/>
            </c:ext>
          </c:extLst>
        </c:ser>
        <c:ser>
          <c:idx val="1"/>
          <c:order val="1"/>
          <c:tx>
            <c:strRef>
              <c:f>Sheet1!$CP$2</c:f>
              <c:strCache>
                <c:ptCount val="1"/>
                <c:pt idx="0">
                  <c:v>Jan-94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Sheet1!$CP$3:$CP$89</c:f>
              <c:numCache>
                <c:formatCode>General</c:formatCode>
                <c:ptCount val="87"/>
                <c:pt idx="0">
                  <c:v>2.8860322580645161E-3</c:v>
                </c:pt>
                <c:pt idx="1">
                  <c:v>3.3953571428571431E-3</c:v>
                </c:pt>
                <c:pt idx="2">
                  <c:v>2.3833548387096775E-3</c:v>
                </c:pt>
                <c:pt idx="3">
                  <c:v>4.3620333333333336E-3</c:v>
                </c:pt>
                <c:pt idx="4">
                  <c:v>5.2112258064516128E-3</c:v>
                </c:pt>
                <c:pt idx="5">
                  <c:v>5.4355999999999996E-3</c:v>
                </c:pt>
                <c:pt idx="6">
                  <c:v>4.5695806451612909E-3</c:v>
                </c:pt>
                <c:pt idx="7">
                  <c:v>4.4548387096774193E-3</c:v>
                </c:pt>
                <c:pt idx="8">
                  <c:v>3.5217E-3</c:v>
                </c:pt>
                <c:pt idx="9">
                  <c:v>4.6232903225806457E-3</c:v>
                </c:pt>
                <c:pt idx="10">
                  <c:v>4.2520000000000006E-3</c:v>
                </c:pt>
                <c:pt idx="11">
                  <c:v>4.2766129032258066E-3</c:v>
                </c:pt>
                <c:pt idx="12">
                  <c:v>4.2274193548387093E-3</c:v>
                </c:pt>
                <c:pt idx="13">
                  <c:v>4.2764642857142854E-3</c:v>
                </c:pt>
                <c:pt idx="14">
                  <c:v>4.191903225806452E-3</c:v>
                </c:pt>
                <c:pt idx="15">
                  <c:v>3.705333333333333E-3</c:v>
                </c:pt>
                <c:pt idx="16">
                  <c:v>4.1978064516129034E-3</c:v>
                </c:pt>
                <c:pt idx="17">
                  <c:v>4.0755666666666664E-3</c:v>
                </c:pt>
                <c:pt idx="18">
                  <c:v>2.9000967741935483E-3</c:v>
                </c:pt>
                <c:pt idx="19">
                  <c:v>4.1395161290322582E-3</c:v>
                </c:pt>
                <c:pt idx="20">
                  <c:v>4.2237333333333326E-3</c:v>
                </c:pt>
                <c:pt idx="21">
                  <c:v>4.1427096774193555E-3</c:v>
                </c:pt>
                <c:pt idx="22">
                  <c:v>4.1445666666666669E-3</c:v>
                </c:pt>
                <c:pt idx="23">
                  <c:v>3.9510322580645161E-3</c:v>
                </c:pt>
                <c:pt idx="24">
                  <c:v>3.5789032258064517E-3</c:v>
                </c:pt>
                <c:pt idx="25">
                  <c:v>3.8422068965517238E-3</c:v>
                </c:pt>
                <c:pt idx="26">
                  <c:v>3.8712258064516132E-3</c:v>
                </c:pt>
                <c:pt idx="27">
                  <c:v>3.9772333333333333E-3</c:v>
                </c:pt>
                <c:pt idx="28">
                  <c:v>3.948516129032258E-3</c:v>
                </c:pt>
                <c:pt idx="29">
                  <c:v>3.8569000000000003E-3</c:v>
                </c:pt>
                <c:pt idx="30">
                  <c:v>3.7914838709677419E-3</c:v>
                </c:pt>
                <c:pt idx="31">
                  <c:v>3.4961935483870969E-3</c:v>
                </c:pt>
                <c:pt idx="32">
                  <c:v>3.6858999999999998E-3</c:v>
                </c:pt>
                <c:pt idx="33">
                  <c:v>3.6957741935483871E-3</c:v>
                </c:pt>
                <c:pt idx="34">
                  <c:v>3.7039999999999998E-3</c:v>
                </c:pt>
                <c:pt idx="35">
                  <c:v>3.7095161290322579E-3</c:v>
                </c:pt>
                <c:pt idx="36">
                  <c:v>3.0856451612903228E-3</c:v>
                </c:pt>
                <c:pt idx="37">
                  <c:v>3.0286071428571428E-3</c:v>
                </c:pt>
                <c:pt idx="38">
                  <c:v>2.9637419354838711E-3</c:v>
                </c:pt>
                <c:pt idx="39">
                  <c:v>2.8975333333333335E-3</c:v>
                </c:pt>
                <c:pt idx="40">
                  <c:v>2.8220967741935483E-3</c:v>
                </c:pt>
                <c:pt idx="41">
                  <c:v>2.6941000000000001E-3</c:v>
                </c:pt>
                <c:pt idx="42">
                  <c:v>2.7931290322580644E-3</c:v>
                </c:pt>
                <c:pt idx="43">
                  <c:v>2.831483870967742E-3</c:v>
                </c:pt>
                <c:pt idx="44">
                  <c:v>2.8365999999999999E-3</c:v>
                </c:pt>
                <c:pt idx="45">
                  <c:v>2.7841612903225805E-3</c:v>
                </c:pt>
                <c:pt idx="46">
                  <c:v>2.7397333333333334E-3</c:v>
                </c:pt>
                <c:pt idx="47">
                  <c:v>2.8000322580645164E-3</c:v>
                </c:pt>
                <c:pt idx="48">
                  <c:v>2.8750967741935484E-3</c:v>
                </c:pt>
                <c:pt idx="49">
                  <c:v>2.8089285714285712E-3</c:v>
                </c:pt>
                <c:pt idx="50">
                  <c:v>2.7617741935483868E-3</c:v>
                </c:pt>
                <c:pt idx="51">
                  <c:v>2.6636000000000003E-3</c:v>
                </c:pt>
                <c:pt idx="52">
                  <c:v>2.6435161290322578E-3</c:v>
                </c:pt>
                <c:pt idx="53">
                  <c:v>2.6327333333333331E-3</c:v>
                </c:pt>
                <c:pt idx="54">
                  <c:v>2.7040645161290323E-3</c:v>
                </c:pt>
                <c:pt idx="55">
                  <c:v>2.5575806451612901E-3</c:v>
                </c:pt>
                <c:pt idx="56">
                  <c:v>2.7431666666666663E-3</c:v>
                </c:pt>
                <c:pt idx="57">
                  <c:v>2.5835161290322576E-3</c:v>
                </c:pt>
                <c:pt idx="58">
                  <c:v>2.5659333333333334E-3</c:v>
                </c:pt>
                <c:pt idx="59">
                  <c:v>1.2129677419354837E-3</c:v>
                </c:pt>
                <c:pt idx="60">
                  <c:v>2.5469354838709678E-3</c:v>
                </c:pt>
                <c:pt idx="61">
                  <c:v>2.4747857142857141E-3</c:v>
                </c:pt>
                <c:pt idx="62">
                  <c:v>2.5693548387096775E-3</c:v>
                </c:pt>
                <c:pt idx="63">
                  <c:v>2.4564333333333332E-3</c:v>
                </c:pt>
                <c:pt idx="64">
                  <c:v>8.6806451612903224E-5</c:v>
                </c:pt>
                <c:pt idx="65">
                  <c:v>2.3879333333333332E-3</c:v>
                </c:pt>
                <c:pt idx="66">
                  <c:v>2.500225806451613E-3</c:v>
                </c:pt>
                <c:pt idx="67">
                  <c:v>2.3647096774193545E-3</c:v>
                </c:pt>
                <c:pt idx="68">
                  <c:v>2.349E-3</c:v>
                </c:pt>
                <c:pt idx="69">
                  <c:v>2.2971935483870969E-3</c:v>
                </c:pt>
                <c:pt idx="70">
                  <c:v>1.0266666666666666E-4</c:v>
                </c:pt>
                <c:pt idx="71">
                  <c:v>8.8935483870967736E-5</c:v>
                </c:pt>
                <c:pt idx="72">
                  <c:v>1.0503225806451613E-4</c:v>
                </c:pt>
                <c:pt idx="73">
                  <c:v>9.6755172413793102E-4</c:v>
                </c:pt>
                <c:pt idx="74">
                  <c:v>2.1296129032258061E-3</c:v>
                </c:pt>
                <c:pt idx="75">
                  <c:v>2.0595333333333333E-3</c:v>
                </c:pt>
                <c:pt idx="76">
                  <c:v>1.9967096774193547E-3</c:v>
                </c:pt>
                <c:pt idx="77">
                  <c:v>2.1374333333333334E-3</c:v>
                </c:pt>
                <c:pt idx="78">
                  <c:v>1.1674193548387096E-4</c:v>
                </c:pt>
                <c:pt idx="79">
                  <c:v>2.1637419354838708E-3</c:v>
                </c:pt>
                <c:pt idx="80">
                  <c:v>2.1302999999999999E-3</c:v>
                </c:pt>
                <c:pt idx="81">
                  <c:v>2.2435161290322581E-3</c:v>
                </c:pt>
                <c:pt idx="82">
                  <c:v>1.9938666666666667E-3</c:v>
                </c:pt>
                <c:pt idx="83">
                  <c:v>9.6096774193548377E-5</c:v>
                </c:pt>
                <c:pt idx="84">
                  <c:v>9.0161290322580653E-5</c:v>
                </c:pt>
                <c:pt idx="85">
                  <c:v>8.6892857142857133E-5</c:v>
                </c:pt>
                <c:pt idx="86">
                  <c:v>3.1387096774193547E-5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BF-4AAB-AA55-C721D5276ABE}"/>
            </c:ext>
          </c:extLst>
        </c:ser>
        <c:ser>
          <c:idx val="2"/>
          <c:order val="2"/>
          <c:tx>
            <c:strRef>
              <c:f>Sheet1!$CQ$2</c:f>
              <c:strCache>
                <c:ptCount val="1"/>
                <c:pt idx="0">
                  <c:v>Feb-94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Sheet1!$CQ$3:$CQ$89</c:f>
              <c:numCache>
                <c:formatCode>General</c:formatCode>
                <c:ptCount val="87"/>
                <c:pt idx="0">
                  <c:v>0</c:v>
                </c:pt>
                <c:pt idx="1">
                  <c:v>1.0574285714285714E-3</c:v>
                </c:pt>
                <c:pt idx="2">
                  <c:v>1.5794193548387097E-3</c:v>
                </c:pt>
                <c:pt idx="3">
                  <c:v>1.2929333333333334E-3</c:v>
                </c:pt>
                <c:pt idx="4">
                  <c:v>1.3977096774193548E-3</c:v>
                </c:pt>
                <c:pt idx="5">
                  <c:v>1.2078666666666667E-3</c:v>
                </c:pt>
                <c:pt idx="6">
                  <c:v>1.1959032258064518E-3</c:v>
                </c:pt>
                <c:pt idx="7">
                  <c:v>6.8741935483870962E-4</c:v>
                </c:pt>
                <c:pt idx="8">
                  <c:v>1.1793000000000001E-3</c:v>
                </c:pt>
                <c:pt idx="9">
                  <c:v>1.1027096774193549E-3</c:v>
                </c:pt>
                <c:pt idx="10">
                  <c:v>1.0160666666666667E-3</c:v>
                </c:pt>
                <c:pt idx="11">
                  <c:v>1.1663225806451613E-3</c:v>
                </c:pt>
                <c:pt idx="12">
                  <c:v>1.1357419354838711E-3</c:v>
                </c:pt>
                <c:pt idx="13">
                  <c:v>1.2028571428571429E-3</c:v>
                </c:pt>
                <c:pt idx="14">
                  <c:v>1.0123548387096775E-3</c:v>
                </c:pt>
                <c:pt idx="15">
                  <c:v>9.028333333333334E-4</c:v>
                </c:pt>
                <c:pt idx="16">
                  <c:v>9.0945161290322582E-4</c:v>
                </c:pt>
                <c:pt idx="17">
                  <c:v>9.054E-4</c:v>
                </c:pt>
                <c:pt idx="18">
                  <c:v>9.5054838709677418E-4</c:v>
                </c:pt>
                <c:pt idx="19">
                  <c:v>9.2877419354838711E-4</c:v>
                </c:pt>
                <c:pt idx="20">
                  <c:v>1.0055999999999999E-3</c:v>
                </c:pt>
                <c:pt idx="21">
                  <c:v>9.645483870967742E-4</c:v>
                </c:pt>
                <c:pt idx="22">
                  <c:v>9.2560000000000006E-4</c:v>
                </c:pt>
                <c:pt idx="23">
                  <c:v>9.6490322580645169E-4</c:v>
                </c:pt>
                <c:pt idx="24">
                  <c:v>5.0180645161290326E-4</c:v>
                </c:pt>
                <c:pt idx="25">
                  <c:v>5.9489655172413798E-4</c:v>
                </c:pt>
                <c:pt idx="26">
                  <c:v>1.0076774193548386E-3</c:v>
                </c:pt>
                <c:pt idx="27">
                  <c:v>9.5333333333333338E-4</c:v>
                </c:pt>
                <c:pt idx="28">
                  <c:v>9.1819354838709678E-4</c:v>
                </c:pt>
                <c:pt idx="29">
                  <c:v>8.0800000000000002E-4</c:v>
                </c:pt>
                <c:pt idx="30">
                  <c:v>8.5270967741935477E-4</c:v>
                </c:pt>
                <c:pt idx="31">
                  <c:v>8.4777419354838709E-4</c:v>
                </c:pt>
                <c:pt idx="32">
                  <c:v>7.0886666666666669E-4</c:v>
                </c:pt>
                <c:pt idx="33">
                  <c:v>8.6312903225806452E-4</c:v>
                </c:pt>
                <c:pt idx="34">
                  <c:v>8.9776666666666657E-4</c:v>
                </c:pt>
                <c:pt idx="35">
                  <c:v>7.7529032258064512E-4</c:v>
                </c:pt>
                <c:pt idx="36">
                  <c:v>8.102580645161291E-4</c:v>
                </c:pt>
                <c:pt idx="37">
                  <c:v>8.0028571428571432E-4</c:v>
                </c:pt>
                <c:pt idx="38">
                  <c:v>7.208709677419355E-4</c:v>
                </c:pt>
                <c:pt idx="39">
                  <c:v>8.6103333333333336E-4</c:v>
                </c:pt>
                <c:pt idx="40">
                  <c:v>7.4358064516129026E-4</c:v>
                </c:pt>
                <c:pt idx="41">
                  <c:v>7.0126666666666673E-4</c:v>
                </c:pt>
                <c:pt idx="42">
                  <c:v>6.9612903225806447E-4</c:v>
                </c:pt>
                <c:pt idx="43">
                  <c:v>6.6241935483870977E-4</c:v>
                </c:pt>
                <c:pt idx="44">
                  <c:v>7.5246666666666667E-4</c:v>
                </c:pt>
                <c:pt idx="45">
                  <c:v>6.7987096774193548E-4</c:v>
                </c:pt>
                <c:pt idx="46">
                  <c:v>6.9883333333333332E-4</c:v>
                </c:pt>
                <c:pt idx="47">
                  <c:v>6.8941935483870966E-4</c:v>
                </c:pt>
                <c:pt idx="48">
                  <c:v>6.9296774193548392E-4</c:v>
                </c:pt>
                <c:pt idx="49">
                  <c:v>6.8110714285714291E-4</c:v>
                </c:pt>
                <c:pt idx="50">
                  <c:v>6.9183870967741933E-4</c:v>
                </c:pt>
                <c:pt idx="51">
                  <c:v>6.335333333333333E-4</c:v>
                </c:pt>
                <c:pt idx="52">
                  <c:v>6.7483870967741935E-4</c:v>
                </c:pt>
                <c:pt idx="53">
                  <c:v>6.8643333333333334E-4</c:v>
                </c:pt>
                <c:pt idx="54">
                  <c:v>4.0529032258064518E-4</c:v>
                </c:pt>
                <c:pt idx="55">
                  <c:v>5.4619354838709674E-4</c:v>
                </c:pt>
                <c:pt idx="56">
                  <c:v>5.4586666666666674E-4</c:v>
                </c:pt>
                <c:pt idx="57">
                  <c:v>5.07258064516129E-4</c:v>
                </c:pt>
                <c:pt idx="58">
                  <c:v>6.1686666666666673E-4</c:v>
                </c:pt>
                <c:pt idx="59">
                  <c:v>5.9222580645161289E-4</c:v>
                </c:pt>
                <c:pt idx="60">
                  <c:v>5.4625806451612908E-4</c:v>
                </c:pt>
                <c:pt idx="61">
                  <c:v>5.3550000000000006E-4</c:v>
                </c:pt>
                <c:pt idx="62">
                  <c:v>5.8458064516129029E-4</c:v>
                </c:pt>
                <c:pt idx="63">
                  <c:v>5.9906666666666663E-4</c:v>
                </c:pt>
                <c:pt idx="64">
                  <c:v>1.7129032258064516E-4</c:v>
                </c:pt>
                <c:pt idx="65">
                  <c:v>5.600999999999999E-4</c:v>
                </c:pt>
                <c:pt idx="66">
                  <c:v>6.0177419354838719E-4</c:v>
                </c:pt>
                <c:pt idx="67">
                  <c:v>5.9251612903225804E-4</c:v>
                </c:pt>
                <c:pt idx="68">
                  <c:v>5.4253333333333326E-4</c:v>
                </c:pt>
                <c:pt idx="69">
                  <c:v>5.3870967741935483E-4</c:v>
                </c:pt>
                <c:pt idx="70">
                  <c:v>1.2973333333333333E-4</c:v>
                </c:pt>
                <c:pt idx="71">
                  <c:v>1.3232258064516128E-4</c:v>
                </c:pt>
                <c:pt idx="72">
                  <c:v>1.6454838709677419E-4</c:v>
                </c:pt>
                <c:pt idx="73">
                  <c:v>3.2327586206896551E-4</c:v>
                </c:pt>
                <c:pt idx="74">
                  <c:v>3.6809677419354835E-4</c:v>
                </c:pt>
                <c:pt idx="75">
                  <c:v>3.7436666666666664E-4</c:v>
                </c:pt>
                <c:pt idx="76">
                  <c:v>3.6025806451612906E-4</c:v>
                </c:pt>
                <c:pt idx="77">
                  <c:v>5.0799999999999999E-4</c:v>
                </c:pt>
                <c:pt idx="78">
                  <c:v>1.2803225806451614E-4</c:v>
                </c:pt>
                <c:pt idx="79">
                  <c:v>5.1212903225806455E-4</c:v>
                </c:pt>
                <c:pt idx="80">
                  <c:v>3.5940000000000001E-4</c:v>
                </c:pt>
                <c:pt idx="81">
                  <c:v>5.438064516129033E-4</c:v>
                </c:pt>
                <c:pt idx="82">
                  <c:v>4.9626666666666662E-4</c:v>
                </c:pt>
                <c:pt idx="83">
                  <c:v>1.1945161290322582E-4</c:v>
                </c:pt>
                <c:pt idx="84">
                  <c:v>1.1216129032258065E-4</c:v>
                </c:pt>
                <c:pt idx="85">
                  <c:v>8.9499999999999994E-5</c:v>
                </c:pt>
                <c:pt idx="86">
                  <c:v>1.3654838709677418E-4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BF-4AAB-AA55-C721D5276ABE}"/>
            </c:ext>
          </c:extLst>
        </c:ser>
        <c:ser>
          <c:idx val="3"/>
          <c:order val="3"/>
          <c:tx>
            <c:strRef>
              <c:f>Sheet1!$CR$2</c:f>
              <c:strCache>
                <c:ptCount val="1"/>
                <c:pt idx="0">
                  <c:v>Mar-94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Sheet1!$CR$3:$CR$89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8.0387096774193546E-5</c:v>
                </c:pt>
                <c:pt idx="3">
                  <c:v>3.8893333333333332E-4</c:v>
                </c:pt>
                <c:pt idx="4">
                  <c:v>3.6164516129032258E-4</c:v>
                </c:pt>
                <c:pt idx="5">
                  <c:v>3.6010000000000003E-4</c:v>
                </c:pt>
                <c:pt idx="6">
                  <c:v>3.1474193548387098E-4</c:v>
                </c:pt>
                <c:pt idx="7">
                  <c:v>2.8238709677419352E-4</c:v>
                </c:pt>
                <c:pt idx="8">
                  <c:v>2.8623333333333332E-4</c:v>
                </c:pt>
                <c:pt idx="9">
                  <c:v>2.778387096774194E-4</c:v>
                </c:pt>
                <c:pt idx="10">
                  <c:v>2.810333333333333E-4</c:v>
                </c:pt>
                <c:pt idx="11">
                  <c:v>2.5054838709677419E-4</c:v>
                </c:pt>
                <c:pt idx="12">
                  <c:v>2.4061290322580645E-4</c:v>
                </c:pt>
                <c:pt idx="13">
                  <c:v>2.7525E-4</c:v>
                </c:pt>
                <c:pt idx="14">
                  <c:v>2.6129032258064515E-4</c:v>
                </c:pt>
                <c:pt idx="15">
                  <c:v>2.5710000000000002E-4</c:v>
                </c:pt>
                <c:pt idx="16">
                  <c:v>2.6103225806451612E-4</c:v>
                </c:pt>
                <c:pt idx="17">
                  <c:v>2.3856666666666667E-4</c:v>
                </c:pt>
                <c:pt idx="18">
                  <c:v>2.1164516129032259E-4</c:v>
                </c:pt>
                <c:pt idx="19">
                  <c:v>2.2777419354838709E-4</c:v>
                </c:pt>
                <c:pt idx="20">
                  <c:v>2.586E-4</c:v>
                </c:pt>
                <c:pt idx="21">
                  <c:v>2.3187096774193548E-4</c:v>
                </c:pt>
                <c:pt idx="22">
                  <c:v>2.2743333333333332E-4</c:v>
                </c:pt>
                <c:pt idx="23">
                  <c:v>2.3351612903225807E-4</c:v>
                </c:pt>
                <c:pt idx="24">
                  <c:v>2.2690322580645161E-4</c:v>
                </c:pt>
                <c:pt idx="25">
                  <c:v>2.5527586206896549E-4</c:v>
                </c:pt>
                <c:pt idx="26">
                  <c:v>2.1619354838709677E-4</c:v>
                </c:pt>
                <c:pt idx="27">
                  <c:v>1.9843333333333332E-4</c:v>
                </c:pt>
                <c:pt idx="28">
                  <c:v>2.1887096774193549E-4</c:v>
                </c:pt>
                <c:pt idx="29">
                  <c:v>2.1823333333333332E-4</c:v>
                </c:pt>
                <c:pt idx="30">
                  <c:v>2.2809677419354839E-4</c:v>
                </c:pt>
                <c:pt idx="31">
                  <c:v>1.9999999999999998E-4</c:v>
                </c:pt>
                <c:pt idx="32">
                  <c:v>2.0633333333333335E-4</c:v>
                </c:pt>
                <c:pt idx="33">
                  <c:v>1.9706451612903225E-4</c:v>
                </c:pt>
                <c:pt idx="34">
                  <c:v>1.9210000000000001E-4</c:v>
                </c:pt>
                <c:pt idx="35">
                  <c:v>1.8703225806451613E-4</c:v>
                </c:pt>
                <c:pt idx="36">
                  <c:v>1.6951612903225806E-4</c:v>
                </c:pt>
                <c:pt idx="37">
                  <c:v>1.8985714285714287E-4</c:v>
                </c:pt>
                <c:pt idx="38">
                  <c:v>1.7996774193548387E-4</c:v>
                </c:pt>
                <c:pt idx="39">
                  <c:v>1.7659999999999998E-4</c:v>
                </c:pt>
                <c:pt idx="40">
                  <c:v>1.7522580645161292E-4</c:v>
                </c:pt>
                <c:pt idx="41">
                  <c:v>1.5809999999999999E-4</c:v>
                </c:pt>
                <c:pt idx="42">
                  <c:v>1.7406451612903226E-4</c:v>
                </c:pt>
                <c:pt idx="43">
                  <c:v>1.6580645161290322E-4</c:v>
                </c:pt>
                <c:pt idx="44">
                  <c:v>1.8773333333333333E-4</c:v>
                </c:pt>
                <c:pt idx="45">
                  <c:v>1.7135483870967742E-4</c:v>
                </c:pt>
                <c:pt idx="46">
                  <c:v>1.6443333333333334E-4</c:v>
                </c:pt>
                <c:pt idx="47">
                  <c:v>1.7083870967741938E-4</c:v>
                </c:pt>
                <c:pt idx="48">
                  <c:v>1.7896774193548387E-4</c:v>
                </c:pt>
                <c:pt idx="49">
                  <c:v>1.5075000000000001E-4</c:v>
                </c:pt>
                <c:pt idx="50">
                  <c:v>1.7416129032258066E-4</c:v>
                </c:pt>
                <c:pt idx="51">
                  <c:v>1.4080000000000001E-4</c:v>
                </c:pt>
                <c:pt idx="52">
                  <c:v>1.4700000000000002E-4</c:v>
                </c:pt>
                <c:pt idx="53">
                  <c:v>1.4279999999999997E-4</c:v>
                </c:pt>
                <c:pt idx="54">
                  <c:v>1.3012903225806453E-4</c:v>
                </c:pt>
                <c:pt idx="55">
                  <c:v>1.1003225806451613E-4</c:v>
                </c:pt>
                <c:pt idx="56">
                  <c:v>1.5536666666666668E-4</c:v>
                </c:pt>
                <c:pt idx="57">
                  <c:v>1.4867741935483872E-4</c:v>
                </c:pt>
                <c:pt idx="58">
                  <c:v>1.4756666666666668E-4</c:v>
                </c:pt>
                <c:pt idx="59">
                  <c:v>1.3622580645161292E-4</c:v>
                </c:pt>
                <c:pt idx="60">
                  <c:v>1.0712903225806452E-4</c:v>
                </c:pt>
                <c:pt idx="61">
                  <c:v>1.4375E-4</c:v>
                </c:pt>
                <c:pt idx="62">
                  <c:v>1.4170967741935486E-4</c:v>
                </c:pt>
                <c:pt idx="63">
                  <c:v>1.4006666666666667E-4</c:v>
                </c:pt>
                <c:pt idx="64">
                  <c:v>1.0935483870967742E-4</c:v>
                </c:pt>
                <c:pt idx="65">
                  <c:v>1.2449999999999999E-4</c:v>
                </c:pt>
                <c:pt idx="66">
                  <c:v>1.1987096774193549E-4</c:v>
                </c:pt>
                <c:pt idx="67">
                  <c:v>1.3635483870967741E-4</c:v>
                </c:pt>
                <c:pt idx="68">
                  <c:v>1.4416666666666666E-4</c:v>
                </c:pt>
                <c:pt idx="69">
                  <c:v>1.3503225806451612E-4</c:v>
                </c:pt>
                <c:pt idx="70">
                  <c:v>1.6459999999999999E-4</c:v>
                </c:pt>
                <c:pt idx="71">
                  <c:v>1.3825806451612903E-4</c:v>
                </c:pt>
                <c:pt idx="72">
                  <c:v>1.4893548387096773E-4</c:v>
                </c:pt>
                <c:pt idx="73">
                  <c:v>1.4879310344827586E-4</c:v>
                </c:pt>
                <c:pt idx="74">
                  <c:v>1.7525806451612903E-4</c:v>
                </c:pt>
                <c:pt idx="75">
                  <c:v>1.7686666666666667E-4</c:v>
                </c:pt>
                <c:pt idx="76">
                  <c:v>1.4929032258064517E-4</c:v>
                </c:pt>
                <c:pt idx="77">
                  <c:v>1.2979999999999998E-4</c:v>
                </c:pt>
                <c:pt idx="78">
                  <c:v>2.2645161290322584E-5</c:v>
                </c:pt>
                <c:pt idx="79">
                  <c:v>1.3245161290322582E-4</c:v>
                </c:pt>
                <c:pt idx="80">
                  <c:v>1.3786666666666667E-4</c:v>
                </c:pt>
                <c:pt idx="81">
                  <c:v>1.3570967741935482E-4</c:v>
                </c:pt>
                <c:pt idx="82">
                  <c:v>1.394E-4</c:v>
                </c:pt>
                <c:pt idx="83">
                  <c:v>1.4125806451612905E-4</c:v>
                </c:pt>
                <c:pt idx="84">
                  <c:v>1.3358064516129031E-4</c:v>
                </c:pt>
                <c:pt idx="85">
                  <c:v>1.4057142857142857E-4</c:v>
                </c:pt>
                <c:pt idx="86">
                  <c:v>1.8064516129032258E-6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BF-4AAB-AA55-C721D5276ABE}"/>
            </c:ext>
          </c:extLst>
        </c:ser>
        <c:ser>
          <c:idx val="4"/>
          <c:order val="4"/>
          <c:tx>
            <c:strRef>
              <c:f>Sheet1!$CS$2</c:f>
              <c:strCache>
                <c:ptCount val="1"/>
                <c:pt idx="0">
                  <c:v>Apr-94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Sheet1!$CS$3:$CS$89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3.7413333333333334E-4</c:v>
                </c:pt>
                <c:pt idx="4">
                  <c:v>7.3419354838709676E-4</c:v>
                </c:pt>
                <c:pt idx="5">
                  <c:v>7.1696666666666673E-4</c:v>
                </c:pt>
                <c:pt idx="6">
                  <c:v>7.8606451612903225E-4</c:v>
                </c:pt>
                <c:pt idx="7">
                  <c:v>6.3841935483870962E-4</c:v>
                </c:pt>
                <c:pt idx="8">
                  <c:v>6.0796666666666657E-4</c:v>
                </c:pt>
                <c:pt idx="9">
                  <c:v>5.7129032258064515E-4</c:v>
                </c:pt>
                <c:pt idx="10">
                  <c:v>3.8343333333333329E-4</c:v>
                </c:pt>
                <c:pt idx="11">
                  <c:v>5.1154838709677425E-4</c:v>
                </c:pt>
                <c:pt idx="12">
                  <c:v>4.6396774193548389E-4</c:v>
                </c:pt>
                <c:pt idx="13">
                  <c:v>4.1110714285714286E-4</c:v>
                </c:pt>
                <c:pt idx="14">
                  <c:v>4.7103225806451613E-4</c:v>
                </c:pt>
                <c:pt idx="15">
                  <c:v>3.8883333333333332E-4</c:v>
                </c:pt>
                <c:pt idx="16">
                  <c:v>3.7787096774193551E-4</c:v>
                </c:pt>
                <c:pt idx="17">
                  <c:v>5.0346666666666669E-4</c:v>
                </c:pt>
                <c:pt idx="18">
                  <c:v>4.6003225806451613E-4</c:v>
                </c:pt>
                <c:pt idx="19">
                  <c:v>4.8893548387096773E-4</c:v>
                </c:pt>
                <c:pt idx="20">
                  <c:v>4.3100000000000001E-4</c:v>
                </c:pt>
                <c:pt idx="21">
                  <c:v>3.8996774193548388E-4</c:v>
                </c:pt>
                <c:pt idx="22">
                  <c:v>3.4813333333333336E-4</c:v>
                </c:pt>
                <c:pt idx="23">
                  <c:v>3.0629032258064516E-4</c:v>
                </c:pt>
                <c:pt idx="24">
                  <c:v>1.9251612903225807E-4</c:v>
                </c:pt>
                <c:pt idx="25">
                  <c:v>2.0951724137931033E-4</c:v>
                </c:pt>
                <c:pt idx="26">
                  <c:v>2.8603225806451613E-4</c:v>
                </c:pt>
                <c:pt idx="27">
                  <c:v>2.5250000000000001E-4</c:v>
                </c:pt>
                <c:pt idx="28">
                  <c:v>2.2267741935483871E-4</c:v>
                </c:pt>
                <c:pt idx="29">
                  <c:v>2.0733333333333332E-4</c:v>
                </c:pt>
                <c:pt idx="30">
                  <c:v>2.2522580645161291E-4</c:v>
                </c:pt>
                <c:pt idx="31">
                  <c:v>2.2906451612903224E-4</c:v>
                </c:pt>
                <c:pt idx="32">
                  <c:v>2.1436666666666668E-4</c:v>
                </c:pt>
                <c:pt idx="33">
                  <c:v>1.9051612903225805E-4</c:v>
                </c:pt>
                <c:pt idx="34">
                  <c:v>1.9823333333333335E-4</c:v>
                </c:pt>
                <c:pt idx="35">
                  <c:v>2.1270967741935485E-4</c:v>
                </c:pt>
                <c:pt idx="36">
                  <c:v>2.1464516129032259E-4</c:v>
                </c:pt>
                <c:pt idx="37">
                  <c:v>2.104642857142857E-4</c:v>
                </c:pt>
                <c:pt idx="38">
                  <c:v>2.2158064516129033E-4</c:v>
                </c:pt>
                <c:pt idx="39">
                  <c:v>2.2526666666666668E-4</c:v>
                </c:pt>
                <c:pt idx="40">
                  <c:v>2.4000000000000001E-4</c:v>
                </c:pt>
                <c:pt idx="41">
                  <c:v>2.3763333333333333E-4</c:v>
                </c:pt>
                <c:pt idx="42">
                  <c:v>2.4609677419354842E-4</c:v>
                </c:pt>
                <c:pt idx="43">
                  <c:v>2.393225806451613E-4</c:v>
                </c:pt>
                <c:pt idx="44">
                  <c:v>2.3833333333333334E-4</c:v>
                </c:pt>
                <c:pt idx="45">
                  <c:v>2.7177419354838708E-4</c:v>
                </c:pt>
                <c:pt idx="46">
                  <c:v>2.4279999999999999E-4</c:v>
                </c:pt>
                <c:pt idx="47">
                  <c:v>2.4829032258064516E-4</c:v>
                </c:pt>
                <c:pt idx="48">
                  <c:v>2.8145161290322578E-4</c:v>
                </c:pt>
                <c:pt idx="49">
                  <c:v>2.8010714285714282E-4</c:v>
                </c:pt>
                <c:pt idx="50">
                  <c:v>2.9129032258064518E-4</c:v>
                </c:pt>
                <c:pt idx="51">
                  <c:v>2.7280000000000002E-4</c:v>
                </c:pt>
                <c:pt idx="52">
                  <c:v>2.5006451612903229E-4</c:v>
                </c:pt>
                <c:pt idx="53">
                  <c:v>2.2203333333333335E-4</c:v>
                </c:pt>
                <c:pt idx="54">
                  <c:v>2.5848387096774194E-4</c:v>
                </c:pt>
                <c:pt idx="55">
                  <c:v>1.9703225806451611E-4</c:v>
                </c:pt>
                <c:pt idx="56">
                  <c:v>2.0153333333333334E-4</c:v>
                </c:pt>
                <c:pt idx="57">
                  <c:v>1.8699999999999999E-4</c:v>
                </c:pt>
                <c:pt idx="58">
                  <c:v>2.153E-4</c:v>
                </c:pt>
                <c:pt idx="59">
                  <c:v>1.4493548387096774E-4</c:v>
                </c:pt>
                <c:pt idx="60">
                  <c:v>1.7812903225806451E-4</c:v>
                </c:pt>
                <c:pt idx="61">
                  <c:v>1.795E-4</c:v>
                </c:pt>
                <c:pt idx="62">
                  <c:v>2.0009677419354838E-4</c:v>
                </c:pt>
                <c:pt idx="63">
                  <c:v>1.672E-4</c:v>
                </c:pt>
                <c:pt idx="64">
                  <c:v>5.7967741935483871E-5</c:v>
                </c:pt>
                <c:pt idx="65">
                  <c:v>1.9780000000000001E-4</c:v>
                </c:pt>
                <c:pt idx="66">
                  <c:v>1.7529032258064515E-4</c:v>
                </c:pt>
                <c:pt idx="67">
                  <c:v>1.5883870967741936E-4</c:v>
                </c:pt>
                <c:pt idx="68">
                  <c:v>1.8953333333333332E-4</c:v>
                </c:pt>
                <c:pt idx="69">
                  <c:v>1.7529032258064515E-4</c:v>
                </c:pt>
                <c:pt idx="70">
                  <c:v>1.8433333333333333E-4</c:v>
                </c:pt>
                <c:pt idx="71">
                  <c:v>1.7883870967741935E-4</c:v>
                </c:pt>
                <c:pt idx="72">
                  <c:v>1.6748387096774192E-4</c:v>
                </c:pt>
                <c:pt idx="73">
                  <c:v>1.6096551724137931E-4</c:v>
                </c:pt>
                <c:pt idx="74">
                  <c:v>1.6670967741935484E-4</c:v>
                </c:pt>
                <c:pt idx="75">
                  <c:v>1.439E-4</c:v>
                </c:pt>
                <c:pt idx="76">
                  <c:v>1.5274193548387094E-4</c:v>
                </c:pt>
                <c:pt idx="77">
                  <c:v>1.2766666666666666E-4</c:v>
                </c:pt>
                <c:pt idx="78">
                  <c:v>1.4841935483870969E-4</c:v>
                </c:pt>
                <c:pt idx="79">
                  <c:v>1.6480645161290322E-4</c:v>
                </c:pt>
                <c:pt idx="80">
                  <c:v>1.6786666666666666E-4</c:v>
                </c:pt>
                <c:pt idx="81">
                  <c:v>1.6061290322580646E-4</c:v>
                </c:pt>
                <c:pt idx="82">
                  <c:v>1.3003333333333334E-4</c:v>
                </c:pt>
                <c:pt idx="83">
                  <c:v>1.4425806451612904E-4</c:v>
                </c:pt>
                <c:pt idx="84">
                  <c:v>1.3245161290322582E-4</c:v>
                </c:pt>
                <c:pt idx="85">
                  <c:v>1.4442857142857142E-4</c:v>
                </c:pt>
                <c:pt idx="8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BF-4AAB-AA55-C721D5276ABE}"/>
            </c:ext>
          </c:extLst>
        </c:ser>
        <c:ser>
          <c:idx val="5"/>
          <c:order val="5"/>
          <c:tx>
            <c:strRef>
              <c:f>Sheet1!$CT$2</c:f>
              <c:strCache>
                <c:ptCount val="1"/>
                <c:pt idx="0">
                  <c:v>May-94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Sheet1!$CT$3:$CT$89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9.7264516129032263E-4</c:v>
                </c:pt>
                <c:pt idx="5">
                  <c:v>6.3203333333333332E-4</c:v>
                </c:pt>
                <c:pt idx="6">
                  <c:v>5.9419354838709671E-4</c:v>
                </c:pt>
                <c:pt idx="7">
                  <c:v>1.2923548387096776E-3</c:v>
                </c:pt>
                <c:pt idx="8">
                  <c:v>1.4461666666666666E-3</c:v>
                </c:pt>
                <c:pt idx="9">
                  <c:v>1.3570645161290324E-3</c:v>
                </c:pt>
                <c:pt idx="10">
                  <c:v>3.4107333333333332E-3</c:v>
                </c:pt>
                <c:pt idx="11">
                  <c:v>1.1776129032258064E-3</c:v>
                </c:pt>
                <c:pt idx="12">
                  <c:v>4.5589032258064521E-3</c:v>
                </c:pt>
                <c:pt idx="13">
                  <c:v>3.7623928571428569E-3</c:v>
                </c:pt>
                <c:pt idx="14">
                  <c:v>3.782677419354839E-3</c:v>
                </c:pt>
                <c:pt idx="15">
                  <c:v>3.5232333333333333E-3</c:v>
                </c:pt>
                <c:pt idx="16">
                  <c:v>4.1686451612903226E-3</c:v>
                </c:pt>
                <c:pt idx="17">
                  <c:v>4.0923000000000001E-3</c:v>
                </c:pt>
                <c:pt idx="18">
                  <c:v>3.2233548387096776E-3</c:v>
                </c:pt>
                <c:pt idx="19">
                  <c:v>3.3639677419354838E-3</c:v>
                </c:pt>
                <c:pt idx="20">
                  <c:v>4.0984000000000003E-3</c:v>
                </c:pt>
                <c:pt idx="21">
                  <c:v>4.2341612903225804E-3</c:v>
                </c:pt>
                <c:pt idx="22">
                  <c:v>5.3238000000000001E-3</c:v>
                </c:pt>
                <c:pt idx="23">
                  <c:v>3.8902580645161287E-3</c:v>
                </c:pt>
                <c:pt idx="24">
                  <c:v>3.4288709677419353E-3</c:v>
                </c:pt>
                <c:pt idx="25">
                  <c:v>3.5598275862068962E-3</c:v>
                </c:pt>
                <c:pt idx="26">
                  <c:v>3.724903225806452E-3</c:v>
                </c:pt>
                <c:pt idx="27">
                  <c:v>3.7376333333333333E-3</c:v>
                </c:pt>
                <c:pt idx="28">
                  <c:v>4.0817419354838716E-3</c:v>
                </c:pt>
                <c:pt idx="29">
                  <c:v>3.5558999999999999E-3</c:v>
                </c:pt>
                <c:pt idx="30">
                  <c:v>3.9466129032258062E-3</c:v>
                </c:pt>
                <c:pt idx="31">
                  <c:v>3.838774193548387E-3</c:v>
                </c:pt>
                <c:pt idx="32">
                  <c:v>3.7219000000000002E-3</c:v>
                </c:pt>
                <c:pt idx="33">
                  <c:v>3.7702580645161288E-3</c:v>
                </c:pt>
                <c:pt idx="34">
                  <c:v>3.7414666666666665E-3</c:v>
                </c:pt>
                <c:pt idx="35">
                  <c:v>3.7340967741935484E-3</c:v>
                </c:pt>
                <c:pt idx="36">
                  <c:v>3.664548387096774E-3</c:v>
                </c:pt>
                <c:pt idx="37">
                  <c:v>3.5894285714285711E-3</c:v>
                </c:pt>
                <c:pt idx="38">
                  <c:v>3.5400645161290326E-3</c:v>
                </c:pt>
                <c:pt idx="39">
                  <c:v>3.2120666666666667E-3</c:v>
                </c:pt>
                <c:pt idx="40">
                  <c:v>3.0396774193548384E-3</c:v>
                </c:pt>
                <c:pt idx="41">
                  <c:v>3.0460333333333337E-3</c:v>
                </c:pt>
                <c:pt idx="42">
                  <c:v>2.9387096774193548E-3</c:v>
                </c:pt>
                <c:pt idx="43">
                  <c:v>2.8109999999999997E-3</c:v>
                </c:pt>
                <c:pt idx="44">
                  <c:v>2.9370666666666666E-3</c:v>
                </c:pt>
                <c:pt idx="45">
                  <c:v>2.8585806451612902E-3</c:v>
                </c:pt>
                <c:pt idx="46">
                  <c:v>2.9418999999999999E-3</c:v>
                </c:pt>
                <c:pt idx="47">
                  <c:v>2.9186451612903228E-3</c:v>
                </c:pt>
                <c:pt idx="48">
                  <c:v>2.8644193548387096E-3</c:v>
                </c:pt>
                <c:pt idx="49">
                  <c:v>2.8128571428571426E-3</c:v>
                </c:pt>
                <c:pt idx="50">
                  <c:v>2.7691935483870971E-3</c:v>
                </c:pt>
                <c:pt idx="51">
                  <c:v>2.5504333333333331E-3</c:v>
                </c:pt>
                <c:pt idx="52">
                  <c:v>2.8640645161290322E-3</c:v>
                </c:pt>
                <c:pt idx="53">
                  <c:v>2.7436333333333333E-3</c:v>
                </c:pt>
                <c:pt idx="54">
                  <c:v>2.6290000000000003E-3</c:v>
                </c:pt>
                <c:pt idx="55">
                  <c:v>2.5732580645161287E-3</c:v>
                </c:pt>
                <c:pt idx="56">
                  <c:v>2.6455666666666666E-3</c:v>
                </c:pt>
                <c:pt idx="57">
                  <c:v>2.3663870967741939E-3</c:v>
                </c:pt>
                <c:pt idx="58">
                  <c:v>2.5179666666666667E-3</c:v>
                </c:pt>
                <c:pt idx="59">
                  <c:v>2.6611612903225806E-3</c:v>
                </c:pt>
                <c:pt idx="60">
                  <c:v>2.5230000000000001E-3</c:v>
                </c:pt>
                <c:pt idx="61">
                  <c:v>2.4987500000000001E-3</c:v>
                </c:pt>
                <c:pt idx="62">
                  <c:v>3.0334516129032255E-3</c:v>
                </c:pt>
                <c:pt idx="63">
                  <c:v>2.7624666666666666E-3</c:v>
                </c:pt>
                <c:pt idx="64">
                  <c:v>2.5871612903225804E-3</c:v>
                </c:pt>
                <c:pt idx="65">
                  <c:v>2.9043333333333334E-3</c:v>
                </c:pt>
                <c:pt idx="66">
                  <c:v>2.7820322580645162E-3</c:v>
                </c:pt>
                <c:pt idx="67">
                  <c:v>2.8512258064516127E-3</c:v>
                </c:pt>
                <c:pt idx="68">
                  <c:v>2.7219666666666665E-3</c:v>
                </c:pt>
                <c:pt idx="69">
                  <c:v>2.6290967741935487E-3</c:v>
                </c:pt>
                <c:pt idx="70">
                  <c:v>2.6284666666666666E-3</c:v>
                </c:pt>
                <c:pt idx="71">
                  <c:v>2.624290322580645E-3</c:v>
                </c:pt>
                <c:pt idx="72">
                  <c:v>1.9240967741935484E-3</c:v>
                </c:pt>
                <c:pt idx="73">
                  <c:v>5.6013793103448285E-4</c:v>
                </c:pt>
                <c:pt idx="74">
                  <c:v>2.5632258064516131E-3</c:v>
                </c:pt>
                <c:pt idx="75">
                  <c:v>2.3237333333333333E-3</c:v>
                </c:pt>
                <c:pt idx="76">
                  <c:v>2.1164193548387097E-3</c:v>
                </c:pt>
                <c:pt idx="77">
                  <c:v>2.3930333333333333E-3</c:v>
                </c:pt>
                <c:pt idx="78">
                  <c:v>2.2044193548387096E-3</c:v>
                </c:pt>
                <c:pt idx="79">
                  <c:v>2.0139677419354842E-3</c:v>
                </c:pt>
                <c:pt idx="80">
                  <c:v>1.8157E-3</c:v>
                </c:pt>
                <c:pt idx="81">
                  <c:v>1.8666129032258063E-3</c:v>
                </c:pt>
                <c:pt idx="82">
                  <c:v>1.8189666666666667E-3</c:v>
                </c:pt>
                <c:pt idx="83">
                  <c:v>1.859483870967742E-3</c:v>
                </c:pt>
                <c:pt idx="84">
                  <c:v>1.8808064516129034E-3</c:v>
                </c:pt>
                <c:pt idx="85">
                  <c:v>1.7812142857142857E-3</c:v>
                </c:pt>
                <c:pt idx="86">
                  <c:v>1.3038064516129033E-3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BF-4AAB-AA55-C721D5276ABE}"/>
            </c:ext>
          </c:extLst>
        </c:ser>
        <c:ser>
          <c:idx val="6"/>
          <c:order val="6"/>
          <c:tx>
            <c:strRef>
              <c:f>Sheet1!$CU$2</c:f>
              <c:strCache>
                <c:ptCount val="1"/>
                <c:pt idx="0">
                  <c:v>Jun-94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Sheet1!$CU$3:$CU$89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1.9915333333333333E-3</c:v>
                </c:pt>
                <c:pt idx="6">
                  <c:v>2.5529677419354841E-3</c:v>
                </c:pt>
                <c:pt idx="7">
                  <c:v>2.6159677419354838E-3</c:v>
                </c:pt>
                <c:pt idx="8">
                  <c:v>2.7606333333333333E-3</c:v>
                </c:pt>
                <c:pt idx="9">
                  <c:v>2.6540000000000001E-3</c:v>
                </c:pt>
                <c:pt idx="10">
                  <c:v>2.594333333333333E-3</c:v>
                </c:pt>
                <c:pt idx="11">
                  <c:v>2.3842258064516132E-3</c:v>
                </c:pt>
                <c:pt idx="12">
                  <c:v>2.9234516129032257E-3</c:v>
                </c:pt>
                <c:pt idx="13">
                  <c:v>2.9754285714285711E-3</c:v>
                </c:pt>
                <c:pt idx="14">
                  <c:v>2.9024838709677419E-3</c:v>
                </c:pt>
                <c:pt idx="15">
                  <c:v>1.0323333333333335E-3</c:v>
                </c:pt>
                <c:pt idx="16">
                  <c:v>2.8812580645161288E-3</c:v>
                </c:pt>
                <c:pt idx="17">
                  <c:v>2.6854666666666664E-3</c:v>
                </c:pt>
                <c:pt idx="18">
                  <c:v>2.5723548387096774E-3</c:v>
                </c:pt>
                <c:pt idx="19">
                  <c:v>2.7127419354838712E-3</c:v>
                </c:pt>
                <c:pt idx="20">
                  <c:v>2.8321333333333333E-3</c:v>
                </c:pt>
                <c:pt idx="21">
                  <c:v>2.5445483870967745E-3</c:v>
                </c:pt>
                <c:pt idx="22">
                  <c:v>2.681566666666667E-3</c:v>
                </c:pt>
                <c:pt idx="23">
                  <c:v>2.7028709677419356E-3</c:v>
                </c:pt>
                <c:pt idx="24">
                  <c:v>2.3122258064516132E-3</c:v>
                </c:pt>
                <c:pt idx="25">
                  <c:v>2.2604137931034481E-3</c:v>
                </c:pt>
                <c:pt idx="26">
                  <c:v>2.3952580645161289E-3</c:v>
                </c:pt>
                <c:pt idx="27">
                  <c:v>2.4512999999999996E-3</c:v>
                </c:pt>
                <c:pt idx="28">
                  <c:v>2.4131612903225807E-3</c:v>
                </c:pt>
                <c:pt idx="29">
                  <c:v>2.2755333333333333E-3</c:v>
                </c:pt>
                <c:pt idx="30">
                  <c:v>2.4439032258064515E-3</c:v>
                </c:pt>
                <c:pt idx="31">
                  <c:v>2.3223548387096777E-3</c:v>
                </c:pt>
                <c:pt idx="32">
                  <c:v>2.2531333333333332E-3</c:v>
                </c:pt>
                <c:pt idx="33">
                  <c:v>2.2084193548387093E-3</c:v>
                </c:pt>
                <c:pt idx="34">
                  <c:v>2.0833333333333333E-3</c:v>
                </c:pt>
                <c:pt idx="35">
                  <c:v>1.9576129032258063E-3</c:v>
                </c:pt>
                <c:pt idx="36">
                  <c:v>1.7828387096774192E-3</c:v>
                </c:pt>
                <c:pt idx="37">
                  <c:v>1.7410357142857143E-3</c:v>
                </c:pt>
                <c:pt idx="38">
                  <c:v>1.5517741935483871E-3</c:v>
                </c:pt>
                <c:pt idx="39">
                  <c:v>1.5765E-3</c:v>
                </c:pt>
                <c:pt idx="40">
                  <c:v>1.5551290322580646E-3</c:v>
                </c:pt>
                <c:pt idx="41">
                  <c:v>1.5339000000000002E-3</c:v>
                </c:pt>
                <c:pt idx="42">
                  <c:v>1.4888709677419356E-3</c:v>
                </c:pt>
                <c:pt idx="43">
                  <c:v>1.5035806451612903E-3</c:v>
                </c:pt>
                <c:pt idx="44">
                  <c:v>1.5444333333333334E-3</c:v>
                </c:pt>
                <c:pt idx="45">
                  <c:v>1.5177419354838711E-3</c:v>
                </c:pt>
                <c:pt idx="46">
                  <c:v>1.5065666666666667E-3</c:v>
                </c:pt>
                <c:pt idx="47">
                  <c:v>1.506E-3</c:v>
                </c:pt>
                <c:pt idx="48">
                  <c:v>1.4781612903225808E-3</c:v>
                </c:pt>
                <c:pt idx="49">
                  <c:v>1.4545714285714286E-3</c:v>
                </c:pt>
                <c:pt idx="50">
                  <c:v>1.4304838709677419E-3</c:v>
                </c:pt>
                <c:pt idx="51">
                  <c:v>1.4194666666666666E-3</c:v>
                </c:pt>
                <c:pt idx="52">
                  <c:v>1.4323870967741935E-3</c:v>
                </c:pt>
                <c:pt idx="53">
                  <c:v>1.3533000000000002E-3</c:v>
                </c:pt>
                <c:pt idx="54">
                  <c:v>1.3856451612903225E-3</c:v>
                </c:pt>
                <c:pt idx="55">
                  <c:v>1.3431935483870969E-3</c:v>
                </c:pt>
                <c:pt idx="56">
                  <c:v>1.4001666666666667E-3</c:v>
                </c:pt>
                <c:pt idx="57">
                  <c:v>1.3665161290322579E-3</c:v>
                </c:pt>
                <c:pt idx="58">
                  <c:v>1.3544666666666669E-3</c:v>
                </c:pt>
                <c:pt idx="59">
                  <c:v>1.3665483870967741E-3</c:v>
                </c:pt>
                <c:pt idx="60">
                  <c:v>1.3654516129032257E-3</c:v>
                </c:pt>
                <c:pt idx="61">
                  <c:v>1.3527142857142857E-3</c:v>
                </c:pt>
                <c:pt idx="62">
                  <c:v>1.3310967741935484E-3</c:v>
                </c:pt>
                <c:pt idx="63">
                  <c:v>1.2644333333333333E-3</c:v>
                </c:pt>
                <c:pt idx="64">
                  <c:v>1.3208064516129032E-3</c:v>
                </c:pt>
                <c:pt idx="65">
                  <c:v>1.2982E-3</c:v>
                </c:pt>
                <c:pt idx="66">
                  <c:v>1.3061612903225806E-3</c:v>
                </c:pt>
                <c:pt idx="67">
                  <c:v>1.2888064516129033E-3</c:v>
                </c:pt>
                <c:pt idx="68">
                  <c:v>1.2662333333333332E-3</c:v>
                </c:pt>
                <c:pt idx="69">
                  <c:v>1.2789354838709677E-3</c:v>
                </c:pt>
                <c:pt idx="70">
                  <c:v>1.2563666666666668E-3</c:v>
                </c:pt>
                <c:pt idx="71">
                  <c:v>1.2316451612903226E-3</c:v>
                </c:pt>
                <c:pt idx="72">
                  <c:v>1.209032258064516E-3</c:v>
                </c:pt>
                <c:pt idx="73">
                  <c:v>1.1874482758620691E-3</c:v>
                </c:pt>
                <c:pt idx="74">
                  <c:v>1.1751935483870967E-3</c:v>
                </c:pt>
                <c:pt idx="75">
                  <c:v>1.1260333333333332E-3</c:v>
                </c:pt>
                <c:pt idx="76">
                  <c:v>1.1590645161290321E-3</c:v>
                </c:pt>
                <c:pt idx="77">
                  <c:v>1.0831666666666667E-3</c:v>
                </c:pt>
                <c:pt idx="78">
                  <c:v>1.1320967741935484E-3</c:v>
                </c:pt>
                <c:pt idx="79">
                  <c:v>1.1268064516129031E-3</c:v>
                </c:pt>
                <c:pt idx="80">
                  <c:v>1.1531E-3</c:v>
                </c:pt>
                <c:pt idx="81">
                  <c:v>1.1387741935483871E-3</c:v>
                </c:pt>
                <c:pt idx="82">
                  <c:v>9.8689999999999997E-4</c:v>
                </c:pt>
                <c:pt idx="83">
                  <c:v>1.0455806451612902E-3</c:v>
                </c:pt>
                <c:pt idx="84">
                  <c:v>8.4593548387096773E-4</c:v>
                </c:pt>
                <c:pt idx="85">
                  <c:v>8.7560714285714292E-4</c:v>
                </c:pt>
                <c:pt idx="86">
                  <c:v>7.7016129032258065E-4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BF-4AAB-AA55-C721D5276ABE}"/>
            </c:ext>
          </c:extLst>
        </c:ser>
        <c:ser>
          <c:idx val="7"/>
          <c:order val="7"/>
          <c:tx>
            <c:strRef>
              <c:f>Sheet1!$CV$2</c:f>
              <c:strCache>
                <c:ptCount val="1"/>
                <c:pt idx="0">
                  <c:v>Jul-94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Sheet1!$CV$3:$CV$89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4.9146451612903218E-3</c:v>
                </c:pt>
                <c:pt idx="7">
                  <c:v>4.4246451612903227E-3</c:v>
                </c:pt>
                <c:pt idx="8">
                  <c:v>5.4388666666666668E-3</c:v>
                </c:pt>
                <c:pt idx="9">
                  <c:v>3.9513225806451615E-3</c:v>
                </c:pt>
                <c:pt idx="10">
                  <c:v>8.2446333333333326E-3</c:v>
                </c:pt>
                <c:pt idx="11">
                  <c:v>7.5314516129032253E-3</c:v>
                </c:pt>
                <c:pt idx="12">
                  <c:v>7.0309677419354835E-3</c:v>
                </c:pt>
                <c:pt idx="13">
                  <c:v>6.5993928571428575E-3</c:v>
                </c:pt>
                <c:pt idx="14">
                  <c:v>6.7909354838709681E-3</c:v>
                </c:pt>
                <c:pt idx="15">
                  <c:v>6.6045666666666673E-3</c:v>
                </c:pt>
                <c:pt idx="16">
                  <c:v>7.0237419354838718E-3</c:v>
                </c:pt>
                <c:pt idx="17">
                  <c:v>7.1368333333333327E-3</c:v>
                </c:pt>
                <c:pt idx="18">
                  <c:v>5.7990967741935479E-3</c:v>
                </c:pt>
                <c:pt idx="19">
                  <c:v>5.9100000000000003E-3</c:v>
                </c:pt>
                <c:pt idx="20">
                  <c:v>7.4469000000000002E-3</c:v>
                </c:pt>
                <c:pt idx="21">
                  <c:v>6.8297741935483868E-3</c:v>
                </c:pt>
                <c:pt idx="22">
                  <c:v>7.1954666666666665E-3</c:v>
                </c:pt>
                <c:pt idx="23">
                  <c:v>9.2473870967741938E-3</c:v>
                </c:pt>
                <c:pt idx="24">
                  <c:v>7.4323225806451612E-3</c:v>
                </c:pt>
                <c:pt idx="25">
                  <c:v>7.5982068965517241E-3</c:v>
                </c:pt>
                <c:pt idx="26">
                  <c:v>7.0846774193548383E-3</c:v>
                </c:pt>
                <c:pt idx="27">
                  <c:v>7.322533333333334E-3</c:v>
                </c:pt>
                <c:pt idx="28">
                  <c:v>7.1469354838709677E-3</c:v>
                </c:pt>
                <c:pt idx="29">
                  <c:v>6.5804000000000001E-3</c:v>
                </c:pt>
                <c:pt idx="30">
                  <c:v>6.6340000000000001E-3</c:v>
                </c:pt>
                <c:pt idx="31">
                  <c:v>6.7388709677419353E-3</c:v>
                </c:pt>
                <c:pt idx="32">
                  <c:v>6.594E-3</c:v>
                </c:pt>
                <c:pt idx="33">
                  <c:v>6.6363870967741934E-3</c:v>
                </c:pt>
                <c:pt idx="34">
                  <c:v>6.744E-3</c:v>
                </c:pt>
                <c:pt idx="35">
                  <c:v>6.542387096774193E-3</c:v>
                </c:pt>
                <c:pt idx="36">
                  <c:v>6.2506774193548387E-3</c:v>
                </c:pt>
                <c:pt idx="37">
                  <c:v>6.2624285714285716E-3</c:v>
                </c:pt>
                <c:pt idx="38">
                  <c:v>6.1638709677419353E-3</c:v>
                </c:pt>
                <c:pt idx="39">
                  <c:v>6.1178999999999999E-3</c:v>
                </c:pt>
                <c:pt idx="40">
                  <c:v>5.935516129032258E-3</c:v>
                </c:pt>
                <c:pt idx="41">
                  <c:v>5.7460666666666665E-3</c:v>
                </c:pt>
                <c:pt idx="42">
                  <c:v>5.5438064516129034E-3</c:v>
                </c:pt>
                <c:pt idx="43">
                  <c:v>5.4692903225806453E-3</c:v>
                </c:pt>
                <c:pt idx="44">
                  <c:v>5.8463999999999999E-3</c:v>
                </c:pt>
                <c:pt idx="45">
                  <c:v>5.6598387096774196E-3</c:v>
                </c:pt>
                <c:pt idx="46">
                  <c:v>5.539433333333333E-3</c:v>
                </c:pt>
                <c:pt idx="47">
                  <c:v>5.4390000000000003E-3</c:v>
                </c:pt>
                <c:pt idx="48">
                  <c:v>5.4865161290322583E-3</c:v>
                </c:pt>
                <c:pt idx="49">
                  <c:v>5.3474999999999998E-3</c:v>
                </c:pt>
                <c:pt idx="50">
                  <c:v>5.2807096774193547E-3</c:v>
                </c:pt>
                <c:pt idx="51">
                  <c:v>4.9364333333333336E-3</c:v>
                </c:pt>
                <c:pt idx="52">
                  <c:v>5.2190645161290317E-3</c:v>
                </c:pt>
                <c:pt idx="53">
                  <c:v>4.9772333333333333E-3</c:v>
                </c:pt>
                <c:pt idx="54">
                  <c:v>4.8694838709677423E-3</c:v>
                </c:pt>
                <c:pt idx="55">
                  <c:v>4.4491935483870967E-3</c:v>
                </c:pt>
                <c:pt idx="56">
                  <c:v>4.8172333333333338E-3</c:v>
                </c:pt>
                <c:pt idx="57">
                  <c:v>4.8541290322580647E-3</c:v>
                </c:pt>
                <c:pt idx="58">
                  <c:v>4.6850666666666671E-3</c:v>
                </c:pt>
                <c:pt idx="59">
                  <c:v>4.5283870967741937E-3</c:v>
                </c:pt>
                <c:pt idx="60">
                  <c:v>4.3304193548387099E-3</c:v>
                </c:pt>
                <c:pt idx="61">
                  <c:v>4.2576071428571428E-3</c:v>
                </c:pt>
                <c:pt idx="62">
                  <c:v>4.4572903225806445E-3</c:v>
                </c:pt>
                <c:pt idx="63">
                  <c:v>4.0484666666666669E-3</c:v>
                </c:pt>
                <c:pt idx="64">
                  <c:v>3.9869032258064516E-3</c:v>
                </c:pt>
                <c:pt idx="65">
                  <c:v>4.3506999999999999E-3</c:v>
                </c:pt>
                <c:pt idx="66">
                  <c:v>4.4004838709677425E-3</c:v>
                </c:pt>
                <c:pt idx="67">
                  <c:v>4.5819677419354837E-3</c:v>
                </c:pt>
                <c:pt idx="68">
                  <c:v>4.6725333333333336E-3</c:v>
                </c:pt>
                <c:pt idx="69">
                  <c:v>4.5128709677419356E-3</c:v>
                </c:pt>
                <c:pt idx="70">
                  <c:v>4.227066666666667E-3</c:v>
                </c:pt>
                <c:pt idx="71">
                  <c:v>4.0313548387096772E-3</c:v>
                </c:pt>
                <c:pt idx="72">
                  <c:v>3.9531290322580648E-3</c:v>
                </c:pt>
                <c:pt idx="73">
                  <c:v>7.6441379310344829E-4</c:v>
                </c:pt>
                <c:pt idx="74">
                  <c:v>3.9129032258064514E-3</c:v>
                </c:pt>
                <c:pt idx="75">
                  <c:v>3.5475999999999997E-3</c:v>
                </c:pt>
                <c:pt idx="76">
                  <c:v>3.5367096774193548E-3</c:v>
                </c:pt>
                <c:pt idx="77">
                  <c:v>3.4366666666666664E-3</c:v>
                </c:pt>
                <c:pt idx="78">
                  <c:v>3.4156774193548384E-3</c:v>
                </c:pt>
                <c:pt idx="79">
                  <c:v>3.2859354838709674E-3</c:v>
                </c:pt>
                <c:pt idx="80">
                  <c:v>3.4816333333333332E-3</c:v>
                </c:pt>
                <c:pt idx="81">
                  <c:v>3.468451612903226E-3</c:v>
                </c:pt>
                <c:pt idx="82">
                  <c:v>3.5323999999999998E-3</c:v>
                </c:pt>
                <c:pt idx="83">
                  <c:v>3.4140645161290324E-3</c:v>
                </c:pt>
                <c:pt idx="84">
                  <c:v>3.1522580645161292E-3</c:v>
                </c:pt>
                <c:pt idx="85">
                  <c:v>3.1889642857142854E-3</c:v>
                </c:pt>
                <c:pt idx="86">
                  <c:v>2.5310967741935487E-3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BF-4AAB-AA55-C721D5276ABE}"/>
            </c:ext>
          </c:extLst>
        </c:ser>
        <c:ser>
          <c:idx val="8"/>
          <c:order val="8"/>
          <c:tx>
            <c:strRef>
              <c:f>Sheet1!$CW$2</c:f>
              <c:strCache>
                <c:ptCount val="1"/>
                <c:pt idx="0">
                  <c:v>Aug-94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Sheet1!$CW$3:$CW$89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2.4720645161290323E-3</c:v>
                </c:pt>
                <c:pt idx="8">
                  <c:v>3.410066666666667E-3</c:v>
                </c:pt>
                <c:pt idx="9">
                  <c:v>7.2135483870967745E-4</c:v>
                </c:pt>
                <c:pt idx="10">
                  <c:v>3.6082333333333333E-3</c:v>
                </c:pt>
                <c:pt idx="11">
                  <c:v>3.7646774193548387E-3</c:v>
                </c:pt>
                <c:pt idx="12">
                  <c:v>3.684806451612903E-3</c:v>
                </c:pt>
                <c:pt idx="13">
                  <c:v>3.7976428571428571E-3</c:v>
                </c:pt>
                <c:pt idx="14">
                  <c:v>3.879225806451613E-3</c:v>
                </c:pt>
                <c:pt idx="15">
                  <c:v>3.0970999999999998E-3</c:v>
                </c:pt>
                <c:pt idx="16">
                  <c:v>3.9181935483870965E-3</c:v>
                </c:pt>
                <c:pt idx="17">
                  <c:v>3.8771666666666668E-3</c:v>
                </c:pt>
                <c:pt idx="18">
                  <c:v>3.4983225806451612E-3</c:v>
                </c:pt>
                <c:pt idx="19">
                  <c:v>2.4271612903225808E-3</c:v>
                </c:pt>
                <c:pt idx="20">
                  <c:v>4.2016333333333329E-3</c:v>
                </c:pt>
                <c:pt idx="21">
                  <c:v>3.9495483870967745E-3</c:v>
                </c:pt>
                <c:pt idx="22">
                  <c:v>4.1982666666666672E-3</c:v>
                </c:pt>
                <c:pt idx="23">
                  <c:v>3.9035161290322581E-3</c:v>
                </c:pt>
                <c:pt idx="24">
                  <c:v>4.2583870967741935E-3</c:v>
                </c:pt>
                <c:pt idx="25">
                  <c:v>4.3981034482758622E-3</c:v>
                </c:pt>
                <c:pt idx="26">
                  <c:v>4.3159354838709675E-3</c:v>
                </c:pt>
                <c:pt idx="27">
                  <c:v>4.304766666666667E-3</c:v>
                </c:pt>
                <c:pt idx="28">
                  <c:v>4.2272903225806452E-3</c:v>
                </c:pt>
                <c:pt idx="29">
                  <c:v>3.5878333333333331E-3</c:v>
                </c:pt>
                <c:pt idx="30">
                  <c:v>4.040903225806451E-3</c:v>
                </c:pt>
                <c:pt idx="31">
                  <c:v>4.0223548387096778E-3</c:v>
                </c:pt>
                <c:pt idx="32">
                  <c:v>4.0080333333333334E-3</c:v>
                </c:pt>
                <c:pt idx="33">
                  <c:v>3.9496774193548386E-3</c:v>
                </c:pt>
                <c:pt idx="34">
                  <c:v>4.0674999999999999E-3</c:v>
                </c:pt>
                <c:pt idx="35">
                  <c:v>4.0615161290322574E-3</c:v>
                </c:pt>
                <c:pt idx="36">
                  <c:v>4.0475161290322581E-3</c:v>
                </c:pt>
                <c:pt idx="37">
                  <c:v>4.0047142857142859E-3</c:v>
                </c:pt>
                <c:pt idx="38">
                  <c:v>3.9629032258064519E-3</c:v>
                </c:pt>
                <c:pt idx="39">
                  <c:v>3.6438999999999998E-3</c:v>
                </c:pt>
                <c:pt idx="40">
                  <c:v>3.5775806451612906E-3</c:v>
                </c:pt>
                <c:pt idx="41">
                  <c:v>3.6257000000000004E-3</c:v>
                </c:pt>
                <c:pt idx="42">
                  <c:v>3.4005483870967741E-3</c:v>
                </c:pt>
                <c:pt idx="43">
                  <c:v>3.3046129032258068E-3</c:v>
                </c:pt>
                <c:pt idx="44">
                  <c:v>3.581E-3</c:v>
                </c:pt>
                <c:pt idx="45">
                  <c:v>3.3900000000000002E-3</c:v>
                </c:pt>
                <c:pt idx="46">
                  <c:v>3.4591666666666668E-3</c:v>
                </c:pt>
                <c:pt idx="47">
                  <c:v>3.4093870967741935E-3</c:v>
                </c:pt>
                <c:pt idx="48">
                  <c:v>3.3596451612903228E-3</c:v>
                </c:pt>
                <c:pt idx="49">
                  <c:v>3.1995714285714288E-3</c:v>
                </c:pt>
                <c:pt idx="50">
                  <c:v>3.1965161290322579E-3</c:v>
                </c:pt>
                <c:pt idx="51">
                  <c:v>2.9324666666666666E-3</c:v>
                </c:pt>
                <c:pt idx="52">
                  <c:v>3.0316774193548386E-3</c:v>
                </c:pt>
                <c:pt idx="53">
                  <c:v>3.0758333333333332E-3</c:v>
                </c:pt>
                <c:pt idx="54">
                  <c:v>3.2426129032258064E-3</c:v>
                </c:pt>
                <c:pt idx="55">
                  <c:v>2.6881935483870968E-3</c:v>
                </c:pt>
                <c:pt idx="56">
                  <c:v>3.2056000000000003E-3</c:v>
                </c:pt>
                <c:pt idx="57">
                  <c:v>3.1825806451612902E-3</c:v>
                </c:pt>
                <c:pt idx="58">
                  <c:v>3.0969666666666668E-3</c:v>
                </c:pt>
                <c:pt idx="59">
                  <c:v>2.6410000000000001E-3</c:v>
                </c:pt>
                <c:pt idx="60">
                  <c:v>2.9102580645161292E-3</c:v>
                </c:pt>
                <c:pt idx="61">
                  <c:v>2.9308214285714285E-3</c:v>
                </c:pt>
                <c:pt idx="62">
                  <c:v>2.8813870967741937E-3</c:v>
                </c:pt>
                <c:pt idx="63">
                  <c:v>2.7418E-3</c:v>
                </c:pt>
                <c:pt idx="64">
                  <c:v>2.9515161290322579E-3</c:v>
                </c:pt>
                <c:pt idx="65">
                  <c:v>2.9166999999999999E-3</c:v>
                </c:pt>
                <c:pt idx="66">
                  <c:v>2.8947419354838711E-3</c:v>
                </c:pt>
                <c:pt idx="67">
                  <c:v>2.8837096774193549E-3</c:v>
                </c:pt>
                <c:pt idx="68">
                  <c:v>2.7878666666666667E-3</c:v>
                </c:pt>
                <c:pt idx="69">
                  <c:v>2.7153548387096773E-3</c:v>
                </c:pt>
                <c:pt idx="70">
                  <c:v>2.5926333333333332E-3</c:v>
                </c:pt>
                <c:pt idx="71">
                  <c:v>2.545032258064516E-3</c:v>
                </c:pt>
                <c:pt idx="72">
                  <c:v>2.3166774193548391E-3</c:v>
                </c:pt>
                <c:pt idx="73">
                  <c:v>5.9089655172413788E-4</c:v>
                </c:pt>
                <c:pt idx="74">
                  <c:v>2.3014193548387099E-3</c:v>
                </c:pt>
                <c:pt idx="75">
                  <c:v>1.7130333333333332E-3</c:v>
                </c:pt>
                <c:pt idx="76">
                  <c:v>1.6524516129032259E-3</c:v>
                </c:pt>
                <c:pt idx="77">
                  <c:v>1.8657666666666668E-3</c:v>
                </c:pt>
                <c:pt idx="78">
                  <c:v>1.3252258064516129E-3</c:v>
                </c:pt>
                <c:pt idx="79">
                  <c:v>5.4941935483870962E-4</c:v>
                </c:pt>
                <c:pt idx="80">
                  <c:v>5.3246666666666664E-4</c:v>
                </c:pt>
                <c:pt idx="81">
                  <c:v>7.6583870967741939E-4</c:v>
                </c:pt>
                <c:pt idx="82">
                  <c:v>8.8330000000000006E-4</c:v>
                </c:pt>
                <c:pt idx="83">
                  <c:v>1.2098387096774192E-3</c:v>
                </c:pt>
                <c:pt idx="84">
                  <c:v>1.4362903225806451E-3</c:v>
                </c:pt>
                <c:pt idx="85">
                  <c:v>6.7282142857142866E-4</c:v>
                </c:pt>
                <c:pt idx="86">
                  <c:v>1.7102903225806451E-3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BF-4AAB-AA55-C721D5276ABE}"/>
            </c:ext>
          </c:extLst>
        </c:ser>
        <c:ser>
          <c:idx val="9"/>
          <c:order val="9"/>
          <c:tx>
            <c:strRef>
              <c:f>Sheet1!$CX$2</c:f>
              <c:strCache>
                <c:ptCount val="1"/>
                <c:pt idx="0">
                  <c:v>Sep-94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Sheet1!$CX$3:$CX$89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3.7601000000000002E-3</c:v>
                </c:pt>
                <c:pt idx="9">
                  <c:v>2.0813225806451613E-3</c:v>
                </c:pt>
                <c:pt idx="10">
                  <c:v>3.5848666666666667E-3</c:v>
                </c:pt>
                <c:pt idx="11">
                  <c:v>3.7441612903225808E-3</c:v>
                </c:pt>
                <c:pt idx="12">
                  <c:v>3.3487419354838711E-3</c:v>
                </c:pt>
                <c:pt idx="13">
                  <c:v>3.2946785714285712E-3</c:v>
                </c:pt>
                <c:pt idx="14">
                  <c:v>3.1691290322580644E-3</c:v>
                </c:pt>
                <c:pt idx="15">
                  <c:v>3.1415333333333333E-3</c:v>
                </c:pt>
                <c:pt idx="16">
                  <c:v>3.0622903225806454E-3</c:v>
                </c:pt>
                <c:pt idx="17">
                  <c:v>3.0960666666666669E-3</c:v>
                </c:pt>
                <c:pt idx="18">
                  <c:v>3.0290967741935485E-3</c:v>
                </c:pt>
                <c:pt idx="19">
                  <c:v>1.6276129032258065E-3</c:v>
                </c:pt>
                <c:pt idx="20">
                  <c:v>1.5252333333333333E-3</c:v>
                </c:pt>
                <c:pt idx="21">
                  <c:v>2.9719354838709678E-3</c:v>
                </c:pt>
                <c:pt idx="22">
                  <c:v>3.3648666666666665E-3</c:v>
                </c:pt>
                <c:pt idx="23">
                  <c:v>3.2256774193548388E-3</c:v>
                </c:pt>
                <c:pt idx="24">
                  <c:v>3.1727741935483871E-3</c:v>
                </c:pt>
                <c:pt idx="25">
                  <c:v>3.1426551724137932E-3</c:v>
                </c:pt>
                <c:pt idx="26">
                  <c:v>2.965741935483871E-3</c:v>
                </c:pt>
                <c:pt idx="27">
                  <c:v>3.2434333333333332E-3</c:v>
                </c:pt>
                <c:pt idx="28">
                  <c:v>3.2762580645161292E-3</c:v>
                </c:pt>
                <c:pt idx="29">
                  <c:v>3.1541E-3</c:v>
                </c:pt>
                <c:pt idx="30">
                  <c:v>3.2022903225806449E-3</c:v>
                </c:pt>
                <c:pt idx="31">
                  <c:v>3.202E-3</c:v>
                </c:pt>
                <c:pt idx="32">
                  <c:v>3.1162666666666667E-3</c:v>
                </c:pt>
                <c:pt idx="33">
                  <c:v>3.076838709677419E-3</c:v>
                </c:pt>
                <c:pt idx="34">
                  <c:v>3.0749333333333333E-3</c:v>
                </c:pt>
                <c:pt idx="35">
                  <c:v>2.9066774193548389E-3</c:v>
                </c:pt>
                <c:pt idx="36">
                  <c:v>2.8864193548387099E-3</c:v>
                </c:pt>
                <c:pt idx="37">
                  <c:v>3.065142857142857E-3</c:v>
                </c:pt>
                <c:pt idx="38">
                  <c:v>3.0802580645161292E-3</c:v>
                </c:pt>
                <c:pt idx="39">
                  <c:v>3.0197666666666669E-3</c:v>
                </c:pt>
                <c:pt idx="40">
                  <c:v>2.9893225806451613E-3</c:v>
                </c:pt>
                <c:pt idx="41">
                  <c:v>2.970666666666667E-3</c:v>
                </c:pt>
                <c:pt idx="42">
                  <c:v>2.8582258064516132E-3</c:v>
                </c:pt>
                <c:pt idx="43">
                  <c:v>2.8206451612903228E-3</c:v>
                </c:pt>
                <c:pt idx="44">
                  <c:v>2.709E-3</c:v>
                </c:pt>
                <c:pt idx="45">
                  <c:v>2.5479354838709679E-3</c:v>
                </c:pt>
                <c:pt idx="46">
                  <c:v>2.7544666666666664E-3</c:v>
                </c:pt>
                <c:pt idx="47">
                  <c:v>2.638451612903226E-3</c:v>
                </c:pt>
                <c:pt idx="48">
                  <c:v>2.6079677419354841E-3</c:v>
                </c:pt>
                <c:pt idx="49">
                  <c:v>2.6785714285714286E-3</c:v>
                </c:pt>
                <c:pt idx="50">
                  <c:v>2.8356774193548386E-3</c:v>
                </c:pt>
                <c:pt idx="51">
                  <c:v>1.3087666666666666E-3</c:v>
                </c:pt>
                <c:pt idx="52">
                  <c:v>2.5764516129032256E-3</c:v>
                </c:pt>
                <c:pt idx="53">
                  <c:v>2.5905000000000004E-3</c:v>
                </c:pt>
                <c:pt idx="54">
                  <c:v>2.5666451612903225E-3</c:v>
                </c:pt>
                <c:pt idx="55">
                  <c:v>2.4303225806451612E-3</c:v>
                </c:pt>
                <c:pt idx="56">
                  <c:v>2.4608333333333335E-3</c:v>
                </c:pt>
                <c:pt idx="57">
                  <c:v>2.3743870967741936E-3</c:v>
                </c:pt>
                <c:pt idx="58">
                  <c:v>2.2828333333333333E-3</c:v>
                </c:pt>
                <c:pt idx="59">
                  <c:v>2.2713225806451614E-3</c:v>
                </c:pt>
                <c:pt idx="60">
                  <c:v>2.2448709677419356E-3</c:v>
                </c:pt>
                <c:pt idx="61">
                  <c:v>2.1439642857142859E-3</c:v>
                </c:pt>
                <c:pt idx="62">
                  <c:v>2.2312580645161288E-3</c:v>
                </c:pt>
                <c:pt idx="63">
                  <c:v>2.1898333333333336E-3</c:v>
                </c:pt>
                <c:pt idx="64">
                  <c:v>1.0321935483870966E-3</c:v>
                </c:pt>
                <c:pt idx="65">
                  <c:v>2.5302666666666669E-3</c:v>
                </c:pt>
                <c:pt idx="66">
                  <c:v>2.6632258064516129E-3</c:v>
                </c:pt>
                <c:pt idx="67">
                  <c:v>2.1167096774193546E-3</c:v>
                </c:pt>
                <c:pt idx="68">
                  <c:v>2.1512333333333334E-3</c:v>
                </c:pt>
                <c:pt idx="69">
                  <c:v>2.0949677419354841E-3</c:v>
                </c:pt>
                <c:pt idx="70">
                  <c:v>2.0238999999999999E-3</c:v>
                </c:pt>
                <c:pt idx="71">
                  <c:v>2.0280322580645159E-3</c:v>
                </c:pt>
                <c:pt idx="72">
                  <c:v>1.974258064516129E-3</c:v>
                </c:pt>
                <c:pt idx="73">
                  <c:v>2.0026551724137932E-3</c:v>
                </c:pt>
                <c:pt idx="74">
                  <c:v>1.9124193548387097E-3</c:v>
                </c:pt>
                <c:pt idx="75">
                  <c:v>1.9463333333333333E-3</c:v>
                </c:pt>
                <c:pt idx="76">
                  <c:v>1.9480967741935483E-3</c:v>
                </c:pt>
                <c:pt idx="77">
                  <c:v>1.9098333333333333E-3</c:v>
                </c:pt>
                <c:pt idx="78">
                  <c:v>1.9063548387096773E-3</c:v>
                </c:pt>
                <c:pt idx="79">
                  <c:v>1.8757096774193547E-3</c:v>
                </c:pt>
                <c:pt idx="80">
                  <c:v>1.8580666666666668E-3</c:v>
                </c:pt>
                <c:pt idx="81">
                  <c:v>1.8540967741935484E-3</c:v>
                </c:pt>
                <c:pt idx="82">
                  <c:v>1.7564666666666667E-3</c:v>
                </c:pt>
                <c:pt idx="83">
                  <c:v>1.8021612903225807E-3</c:v>
                </c:pt>
                <c:pt idx="84">
                  <c:v>1.7819354838709677E-3</c:v>
                </c:pt>
                <c:pt idx="85">
                  <c:v>1.7776428571428572E-3</c:v>
                </c:pt>
                <c:pt idx="86">
                  <c:v>2.0387096774193547E-5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2BF-4AAB-AA55-C721D5276ABE}"/>
            </c:ext>
          </c:extLst>
        </c:ser>
        <c:ser>
          <c:idx val="10"/>
          <c:order val="10"/>
          <c:tx>
            <c:strRef>
              <c:f>Sheet1!$CY$2</c:f>
              <c:strCache>
                <c:ptCount val="1"/>
                <c:pt idx="0">
                  <c:v>Oct-94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Sheet1!$CY$3:$CY$89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2.168774193548387E-3</c:v>
                </c:pt>
                <c:pt idx="10">
                  <c:v>8.8618333333333344E-3</c:v>
                </c:pt>
                <c:pt idx="11">
                  <c:v>7.8500967741935487E-3</c:v>
                </c:pt>
                <c:pt idx="12">
                  <c:v>6.0371290322580647E-3</c:v>
                </c:pt>
                <c:pt idx="13">
                  <c:v>3.4454642857142856E-3</c:v>
                </c:pt>
                <c:pt idx="14">
                  <c:v>2.9414516129032259E-3</c:v>
                </c:pt>
                <c:pt idx="15">
                  <c:v>2.1124333333333331E-3</c:v>
                </c:pt>
                <c:pt idx="16">
                  <c:v>2.5054838709677421E-3</c:v>
                </c:pt>
                <c:pt idx="17">
                  <c:v>2.6163333333333334E-3</c:v>
                </c:pt>
                <c:pt idx="18">
                  <c:v>1.7222903225806452E-3</c:v>
                </c:pt>
                <c:pt idx="19">
                  <c:v>2.1840967741935486E-3</c:v>
                </c:pt>
                <c:pt idx="20">
                  <c:v>2.2203000000000001E-3</c:v>
                </c:pt>
                <c:pt idx="21">
                  <c:v>3.8257419354838706E-3</c:v>
                </c:pt>
                <c:pt idx="22">
                  <c:v>5.0698000000000002E-3</c:v>
                </c:pt>
                <c:pt idx="23">
                  <c:v>4.8179354838709674E-3</c:v>
                </c:pt>
                <c:pt idx="24">
                  <c:v>4.0815806451612903E-3</c:v>
                </c:pt>
                <c:pt idx="25">
                  <c:v>3.7872068965517239E-3</c:v>
                </c:pt>
                <c:pt idx="26">
                  <c:v>3.5104516129032259E-3</c:v>
                </c:pt>
                <c:pt idx="27">
                  <c:v>3.3127333333333332E-3</c:v>
                </c:pt>
                <c:pt idx="28">
                  <c:v>2.5518709677419356E-3</c:v>
                </c:pt>
                <c:pt idx="29">
                  <c:v>2.9591999999999999E-3</c:v>
                </c:pt>
                <c:pt idx="30">
                  <c:v>2.9572903225806449E-3</c:v>
                </c:pt>
                <c:pt idx="31">
                  <c:v>2.922483870967742E-3</c:v>
                </c:pt>
                <c:pt idx="32">
                  <c:v>3.0729999999999998E-3</c:v>
                </c:pt>
                <c:pt idx="33">
                  <c:v>2.7815483870967743E-3</c:v>
                </c:pt>
                <c:pt idx="34">
                  <c:v>2.6695666666666667E-3</c:v>
                </c:pt>
                <c:pt idx="35">
                  <c:v>2.4872580645161294E-3</c:v>
                </c:pt>
                <c:pt idx="36">
                  <c:v>2.5887419354838712E-3</c:v>
                </c:pt>
                <c:pt idx="37">
                  <c:v>2.5209285714285711E-3</c:v>
                </c:pt>
                <c:pt idx="38">
                  <c:v>2.5508709677419354E-3</c:v>
                </c:pt>
                <c:pt idx="39">
                  <c:v>2.4655000000000002E-3</c:v>
                </c:pt>
                <c:pt idx="40">
                  <c:v>2.5128064516129031E-3</c:v>
                </c:pt>
                <c:pt idx="41">
                  <c:v>2.3264000000000002E-3</c:v>
                </c:pt>
                <c:pt idx="42">
                  <c:v>2.2963870967741937E-3</c:v>
                </c:pt>
                <c:pt idx="43">
                  <c:v>2.3528387096774196E-3</c:v>
                </c:pt>
                <c:pt idx="44">
                  <c:v>2.1909E-3</c:v>
                </c:pt>
                <c:pt idx="45">
                  <c:v>2.3743870967741936E-3</c:v>
                </c:pt>
                <c:pt idx="46">
                  <c:v>2.2560000000000002E-3</c:v>
                </c:pt>
                <c:pt idx="47">
                  <c:v>2.2408387096774195E-3</c:v>
                </c:pt>
                <c:pt idx="48">
                  <c:v>2.2531612903225803E-3</c:v>
                </c:pt>
                <c:pt idx="49">
                  <c:v>2.2781785714285712E-3</c:v>
                </c:pt>
                <c:pt idx="50">
                  <c:v>2.2133548387096771E-3</c:v>
                </c:pt>
                <c:pt idx="51">
                  <c:v>2.1883333333333334E-3</c:v>
                </c:pt>
                <c:pt idx="52">
                  <c:v>1.9617419354838708E-3</c:v>
                </c:pt>
                <c:pt idx="53">
                  <c:v>1.6096666666666666E-3</c:v>
                </c:pt>
                <c:pt idx="54">
                  <c:v>1.7038387096774193E-3</c:v>
                </c:pt>
                <c:pt idx="55">
                  <c:v>1.7806774193548387E-3</c:v>
                </c:pt>
                <c:pt idx="56">
                  <c:v>1.7649666666666667E-3</c:v>
                </c:pt>
                <c:pt idx="57">
                  <c:v>1.8058709677419354E-3</c:v>
                </c:pt>
                <c:pt idx="58">
                  <c:v>1.7935666666666667E-3</c:v>
                </c:pt>
                <c:pt idx="59">
                  <c:v>1.5312903225806452E-3</c:v>
                </c:pt>
                <c:pt idx="60">
                  <c:v>1.6031612903225805E-3</c:v>
                </c:pt>
                <c:pt idx="61">
                  <c:v>1.5732857142857143E-3</c:v>
                </c:pt>
                <c:pt idx="62">
                  <c:v>1.6396774193548388E-3</c:v>
                </c:pt>
                <c:pt idx="63">
                  <c:v>1.5551E-3</c:v>
                </c:pt>
                <c:pt idx="64">
                  <c:v>1.403032258064516E-3</c:v>
                </c:pt>
                <c:pt idx="65">
                  <c:v>1.6081000000000001E-3</c:v>
                </c:pt>
                <c:pt idx="66">
                  <c:v>9.4051612903225815E-4</c:v>
                </c:pt>
                <c:pt idx="67">
                  <c:v>1.5712903225806453E-3</c:v>
                </c:pt>
                <c:pt idx="68">
                  <c:v>1.4662E-3</c:v>
                </c:pt>
                <c:pt idx="69">
                  <c:v>4.6303225806451615E-4</c:v>
                </c:pt>
                <c:pt idx="70">
                  <c:v>1.2842333333333332E-3</c:v>
                </c:pt>
                <c:pt idx="71">
                  <c:v>1.3906774193548385E-3</c:v>
                </c:pt>
                <c:pt idx="72">
                  <c:v>1.3139032258064518E-3</c:v>
                </c:pt>
                <c:pt idx="73">
                  <c:v>1.3395862068965518E-3</c:v>
                </c:pt>
                <c:pt idx="74">
                  <c:v>1.2954193548387098E-3</c:v>
                </c:pt>
                <c:pt idx="75">
                  <c:v>1.3173666666666667E-3</c:v>
                </c:pt>
                <c:pt idx="76">
                  <c:v>1.3126774193548388E-3</c:v>
                </c:pt>
                <c:pt idx="77">
                  <c:v>1.2181E-3</c:v>
                </c:pt>
                <c:pt idx="78">
                  <c:v>1.2708709677419355E-3</c:v>
                </c:pt>
                <c:pt idx="79">
                  <c:v>1.2779032258064516E-3</c:v>
                </c:pt>
                <c:pt idx="80">
                  <c:v>8.7056666666666667E-4</c:v>
                </c:pt>
                <c:pt idx="81">
                  <c:v>8.7116129032258061E-4</c:v>
                </c:pt>
                <c:pt idx="82">
                  <c:v>7.7229999999999996E-4</c:v>
                </c:pt>
                <c:pt idx="83">
                  <c:v>1.2461290322580644E-3</c:v>
                </c:pt>
                <c:pt idx="84">
                  <c:v>1.2350645161290322E-3</c:v>
                </c:pt>
                <c:pt idx="85">
                  <c:v>7.6482142857142862E-4</c:v>
                </c:pt>
                <c:pt idx="86">
                  <c:v>1.1091290322580644E-3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2BF-4AAB-AA55-C721D5276ABE}"/>
            </c:ext>
          </c:extLst>
        </c:ser>
        <c:ser>
          <c:idx val="11"/>
          <c:order val="11"/>
          <c:tx>
            <c:strRef>
              <c:f>Sheet1!$CZ$2</c:f>
              <c:strCache>
                <c:ptCount val="1"/>
                <c:pt idx="0">
                  <c:v>Nov-94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Sheet1!$CZ$3:$CZ$89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5.4999000000000003E-3</c:v>
                </c:pt>
                <c:pt idx="11">
                  <c:v>6.3796451612903229E-3</c:v>
                </c:pt>
                <c:pt idx="12">
                  <c:v>6.3423548387096778E-3</c:v>
                </c:pt>
                <c:pt idx="13">
                  <c:v>5.5445357142857145E-3</c:v>
                </c:pt>
                <c:pt idx="14">
                  <c:v>2.9934838709677423E-3</c:v>
                </c:pt>
                <c:pt idx="15">
                  <c:v>2.1655999999999997E-3</c:v>
                </c:pt>
                <c:pt idx="16">
                  <c:v>3.3880967741935484E-3</c:v>
                </c:pt>
                <c:pt idx="17">
                  <c:v>4.1118333333333337E-3</c:v>
                </c:pt>
                <c:pt idx="18">
                  <c:v>1.7571612903225806E-3</c:v>
                </c:pt>
                <c:pt idx="19">
                  <c:v>3.8566451612903224E-3</c:v>
                </c:pt>
                <c:pt idx="20">
                  <c:v>3.7859999999999999E-3</c:v>
                </c:pt>
                <c:pt idx="21">
                  <c:v>3.3605161290322584E-3</c:v>
                </c:pt>
                <c:pt idx="22">
                  <c:v>3.1606666666666667E-3</c:v>
                </c:pt>
                <c:pt idx="23">
                  <c:v>2.9431935483870968E-3</c:v>
                </c:pt>
                <c:pt idx="24">
                  <c:v>3.7232580645161291E-3</c:v>
                </c:pt>
                <c:pt idx="25">
                  <c:v>3.6725517241379311E-3</c:v>
                </c:pt>
                <c:pt idx="26">
                  <c:v>3.472709677419355E-3</c:v>
                </c:pt>
                <c:pt idx="27">
                  <c:v>2.9777333333333334E-3</c:v>
                </c:pt>
                <c:pt idx="28">
                  <c:v>2.5890322580645162E-3</c:v>
                </c:pt>
                <c:pt idx="29">
                  <c:v>2.4864333333333337E-3</c:v>
                </c:pt>
                <c:pt idx="30">
                  <c:v>4.2042580645161292E-3</c:v>
                </c:pt>
                <c:pt idx="31">
                  <c:v>7.2263225806451607E-3</c:v>
                </c:pt>
                <c:pt idx="32">
                  <c:v>5.2855999999999997E-3</c:v>
                </c:pt>
                <c:pt idx="33">
                  <c:v>4.8890322580645166E-3</c:v>
                </c:pt>
                <c:pt idx="34">
                  <c:v>4.427833333333334E-3</c:v>
                </c:pt>
                <c:pt idx="35">
                  <c:v>4.1170967741935485E-3</c:v>
                </c:pt>
                <c:pt idx="36">
                  <c:v>3.9792258064516124E-3</c:v>
                </c:pt>
                <c:pt idx="37">
                  <c:v>3.9011071428571428E-3</c:v>
                </c:pt>
                <c:pt idx="38">
                  <c:v>3.1654193548387101E-3</c:v>
                </c:pt>
                <c:pt idx="39">
                  <c:v>5.2369333333333332E-3</c:v>
                </c:pt>
                <c:pt idx="40">
                  <c:v>4.7010000000000003E-3</c:v>
                </c:pt>
                <c:pt idx="41">
                  <c:v>4.2379333333333333E-3</c:v>
                </c:pt>
                <c:pt idx="42">
                  <c:v>4.3938064516129034E-3</c:v>
                </c:pt>
                <c:pt idx="43">
                  <c:v>7.8661935483870966E-3</c:v>
                </c:pt>
                <c:pt idx="44">
                  <c:v>8.021466666666666E-3</c:v>
                </c:pt>
                <c:pt idx="45">
                  <c:v>7.7314838709677423E-3</c:v>
                </c:pt>
                <c:pt idx="46">
                  <c:v>7.1229333333333329E-3</c:v>
                </c:pt>
                <c:pt idx="47">
                  <c:v>6.9230645161290323E-3</c:v>
                </c:pt>
                <c:pt idx="48">
                  <c:v>6.1731290322580646E-3</c:v>
                </c:pt>
                <c:pt idx="49">
                  <c:v>6.4371428571428574E-3</c:v>
                </c:pt>
                <c:pt idx="50">
                  <c:v>5.9296129032258066E-3</c:v>
                </c:pt>
                <c:pt idx="51">
                  <c:v>5.7261666666666667E-3</c:v>
                </c:pt>
                <c:pt idx="52">
                  <c:v>5.5929677419354843E-3</c:v>
                </c:pt>
                <c:pt idx="53">
                  <c:v>4.9388333333333333E-3</c:v>
                </c:pt>
                <c:pt idx="54">
                  <c:v>5.2415161290322579E-3</c:v>
                </c:pt>
                <c:pt idx="55">
                  <c:v>4.9453870967741936E-3</c:v>
                </c:pt>
                <c:pt idx="56">
                  <c:v>4.8566E-3</c:v>
                </c:pt>
                <c:pt idx="57">
                  <c:v>4.4095161290322584E-3</c:v>
                </c:pt>
                <c:pt idx="58">
                  <c:v>4.3471000000000004E-3</c:v>
                </c:pt>
                <c:pt idx="59">
                  <c:v>4.1003870967741933E-3</c:v>
                </c:pt>
                <c:pt idx="60">
                  <c:v>4.5288064516129031E-3</c:v>
                </c:pt>
                <c:pt idx="61">
                  <c:v>4.4407499999999994E-3</c:v>
                </c:pt>
                <c:pt idx="62">
                  <c:v>4.4625806451612897E-3</c:v>
                </c:pt>
                <c:pt idx="63">
                  <c:v>4.3075000000000006E-3</c:v>
                </c:pt>
                <c:pt idx="64">
                  <c:v>3.7619032258064517E-3</c:v>
                </c:pt>
                <c:pt idx="65">
                  <c:v>4.2498333333333329E-3</c:v>
                </c:pt>
                <c:pt idx="66">
                  <c:v>3.3491612903225805E-3</c:v>
                </c:pt>
                <c:pt idx="67">
                  <c:v>3.5908709677419355E-3</c:v>
                </c:pt>
                <c:pt idx="68">
                  <c:v>3.9215999999999999E-3</c:v>
                </c:pt>
                <c:pt idx="69">
                  <c:v>3.1836451612903228E-3</c:v>
                </c:pt>
                <c:pt idx="70">
                  <c:v>4.016466666666667E-3</c:v>
                </c:pt>
                <c:pt idx="71">
                  <c:v>4.4574838709677423E-3</c:v>
                </c:pt>
                <c:pt idx="72">
                  <c:v>4.1651612903225808E-3</c:v>
                </c:pt>
                <c:pt idx="73">
                  <c:v>3.9723448275862071E-3</c:v>
                </c:pt>
                <c:pt idx="74">
                  <c:v>3.7597741935483874E-3</c:v>
                </c:pt>
                <c:pt idx="75">
                  <c:v>3.7878999999999999E-3</c:v>
                </c:pt>
                <c:pt idx="76">
                  <c:v>3.7637096774193551E-3</c:v>
                </c:pt>
                <c:pt idx="77">
                  <c:v>3.5711000000000002E-3</c:v>
                </c:pt>
                <c:pt idx="78">
                  <c:v>3.585258064516129E-3</c:v>
                </c:pt>
                <c:pt idx="79">
                  <c:v>3.5403225806451611E-3</c:v>
                </c:pt>
                <c:pt idx="80">
                  <c:v>3.8137000000000002E-3</c:v>
                </c:pt>
                <c:pt idx="81">
                  <c:v>3.7328709677419357E-3</c:v>
                </c:pt>
                <c:pt idx="82">
                  <c:v>3.4855333333333335E-3</c:v>
                </c:pt>
                <c:pt idx="83">
                  <c:v>3.1177096774193547E-3</c:v>
                </c:pt>
                <c:pt idx="84">
                  <c:v>3.1988064516129031E-3</c:v>
                </c:pt>
                <c:pt idx="85">
                  <c:v>2.7820714285714285E-3</c:v>
                </c:pt>
                <c:pt idx="86">
                  <c:v>9.3006451612903229E-4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2BF-4AAB-AA55-C721D5276ABE}"/>
            </c:ext>
          </c:extLst>
        </c:ser>
        <c:ser>
          <c:idx val="12"/>
          <c:order val="12"/>
          <c:tx>
            <c:strRef>
              <c:f>Sheet1!$DA$2</c:f>
              <c:strCache>
                <c:ptCount val="1"/>
                <c:pt idx="0">
                  <c:v>Dec-94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Sheet1!$DA$3:$DA$89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2.8395032258064515E-2</c:v>
                </c:pt>
                <c:pt idx="12">
                  <c:v>5.0783000000000002E-2</c:v>
                </c:pt>
                <c:pt idx="13">
                  <c:v>5.081496428571429E-2</c:v>
                </c:pt>
                <c:pt idx="14">
                  <c:v>4.7987290322580645E-2</c:v>
                </c:pt>
                <c:pt idx="15">
                  <c:v>5.1336933333333334E-2</c:v>
                </c:pt>
                <c:pt idx="16">
                  <c:v>4.925612903225806E-2</c:v>
                </c:pt>
                <c:pt idx="17">
                  <c:v>5.04929E-2</c:v>
                </c:pt>
                <c:pt idx="18">
                  <c:v>4.8837419354838707E-2</c:v>
                </c:pt>
                <c:pt idx="19">
                  <c:v>4.0142935483870969E-2</c:v>
                </c:pt>
                <c:pt idx="20">
                  <c:v>4.8122266666666663E-2</c:v>
                </c:pt>
                <c:pt idx="21">
                  <c:v>4.7336999999999997E-2</c:v>
                </c:pt>
                <c:pt idx="22">
                  <c:v>4.7937333333333339E-2</c:v>
                </c:pt>
                <c:pt idx="23">
                  <c:v>4.4862161290322583E-2</c:v>
                </c:pt>
                <c:pt idx="24">
                  <c:v>4.526493548387097E-2</c:v>
                </c:pt>
                <c:pt idx="25">
                  <c:v>4.4110206896551721E-2</c:v>
                </c:pt>
                <c:pt idx="26">
                  <c:v>4.4723354838709678E-2</c:v>
                </c:pt>
                <c:pt idx="27">
                  <c:v>4.2621833333333338E-2</c:v>
                </c:pt>
                <c:pt idx="28">
                  <c:v>4.0710999999999997E-2</c:v>
                </c:pt>
                <c:pt idx="29">
                  <c:v>1.5789566666666668E-2</c:v>
                </c:pt>
                <c:pt idx="30">
                  <c:v>4.6679967741935481E-2</c:v>
                </c:pt>
                <c:pt idx="31">
                  <c:v>4.3528129032258063E-2</c:v>
                </c:pt>
                <c:pt idx="32">
                  <c:v>4.554416666666667E-2</c:v>
                </c:pt>
                <c:pt idx="33">
                  <c:v>4.6136419354838712E-2</c:v>
                </c:pt>
                <c:pt idx="34">
                  <c:v>4.3792166666666667E-2</c:v>
                </c:pt>
                <c:pt idx="35">
                  <c:v>4.450245161290322E-2</c:v>
                </c:pt>
                <c:pt idx="36">
                  <c:v>4.4387290322580646E-2</c:v>
                </c:pt>
                <c:pt idx="37">
                  <c:v>4.1518535714285716E-2</c:v>
                </c:pt>
                <c:pt idx="38">
                  <c:v>4.3249483870967748E-2</c:v>
                </c:pt>
                <c:pt idx="39">
                  <c:v>4.3977999999999996E-2</c:v>
                </c:pt>
                <c:pt idx="40">
                  <c:v>4.2309451612903226E-2</c:v>
                </c:pt>
                <c:pt idx="41">
                  <c:v>2.9288533333333332E-2</c:v>
                </c:pt>
                <c:pt idx="42">
                  <c:v>3.7960032258064512E-2</c:v>
                </c:pt>
                <c:pt idx="43">
                  <c:v>4.0801580645161289E-2</c:v>
                </c:pt>
                <c:pt idx="44">
                  <c:v>3.1693533333333336E-2</c:v>
                </c:pt>
                <c:pt idx="45">
                  <c:v>3.6186935483870968E-2</c:v>
                </c:pt>
                <c:pt idx="46">
                  <c:v>4.8065566666666663E-2</c:v>
                </c:pt>
                <c:pt idx="47">
                  <c:v>4.6216709677419351E-2</c:v>
                </c:pt>
                <c:pt idx="48">
                  <c:v>4.7227161290322582E-2</c:v>
                </c:pt>
                <c:pt idx="49">
                  <c:v>4.7424142857142859E-2</c:v>
                </c:pt>
                <c:pt idx="50">
                  <c:v>4.8591935483870967E-2</c:v>
                </c:pt>
                <c:pt idx="51">
                  <c:v>5.1119666666666667E-2</c:v>
                </c:pt>
                <c:pt idx="52">
                  <c:v>4.0074129032258064E-2</c:v>
                </c:pt>
                <c:pt idx="53">
                  <c:v>5.2283900000000001E-2</c:v>
                </c:pt>
                <c:pt idx="54">
                  <c:v>4.8965258064516126E-2</c:v>
                </c:pt>
                <c:pt idx="55">
                  <c:v>5.130267741935484E-2</c:v>
                </c:pt>
                <c:pt idx="56">
                  <c:v>4.9632266666666668E-2</c:v>
                </c:pt>
                <c:pt idx="57">
                  <c:v>5.0080129032258065E-2</c:v>
                </c:pt>
                <c:pt idx="58">
                  <c:v>4.9858800000000002E-2</c:v>
                </c:pt>
                <c:pt idx="59">
                  <c:v>4.6645709677419357E-2</c:v>
                </c:pt>
                <c:pt idx="60">
                  <c:v>5.1475709677419358E-2</c:v>
                </c:pt>
                <c:pt idx="61">
                  <c:v>4.9946250000000005E-2</c:v>
                </c:pt>
                <c:pt idx="62">
                  <c:v>4.992241935483871E-2</c:v>
                </c:pt>
                <c:pt idx="63">
                  <c:v>4.9222499999999995E-2</c:v>
                </c:pt>
                <c:pt idx="64">
                  <c:v>4.9628032258064517E-2</c:v>
                </c:pt>
                <c:pt idx="65">
                  <c:v>4.53403E-2</c:v>
                </c:pt>
                <c:pt idx="66">
                  <c:v>5.1407645161290323E-2</c:v>
                </c:pt>
                <c:pt idx="67">
                  <c:v>4.4067516129032258E-2</c:v>
                </c:pt>
                <c:pt idx="68">
                  <c:v>4.9814733333333333E-2</c:v>
                </c:pt>
                <c:pt idx="69">
                  <c:v>5.0935612903225812E-2</c:v>
                </c:pt>
                <c:pt idx="70">
                  <c:v>4.3834766666666664E-2</c:v>
                </c:pt>
                <c:pt idx="71">
                  <c:v>5.1939064516129035E-2</c:v>
                </c:pt>
                <c:pt idx="72">
                  <c:v>5.1059516129032263E-2</c:v>
                </c:pt>
                <c:pt idx="73">
                  <c:v>5.4487000000000001E-2</c:v>
                </c:pt>
                <c:pt idx="74">
                  <c:v>5.2037225806451613E-2</c:v>
                </c:pt>
                <c:pt idx="75">
                  <c:v>5.1760199999999999E-2</c:v>
                </c:pt>
                <c:pt idx="76">
                  <c:v>4.1503387096774196E-2</c:v>
                </c:pt>
                <c:pt idx="77">
                  <c:v>5.0747499999999994E-2</c:v>
                </c:pt>
                <c:pt idx="78">
                  <c:v>4.6703645161290323E-2</c:v>
                </c:pt>
                <c:pt idx="79">
                  <c:v>4.5345193548387099E-2</c:v>
                </c:pt>
                <c:pt idx="80">
                  <c:v>4.0401233333333335E-2</c:v>
                </c:pt>
                <c:pt idx="81">
                  <c:v>4.9522870967741939E-2</c:v>
                </c:pt>
                <c:pt idx="82">
                  <c:v>4.9639366666666671E-2</c:v>
                </c:pt>
                <c:pt idx="83">
                  <c:v>6.3251612903225804E-4</c:v>
                </c:pt>
                <c:pt idx="84">
                  <c:v>4.9446387096774194E-2</c:v>
                </c:pt>
                <c:pt idx="85">
                  <c:v>4.8718357142857147E-2</c:v>
                </c:pt>
                <c:pt idx="86">
                  <c:v>6.4587096774193552E-4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2BF-4AAB-AA55-C721D5276ABE}"/>
            </c:ext>
          </c:extLst>
        </c:ser>
        <c:ser>
          <c:idx val="13"/>
          <c:order val="13"/>
          <c:tx>
            <c:strRef>
              <c:f>Sheet1!$DB$2</c:f>
              <c:strCache>
                <c:ptCount val="1"/>
                <c:pt idx="0">
                  <c:v>Jan-95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Sheet1!$DB$3:$DB$89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1.3085709677419354E-2</c:v>
                </c:pt>
                <c:pt idx="13">
                  <c:v>1.0106071428571428E-2</c:v>
                </c:pt>
                <c:pt idx="14">
                  <c:v>1.0934999999999999E-2</c:v>
                </c:pt>
                <c:pt idx="15">
                  <c:v>1.0251533333333333E-2</c:v>
                </c:pt>
                <c:pt idx="16">
                  <c:v>8.620709677419354E-3</c:v>
                </c:pt>
                <c:pt idx="17">
                  <c:v>8.3474333333333327E-3</c:v>
                </c:pt>
                <c:pt idx="18">
                  <c:v>9.2599677419354844E-3</c:v>
                </c:pt>
                <c:pt idx="19">
                  <c:v>9.3832580645161288E-3</c:v>
                </c:pt>
                <c:pt idx="20">
                  <c:v>8.9021333333333345E-3</c:v>
                </c:pt>
                <c:pt idx="21">
                  <c:v>8.0711612903225805E-3</c:v>
                </c:pt>
                <c:pt idx="22">
                  <c:v>1.0269166666666666E-2</c:v>
                </c:pt>
                <c:pt idx="23">
                  <c:v>9.8070322580645162E-3</c:v>
                </c:pt>
                <c:pt idx="24">
                  <c:v>1.0161483870967743E-2</c:v>
                </c:pt>
                <c:pt idx="25">
                  <c:v>9.8631724137931039E-3</c:v>
                </c:pt>
                <c:pt idx="26">
                  <c:v>9.5470000000000017E-3</c:v>
                </c:pt>
                <c:pt idx="27">
                  <c:v>9.0362666666666657E-3</c:v>
                </c:pt>
                <c:pt idx="28">
                  <c:v>7.7449032258064517E-3</c:v>
                </c:pt>
                <c:pt idx="29">
                  <c:v>8.8285666666666675E-3</c:v>
                </c:pt>
                <c:pt idx="30">
                  <c:v>7.8848387096774192E-3</c:v>
                </c:pt>
                <c:pt idx="31">
                  <c:v>7.6954193548387098E-3</c:v>
                </c:pt>
                <c:pt idx="32">
                  <c:v>5.7416333333333335E-3</c:v>
                </c:pt>
                <c:pt idx="33">
                  <c:v>6.7838709677419352E-3</c:v>
                </c:pt>
                <c:pt idx="34">
                  <c:v>8.135333333333333E-3</c:v>
                </c:pt>
                <c:pt idx="35">
                  <c:v>8.4279354838709668E-3</c:v>
                </c:pt>
                <c:pt idx="36">
                  <c:v>9.5844516129032255E-3</c:v>
                </c:pt>
                <c:pt idx="37">
                  <c:v>9.506714285714285E-3</c:v>
                </c:pt>
                <c:pt idx="38">
                  <c:v>9.1021612903225812E-3</c:v>
                </c:pt>
                <c:pt idx="39">
                  <c:v>8.4553666666666669E-3</c:v>
                </c:pt>
                <c:pt idx="40">
                  <c:v>7.8816774193548392E-3</c:v>
                </c:pt>
                <c:pt idx="41">
                  <c:v>6.9059666666666667E-3</c:v>
                </c:pt>
                <c:pt idx="42">
                  <c:v>6.3846451612903218E-3</c:v>
                </c:pt>
                <c:pt idx="43">
                  <c:v>6.3541612903225799E-3</c:v>
                </c:pt>
                <c:pt idx="44">
                  <c:v>5.9883666666666665E-3</c:v>
                </c:pt>
                <c:pt idx="45">
                  <c:v>5.7313870967741938E-3</c:v>
                </c:pt>
                <c:pt idx="46">
                  <c:v>6.4773666666666663E-3</c:v>
                </c:pt>
                <c:pt idx="47">
                  <c:v>5.9405483870967734E-3</c:v>
                </c:pt>
                <c:pt idx="48">
                  <c:v>5.9254193548387091E-3</c:v>
                </c:pt>
                <c:pt idx="49">
                  <c:v>5.677535714285714E-3</c:v>
                </c:pt>
                <c:pt idx="50">
                  <c:v>5.4246774193548392E-3</c:v>
                </c:pt>
                <c:pt idx="51">
                  <c:v>4.9414999999999997E-3</c:v>
                </c:pt>
                <c:pt idx="52">
                  <c:v>5.0499999999999998E-3</c:v>
                </c:pt>
                <c:pt idx="53">
                  <c:v>4.481433333333334E-3</c:v>
                </c:pt>
                <c:pt idx="54">
                  <c:v>4.7545806451612903E-3</c:v>
                </c:pt>
                <c:pt idx="55">
                  <c:v>4.4671935483870965E-3</c:v>
                </c:pt>
                <c:pt idx="56">
                  <c:v>4.3881333333333338E-3</c:v>
                </c:pt>
                <c:pt idx="57">
                  <c:v>4.2980645161290318E-3</c:v>
                </c:pt>
                <c:pt idx="58">
                  <c:v>4.0572666666666667E-3</c:v>
                </c:pt>
                <c:pt idx="59">
                  <c:v>3.9181290322580645E-3</c:v>
                </c:pt>
                <c:pt idx="60">
                  <c:v>3.8944193548387097E-3</c:v>
                </c:pt>
                <c:pt idx="61">
                  <c:v>3.8976428571428569E-3</c:v>
                </c:pt>
                <c:pt idx="62">
                  <c:v>3.8303225806451614E-3</c:v>
                </c:pt>
                <c:pt idx="63">
                  <c:v>3.6262E-3</c:v>
                </c:pt>
                <c:pt idx="64">
                  <c:v>3.4435483870967742E-3</c:v>
                </c:pt>
                <c:pt idx="65">
                  <c:v>3.4065666666666665E-3</c:v>
                </c:pt>
                <c:pt idx="66">
                  <c:v>1.2051290322580646E-3</c:v>
                </c:pt>
                <c:pt idx="67">
                  <c:v>3.3234193548387098E-3</c:v>
                </c:pt>
                <c:pt idx="68">
                  <c:v>3.3778666666666665E-3</c:v>
                </c:pt>
                <c:pt idx="69">
                  <c:v>9.0316129032258063E-4</c:v>
                </c:pt>
                <c:pt idx="70">
                  <c:v>3.0063999999999998E-3</c:v>
                </c:pt>
                <c:pt idx="71">
                  <c:v>3.0538709677419358E-3</c:v>
                </c:pt>
                <c:pt idx="72">
                  <c:v>2.933741935483871E-3</c:v>
                </c:pt>
                <c:pt idx="73">
                  <c:v>2.1624137931034485E-3</c:v>
                </c:pt>
                <c:pt idx="74">
                  <c:v>1.9962580645161289E-3</c:v>
                </c:pt>
                <c:pt idx="75">
                  <c:v>2.0750333333333332E-3</c:v>
                </c:pt>
                <c:pt idx="76">
                  <c:v>2.0793225806451615E-3</c:v>
                </c:pt>
                <c:pt idx="77">
                  <c:v>1.9799000000000001E-3</c:v>
                </c:pt>
                <c:pt idx="78">
                  <c:v>2.8334516129032259E-3</c:v>
                </c:pt>
                <c:pt idx="79">
                  <c:v>2.6237741935483871E-3</c:v>
                </c:pt>
                <c:pt idx="80">
                  <c:v>2.5945333333333336E-3</c:v>
                </c:pt>
                <c:pt idx="81">
                  <c:v>2.4048387096774195E-3</c:v>
                </c:pt>
                <c:pt idx="82">
                  <c:v>2.4402999999999998E-3</c:v>
                </c:pt>
                <c:pt idx="83">
                  <c:v>2.2665806451612901E-3</c:v>
                </c:pt>
                <c:pt idx="84">
                  <c:v>2.1569677419354836E-3</c:v>
                </c:pt>
                <c:pt idx="85">
                  <c:v>2.1769285714285714E-3</c:v>
                </c:pt>
                <c:pt idx="86">
                  <c:v>2.1349032258064517E-3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2BF-4AAB-AA55-C721D5276ABE}"/>
            </c:ext>
          </c:extLst>
        </c:ser>
        <c:ser>
          <c:idx val="14"/>
          <c:order val="14"/>
          <c:tx>
            <c:strRef>
              <c:f>Sheet1!$DC$2</c:f>
              <c:strCache>
                <c:ptCount val="1"/>
                <c:pt idx="0">
                  <c:v>Feb-95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Sheet1!$DC$3:$DC$89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1.6328214285714286E-3</c:v>
                </c:pt>
                <c:pt idx="14">
                  <c:v>3.4399032258064515E-3</c:v>
                </c:pt>
                <c:pt idx="15">
                  <c:v>3.7556666666666667E-3</c:v>
                </c:pt>
                <c:pt idx="16">
                  <c:v>2.6478387096774193E-3</c:v>
                </c:pt>
                <c:pt idx="17">
                  <c:v>2.4581E-3</c:v>
                </c:pt>
                <c:pt idx="18">
                  <c:v>2.2558387096774193E-3</c:v>
                </c:pt>
                <c:pt idx="19">
                  <c:v>2.0524838709677419E-3</c:v>
                </c:pt>
                <c:pt idx="20">
                  <c:v>1.9626000000000001E-3</c:v>
                </c:pt>
                <c:pt idx="21">
                  <c:v>1.8216129032258064E-3</c:v>
                </c:pt>
                <c:pt idx="22">
                  <c:v>1.6981666666666666E-3</c:v>
                </c:pt>
                <c:pt idx="23">
                  <c:v>1.609483870967742E-3</c:v>
                </c:pt>
                <c:pt idx="24">
                  <c:v>1.5245806451612903E-3</c:v>
                </c:pt>
                <c:pt idx="25">
                  <c:v>1.4546896551724138E-3</c:v>
                </c:pt>
                <c:pt idx="26">
                  <c:v>1.3888709677419356E-3</c:v>
                </c:pt>
                <c:pt idx="27">
                  <c:v>1.3250999999999998E-3</c:v>
                </c:pt>
                <c:pt idx="28">
                  <c:v>1.2756129032258066E-3</c:v>
                </c:pt>
                <c:pt idx="29">
                  <c:v>1.2109666666666667E-3</c:v>
                </c:pt>
                <c:pt idx="30">
                  <c:v>1.1774838709677419E-3</c:v>
                </c:pt>
                <c:pt idx="31">
                  <c:v>1.1264516129032259E-3</c:v>
                </c:pt>
                <c:pt idx="32">
                  <c:v>1.1136333333333333E-3</c:v>
                </c:pt>
                <c:pt idx="33">
                  <c:v>1.0754193548387096E-3</c:v>
                </c:pt>
                <c:pt idx="34">
                  <c:v>1.0293333333333333E-3</c:v>
                </c:pt>
                <c:pt idx="35">
                  <c:v>1.0118709677419354E-3</c:v>
                </c:pt>
                <c:pt idx="36">
                  <c:v>9.789354838709676E-4</c:v>
                </c:pt>
                <c:pt idx="37">
                  <c:v>9.3050000000000001E-4</c:v>
                </c:pt>
                <c:pt idx="38">
                  <c:v>9.126774193548387E-4</c:v>
                </c:pt>
                <c:pt idx="39">
                  <c:v>8.9179999999999999E-4</c:v>
                </c:pt>
                <c:pt idx="40">
                  <c:v>8.5593548387096765E-4</c:v>
                </c:pt>
                <c:pt idx="41">
                  <c:v>8.363E-4</c:v>
                </c:pt>
                <c:pt idx="42">
                  <c:v>8.1132258064516125E-4</c:v>
                </c:pt>
                <c:pt idx="43">
                  <c:v>7.3367741935483869E-4</c:v>
                </c:pt>
                <c:pt idx="44">
                  <c:v>9.4370000000000001E-4</c:v>
                </c:pt>
                <c:pt idx="45">
                  <c:v>1.0156774193548388E-3</c:v>
                </c:pt>
                <c:pt idx="46">
                  <c:v>9.3906666666666665E-4</c:v>
                </c:pt>
                <c:pt idx="47">
                  <c:v>9.2283870967741941E-4</c:v>
                </c:pt>
                <c:pt idx="48">
                  <c:v>9.2699999999999998E-4</c:v>
                </c:pt>
                <c:pt idx="49">
                  <c:v>9.475000000000001E-4</c:v>
                </c:pt>
                <c:pt idx="50">
                  <c:v>9.6767741935483874E-4</c:v>
                </c:pt>
                <c:pt idx="51">
                  <c:v>9.2816666666666677E-4</c:v>
                </c:pt>
                <c:pt idx="52">
                  <c:v>9.260967741935483E-4</c:v>
                </c:pt>
                <c:pt idx="53">
                  <c:v>8.945E-4</c:v>
                </c:pt>
                <c:pt idx="54">
                  <c:v>9.0580645161290321E-4</c:v>
                </c:pt>
                <c:pt idx="55">
                  <c:v>8.8851612903225808E-4</c:v>
                </c:pt>
                <c:pt idx="56">
                  <c:v>8.789333333333333E-4</c:v>
                </c:pt>
                <c:pt idx="57">
                  <c:v>8.6132258064516127E-4</c:v>
                </c:pt>
                <c:pt idx="58">
                  <c:v>8.5690000000000007E-4</c:v>
                </c:pt>
                <c:pt idx="59">
                  <c:v>8.169677419354839E-4</c:v>
                </c:pt>
                <c:pt idx="60">
                  <c:v>8.3738709677419357E-4</c:v>
                </c:pt>
                <c:pt idx="61">
                  <c:v>8.2464285714285712E-4</c:v>
                </c:pt>
                <c:pt idx="62">
                  <c:v>8.3051612903225808E-4</c:v>
                </c:pt>
                <c:pt idx="63">
                  <c:v>8.137666666666667E-4</c:v>
                </c:pt>
                <c:pt idx="64">
                  <c:v>7.652903225806451E-4</c:v>
                </c:pt>
                <c:pt idx="65">
                  <c:v>5.8973333333333332E-4</c:v>
                </c:pt>
                <c:pt idx="66">
                  <c:v>7.6445161290322587E-4</c:v>
                </c:pt>
                <c:pt idx="67">
                  <c:v>7.4687096774193548E-4</c:v>
                </c:pt>
                <c:pt idx="68">
                  <c:v>7.0553333333333332E-4</c:v>
                </c:pt>
                <c:pt idx="69">
                  <c:v>1.0004838709677419E-3</c:v>
                </c:pt>
                <c:pt idx="70">
                  <c:v>1.2291666666666666E-3</c:v>
                </c:pt>
                <c:pt idx="71">
                  <c:v>1.9059032258064515E-3</c:v>
                </c:pt>
                <c:pt idx="72">
                  <c:v>1.5368709677419355E-3</c:v>
                </c:pt>
                <c:pt idx="73">
                  <c:v>1.3872068965517241E-3</c:v>
                </c:pt>
                <c:pt idx="74">
                  <c:v>1.2805806451612902E-3</c:v>
                </c:pt>
                <c:pt idx="75">
                  <c:v>1.1976666666666665E-3</c:v>
                </c:pt>
                <c:pt idx="76">
                  <c:v>1.1187419354838708E-3</c:v>
                </c:pt>
                <c:pt idx="77">
                  <c:v>1.1245666666666668E-3</c:v>
                </c:pt>
                <c:pt idx="78">
                  <c:v>1.1040967741935484E-3</c:v>
                </c:pt>
                <c:pt idx="79">
                  <c:v>1.0356129032258064E-3</c:v>
                </c:pt>
                <c:pt idx="80">
                  <c:v>4.4176666666666665E-4</c:v>
                </c:pt>
                <c:pt idx="81">
                  <c:v>4.2409677419354841E-4</c:v>
                </c:pt>
                <c:pt idx="82">
                  <c:v>3.8770000000000005E-4</c:v>
                </c:pt>
                <c:pt idx="83">
                  <c:v>8.9241935483870961E-4</c:v>
                </c:pt>
                <c:pt idx="84">
                  <c:v>8.9070967741935482E-4</c:v>
                </c:pt>
                <c:pt idx="85">
                  <c:v>#N/A</c:v>
                </c:pt>
                <c:pt idx="86">
                  <c:v>8.8638709677419357E-4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2BF-4AAB-AA55-C721D5276ABE}"/>
            </c:ext>
          </c:extLst>
        </c:ser>
        <c:ser>
          <c:idx val="15"/>
          <c:order val="15"/>
          <c:tx>
            <c:strRef>
              <c:f>Sheet1!$DD$2</c:f>
              <c:strCache>
                <c:ptCount val="1"/>
                <c:pt idx="0">
                  <c:v>Mar-95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Sheet1!$DD$3:$DD$89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2.6335483870967738E-4</c:v>
                </c:pt>
                <c:pt idx="15">
                  <c:v>1.5632666666666668E-3</c:v>
                </c:pt>
                <c:pt idx="16">
                  <c:v>1.7405806451612903E-3</c:v>
                </c:pt>
                <c:pt idx="17">
                  <c:v>1.7456666666666666E-3</c:v>
                </c:pt>
                <c:pt idx="18">
                  <c:v>1.8596774193548387E-3</c:v>
                </c:pt>
                <c:pt idx="19">
                  <c:v>1.6480322580645162E-3</c:v>
                </c:pt>
                <c:pt idx="20">
                  <c:v>1.4911333333333333E-3</c:v>
                </c:pt>
                <c:pt idx="21">
                  <c:v>1.352483870967742E-3</c:v>
                </c:pt>
                <c:pt idx="22">
                  <c:v>1.2359666666666668E-3</c:v>
                </c:pt>
                <c:pt idx="23">
                  <c:v>2.0054838709677421E-3</c:v>
                </c:pt>
                <c:pt idx="24">
                  <c:v>3.7111290322580644E-3</c:v>
                </c:pt>
                <c:pt idx="25">
                  <c:v>2.938137931034483E-3</c:v>
                </c:pt>
                <c:pt idx="26">
                  <c:v>2.3742580645161292E-3</c:v>
                </c:pt>
                <c:pt idx="27">
                  <c:v>4.2582333333333333E-3</c:v>
                </c:pt>
                <c:pt idx="28">
                  <c:v>4.067580645161291E-3</c:v>
                </c:pt>
                <c:pt idx="29">
                  <c:v>3.6660999999999998E-3</c:v>
                </c:pt>
                <c:pt idx="30">
                  <c:v>3.3795161290322579E-3</c:v>
                </c:pt>
                <c:pt idx="31">
                  <c:v>3.173258064516129E-3</c:v>
                </c:pt>
                <c:pt idx="32">
                  <c:v>3.1783666666666669E-3</c:v>
                </c:pt>
                <c:pt idx="33">
                  <c:v>3.000322580645161E-3</c:v>
                </c:pt>
                <c:pt idx="34">
                  <c:v>2.8217000000000003E-3</c:v>
                </c:pt>
                <c:pt idx="35">
                  <c:v>2.5533870967741935E-3</c:v>
                </c:pt>
                <c:pt idx="36">
                  <c:v>2.6451935483870971E-3</c:v>
                </c:pt>
                <c:pt idx="37">
                  <c:v>2.7187857142857144E-3</c:v>
                </c:pt>
                <c:pt idx="38">
                  <c:v>2.6551935483870967E-3</c:v>
                </c:pt>
                <c:pt idx="39">
                  <c:v>2.8056999999999999E-3</c:v>
                </c:pt>
                <c:pt idx="40">
                  <c:v>2.7079999999999999E-3</c:v>
                </c:pt>
                <c:pt idx="41">
                  <c:v>2.6670999999999999E-3</c:v>
                </c:pt>
                <c:pt idx="42">
                  <c:v>2.6213548387096774E-3</c:v>
                </c:pt>
                <c:pt idx="43">
                  <c:v>2.6161935483870967E-3</c:v>
                </c:pt>
                <c:pt idx="44">
                  <c:v>2.4690666666666665E-3</c:v>
                </c:pt>
                <c:pt idx="45">
                  <c:v>2.406516129032258E-3</c:v>
                </c:pt>
                <c:pt idx="46">
                  <c:v>2.5289000000000002E-3</c:v>
                </c:pt>
                <c:pt idx="47">
                  <c:v>2.3473548387096775E-3</c:v>
                </c:pt>
                <c:pt idx="48">
                  <c:v>2.4519999999999998E-3</c:v>
                </c:pt>
                <c:pt idx="49">
                  <c:v>2.4883571428571429E-3</c:v>
                </c:pt>
                <c:pt idx="50">
                  <c:v>2.502903225806452E-3</c:v>
                </c:pt>
                <c:pt idx="51">
                  <c:v>1.4671333333333332E-3</c:v>
                </c:pt>
                <c:pt idx="52">
                  <c:v>5.6312903225806449E-4</c:v>
                </c:pt>
                <c:pt idx="53">
                  <c:v>2.5947333333333333E-3</c:v>
                </c:pt>
                <c:pt idx="54">
                  <c:v>2.831548387096774E-3</c:v>
                </c:pt>
                <c:pt idx="55">
                  <c:v>2.5329999999999997E-3</c:v>
                </c:pt>
                <c:pt idx="56">
                  <c:v>2.5591999999999998E-3</c:v>
                </c:pt>
                <c:pt idx="57">
                  <c:v>2.3363548387096778E-3</c:v>
                </c:pt>
                <c:pt idx="58">
                  <c:v>2.6243999999999998E-3</c:v>
                </c:pt>
                <c:pt idx="59">
                  <c:v>2.7029677419354841E-3</c:v>
                </c:pt>
                <c:pt idx="60">
                  <c:v>2.6911612903225807E-3</c:v>
                </c:pt>
                <c:pt idx="61">
                  <c:v>2.6443571428571427E-3</c:v>
                </c:pt>
                <c:pt idx="62">
                  <c:v>2.5859032258064517E-3</c:v>
                </c:pt>
                <c:pt idx="63">
                  <c:v>2.5502000000000003E-3</c:v>
                </c:pt>
                <c:pt idx="64">
                  <c:v>2.4216129032258063E-3</c:v>
                </c:pt>
                <c:pt idx="65">
                  <c:v>2.4410666666666667E-3</c:v>
                </c:pt>
                <c:pt idx="66">
                  <c:v>2.4973870967741935E-3</c:v>
                </c:pt>
                <c:pt idx="67">
                  <c:v>1.7077741935483872E-3</c:v>
                </c:pt>
                <c:pt idx="68">
                  <c:v>2.6088666666666668E-3</c:v>
                </c:pt>
                <c:pt idx="69">
                  <c:v>2.6091290322580642E-3</c:v>
                </c:pt>
                <c:pt idx="70">
                  <c:v>2.4388333333333332E-3</c:v>
                </c:pt>
                <c:pt idx="71">
                  <c:v>2.6400967741935484E-3</c:v>
                </c:pt>
                <c:pt idx="72">
                  <c:v>2.5506774193548389E-3</c:v>
                </c:pt>
                <c:pt idx="73">
                  <c:v>2.494586206896552E-3</c:v>
                </c:pt>
                <c:pt idx="74">
                  <c:v>2.4443548387096774E-3</c:v>
                </c:pt>
                <c:pt idx="75">
                  <c:v>2.4018666666666666E-3</c:v>
                </c:pt>
                <c:pt idx="76">
                  <c:v>2.3514193548387096E-3</c:v>
                </c:pt>
                <c:pt idx="77">
                  <c:v>2.3243000000000001E-3</c:v>
                </c:pt>
                <c:pt idx="78">
                  <c:v>2.3673225806451611E-3</c:v>
                </c:pt>
                <c:pt idx="79">
                  <c:v>2.3492258064516129E-3</c:v>
                </c:pt>
                <c:pt idx="80">
                  <c:v>2.0457333333333333E-3</c:v>
                </c:pt>
                <c:pt idx="81">
                  <c:v>2.0615483870967742E-3</c:v>
                </c:pt>
                <c:pt idx="82">
                  <c:v>2.0252999999999998E-3</c:v>
                </c:pt>
                <c:pt idx="83">
                  <c:v>2.1962580645161294E-3</c:v>
                </c:pt>
                <c:pt idx="84">
                  <c:v>2.1632903225806449E-3</c:v>
                </c:pt>
                <c:pt idx="85">
                  <c:v>1.7307499999999999E-3</c:v>
                </c:pt>
                <c:pt idx="86">
                  <c:v>3.1693548387096778E-4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2BF-4AAB-AA55-C721D5276ABE}"/>
            </c:ext>
          </c:extLst>
        </c:ser>
        <c:ser>
          <c:idx val="16"/>
          <c:order val="16"/>
          <c:tx>
            <c:strRef>
              <c:f>Sheet1!$DE$2</c:f>
              <c:strCache>
                <c:ptCount val="1"/>
                <c:pt idx="0">
                  <c:v>Apr-95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Sheet1!$DE$3:$DE$89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2.3917333333333332E-3</c:v>
                </c:pt>
                <c:pt idx="16">
                  <c:v>2.8346129032258065E-3</c:v>
                </c:pt>
                <c:pt idx="17">
                  <c:v>2.6841333333333332E-3</c:v>
                </c:pt>
                <c:pt idx="18">
                  <c:v>2.3050967741935482E-3</c:v>
                </c:pt>
                <c:pt idx="19">
                  <c:v>2.0780645161290324E-3</c:v>
                </c:pt>
                <c:pt idx="20">
                  <c:v>1.9525333333333334E-3</c:v>
                </c:pt>
                <c:pt idx="21">
                  <c:v>1.8461935483870967E-3</c:v>
                </c:pt>
                <c:pt idx="22">
                  <c:v>1.6948333333333333E-3</c:v>
                </c:pt>
                <c:pt idx="23">
                  <c:v>1.6375161290322581E-3</c:v>
                </c:pt>
                <c:pt idx="24">
                  <c:v>1.5600967741935484E-3</c:v>
                </c:pt>
                <c:pt idx="25">
                  <c:v>1.4883793103448275E-3</c:v>
                </c:pt>
                <c:pt idx="26">
                  <c:v>1.4323548387096773E-3</c:v>
                </c:pt>
                <c:pt idx="27">
                  <c:v>1.4004666666666667E-3</c:v>
                </c:pt>
                <c:pt idx="28">
                  <c:v>1.3445483870967742E-3</c:v>
                </c:pt>
                <c:pt idx="29">
                  <c:v>1.2655333333333333E-3</c:v>
                </c:pt>
                <c:pt idx="30">
                  <c:v>1.2541612903225806E-3</c:v>
                </c:pt>
                <c:pt idx="31">
                  <c:v>1.2042580645161289E-3</c:v>
                </c:pt>
                <c:pt idx="32">
                  <c:v>1.2024666666666667E-3</c:v>
                </c:pt>
                <c:pt idx="33">
                  <c:v>1.1413548387096773E-3</c:v>
                </c:pt>
                <c:pt idx="34">
                  <c:v>1.0965E-3</c:v>
                </c:pt>
                <c:pt idx="35">
                  <c:v>1.0802903225806452E-3</c:v>
                </c:pt>
                <c:pt idx="36">
                  <c:v>1.0345483870967743E-3</c:v>
                </c:pt>
                <c:pt idx="37">
                  <c:v>1.0084285714285714E-3</c:v>
                </c:pt>
                <c:pt idx="38">
                  <c:v>1.0025161290322581E-3</c:v>
                </c:pt>
                <c:pt idx="39">
                  <c:v>9.5586666666666663E-4</c:v>
                </c:pt>
                <c:pt idx="40">
                  <c:v>9.5464516129032252E-4</c:v>
                </c:pt>
                <c:pt idx="41">
                  <c:v>9.77E-4</c:v>
                </c:pt>
                <c:pt idx="42">
                  <c:v>9.3025806451612898E-4</c:v>
                </c:pt>
                <c:pt idx="43">
                  <c:v>9.2822580645161282E-4</c:v>
                </c:pt>
                <c:pt idx="44">
                  <c:v>9.5989999999999997E-4</c:v>
                </c:pt>
                <c:pt idx="45">
                  <c:v>9.0851612903225813E-4</c:v>
                </c:pt>
                <c:pt idx="46">
                  <c:v>8.9533333333333327E-4</c:v>
                </c:pt>
                <c:pt idx="47">
                  <c:v>9.1751612903225802E-4</c:v>
                </c:pt>
                <c:pt idx="48">
                  <c:v>9.0893548387096775E-4</c:v>
                </c:pt>
                <c:pt idx="49">
                  <c:v>8.83E-4</c:v>
                </c:pt>
                <c:pt idx="50">
                  <c:v>8.6890322580645163E-4</c:v>
                </c:pt>
                <c:pt idx="51">
                  <c:v>8.496333333333334E-4</c:v>
                </c:pt>
                <c:pt idx="52">
                  <c:v>8.452903225806452E-4</c:v>
                </c:pt>
                <c:pt idx="53">
                  <c:v>6.8256666666666665E-4</c:v>
                </c:pt>
                <c:pt idx="54">
                  <c:v>8.1319354838709672E-4</c:v>
                </c:pt>
                <c:pt idx="55">
                  <c:v>7.9958064516129032E-4</c:v>
                </c:pt>
                <c:pt idx="56">
                  <c:v>8.0426666666666663E-4</c:v>
                </c:pt>
                <c:pt idx="57">
                  <c:v>7.9635483870967743E-4</c:v>
                </c:pt>
                <c:pt idx="58">
                  <c:v>7.9903333333333326E-4</c:v>
                </c:pt>
                <c:pt idx="59">
                  <c:v>7.3038709677419346E-4</c:v>
                </c:pt>
                <c:pt idx="60">
                  <c:v>7.7367741935483868E-4</c:v>
                </c:pt>
                <c:pt idx="61">
                  <c:v>7.9746428571428579E-4</c:v>
                </c:pt>
                <c:pt idx="62">
                  <c:v>7.7280645161290323E-4</c:v>
                </c:pt>
                <c:pt idx="63">
                  <c:v>7.5060000000000003E-4</c:v>
                </c:pt>
                <c:pt idx="64">
                  <c:v>6.640322580645161E-4</c:v>
                </c:pt>
                <c:pt idx="65">
                  <c:v>6.8323333333333337E-4</c:v>
                </c:pt>
                <c:pt idx="66">
                  <c:v>6.5435483870967745E-4</c:v>
                </c:pt>
                <c:pt idx="67">
                  <c:v>7.0367741935483872E-4</c:v>
                </c:pt>
                <c:pt idx="68">
                  <c:v>6.8216666666666664E-4</c:v>
                </c:pt>
                <c:pt idx="69">
                  <c:v>6.5151612903225806E-4</c:v>
                </c:pt>
                <c:pt idx="70">
                  <c:v>4.4813333333333329E-4</c:v>
                </c:pt>
                <c:pt idx="71">
                  <c:v>6.7912903225806449E-4</c:v>
                </c:pt>
                <c:pt idx="72">
                  <c:v>6.6177419354838702E-4</c:v>
                </c:pt>
                <c:pt idx="73">
                  <c:v>6.7672413793103451E-4</c:v>
                </c:pt>
                <c:pt idx="74">
                  <c:v>6.468064516129032E-4</c:v>
                </c:pt>
                <c:pt idx="75">
                  <c:v>6.463333333333334E-4</c:v>
                </c:pt>
                <c:pt idx="76">
                  <c:v>3.8951612903225809E-4</c:v>
                </c:pt>
                <c:pt idx="77">
                  <c:v>6.2756666666666662E-4</c:v>
                </c:pt>
                <c:pt idx="78">
                  <c:v>6.2741935483870968E-4</c:v>
                </c:pt>
                <c:pt idx="79">
                  <c:v>4.7419354838709678E-4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5.7296774193548383E-4</c:v>
                </c:pt>
                <c:pt idx="84">
                  <c:v>5.8403225806451611E-4</c:v>
                </c:pt>
                <c:pt idx="85">
                  <c:v>#N/A</c:v>
                </c:pt>
                <c:pt idx="86">
                  <c:v>5.7203225806451614E-4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2BF-4AAB-AA55-C721D5276ABE}"/>
            </c:ext>
          </c:extLst>
        </c:ser>
        <c:ser>
          <c:idx val="17"/>
          <c:order val="17"/>
          <c:tx>
            <c:strRef>
              <c:f>Sheet1!$DF$2</c:f>
              <c:strCache>
                <c:ptCount val="1"/>
                <c:pt idx="0">
                  <c:v>May-95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Sheet1!$DF$3:$DF$89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3.7167096774193549E-3</c:v>
                </c:pt>
                <c:pt idx="17">
                  <c:v>6.5752333333333329E-3</c:v>
                </c:pt>
                <c:pt idx="18">
                  <c:v>6.638870967741935E-3</c:v>
                </c:pt>
                <c:pt idx="19">
                  <c:v>5.9382258064516131E-3</c:v>
                </c:pt>
                <c:pt idx="20">
                  <c:v>5.5146333333333337E-3</c:v>
                </c:pt>
                <c:pt idx="21">
                  <c:v>5.1852258064516129E-3</c:v>
                </c:pt>
                <c:pt idx="22">
                  <c:v>4.7661333333333337E-3</c:v>
                </c:pt>
                <c:pt idx="23">
                  <c:v>4.2703870967741933E-3</c:v>
                </c:pt>
                <c:pt idx="24">
                  <c:v>4.3553870967741933E-3</c:v>
                </c:pt>
                <c:pt idx="25">
                  <c:v>4.1177586206896551E-3</c:v>
                </c:pt>
                <c:pt idx="26">
                  <c:v>3.9147419354838712E-3</c:v>
                </c:pt>
                <c:pt idx="27">
                  <c:v>3.8566333333333331E-3</c:v>
                </c:pt>
                <c:pt idx="28">
                  <c:v>3.7557741935483873E-3</c:v>
                </c:pt>
                <c:pt idx="29">
                  <c:v>3.6382999999999997E-3</c:v>
                </c:pt>
                <c:pt idx="30">
                  <c:v>3.3803225806451611E-3</c:v>
                </c:pt>
                <c:pt idx="31">
                  <c:v>3.3686774193548387E-3</c:v>
                </c:pt>
                <c:pt idx="32">
                  <c:v>3.3402333333333333E-3</c:v>
                </c:pt>
                <c:pt idx="33">
                  <c:v>3.2691612903225807E-3</c:v>
                </c:pt>
                <c:pt idx="34">
                  <c:v>3.1477333333333334E-3</c:v>
                </c:pt>
                <c:pt idx="35">
                  <c:v>3.0834193548387096E-3</c:v>
                </c:pt>
                <c:pt idx="36">
                  <c:v>2.9919677419354839E-3</c:v>
                </c:pt>
                <c:pt idx="37">
                  <c:v>2.9601071428571428E-3</c:v>
                </c:pt>
                <c:pt idx="38">
                  <c:v>2.8874193548387101E-3</c:v>
                </c:pt>
                <c:pt idx="39">
                  <c:v>2.8330333333333332E-3</c:v>
                </c:pt>
                <c:pt idx="40">
                  <c:v>2.7762903225806452E-3</c:v>
                </c:pt>
                <c:pt idx="41">
                  <c:v>2.7312666666666667E-3</c:v>
                </c:pt>
                <c:pt idx="42">
                  <c:v>2.5896774193548389E-3</c:v>
                </c:pt>
                <c:pt idx="43">
                  <c:v>2.673064516129032E-3</c:v>
                </c:pt>
                <c:pt idx="44">
                  <c:v>2.5870333333333335E-3</c:v>
                </c:pt>
                <c:pt idx="45">
                  <c:v>2.6279677419354837E-3</c:v>
                </c:pt>
                <c:pt idx="46">
                  <c:v>2.5206333333333336E-3</c:v>
                </c:pt>
                <c:pt idx="47">
                  <c:v>2.4620967741935487E-3</c:v>
                </c:pt>
                <c:pt idx="48">
                  <c:v>2.4125161290322579E-3</c:v>
                </c:pt>
                <c:pt idx="49">
                  <c:v>2.386464285714286E-3</c:v>
                </c:pt>
                <c:pt idx="50">
                  <c:v>2.399290322580645E-3</c:v>
                </c:pt>
                <c:pt idx="51">
                  <c:v>2.3244333333333335E-3</c:v>
                </c:pt>
                <c:pt idx="52">
                  <c:v>2.3180967741935482E-3</c:v>
                </c:pt>
                <c:pt idx="53">
                  <c:v>2.1153333333333332E-3</c:v>
                </c:pt>
                <c:pt idx="54">
                  <c:v>2.3321290322580643E-3</c:v>
                </c:pt>
                <c:pt idx="55">
                  <c:v>2.2744193548387098E-3</c:v>
                </c:pt>
                <c:pt idx="56">
                  <c:v>2.2480333333333336E-3</c:v>
                </c:pt>
                <c:pt idx="57">
                  <c:v>2.2243225806451612E-3</c:v>
                </c:pt>
                <c:pt idx="58">
                  <c:v>2.2074E-3</c:v>
                </c:pt>
                <c:pt idx="59">
                  <c:v>2.1345806451612903E-3</c:v>
                </c:pt>
                <c:pt idx="60">
                  <c:v>2.1883225806451612E-3</c:v>
                </c:pt>
                <c:pt idx="61">
                  <c:v>2.1885714285714286E-3</c:v>
                </c:pt>
                <c:pt idx="62">
                  <c:v>2.1531935483870969E-3</c:v>
                </c:pt>
                <c:pt idx="63">
                  <c:v>2.1268666666666666E-3</c:v>
                </c:pt>
                <c:pt idx="64">
                  <c:v>2.0313225806451612E-3</c:v>
                </c:pt>
                <c:pt idx="65">
                  <c:v>2.0687000000000001E-3</c:v>
                </c:pt>
                <c:pt idx="66">
                  <c:v>2.0124516129032257E-3</c:v>
                </c:pt>
                <c:pt idx="67">
                  <c:v>1.9334193548387099E-3</c:v>
                </c:pt>
                <c:pt idx="68">
                  <c:v>1.9791666666666664E-3</c:v>
                </c:pt>
                <c:pt idx="69">
                  <c:v>1.8610645161290323E-3</c:v>
                </c:pt>
                <c:pt idx="70">
                  <c:v>1.7298333333333332E-3</c:v>
                </c:pt>
                <c:pt idx="71">
                  <c:v>1.9979677419354838E-3</c:v>
                </c:pt>
                <c:pt idx="72">
                  <c:v>1.9305806451612904E-3</c:v>
                </c:pt>
                <c:pt idx="73">
                  <c:v>1.8887931034482757E-3</c:v>
                </c:pt>
                <c:pt idx="74">
                  <c:v>1.8442580645161291E-3</c:v>
                </c:pt>
                <c:pt idx="75">
                  <c:v>4.4259999999999997E-4</c:v>
                </c:pt>
                <c:pt idx="76">
                  <c:v>1.7764193548387096E-3</c:v>
                </c:pt>
                <c:pt idx="77">
                  <c:v>1.7952999999999999E-3</c:v>
                </c:pt>
                <c:pt idx="78">
                  <c:v>1.7541612903225806E-3</c:v>
                </c:pt>
                <c:pt idx="79">
                  <c:v>1.6778709677419353E-3</c:v>
                </c:pt>
                <c:pt idx="80">
                  <c:v>9.2600000000000001E-5</c:v>
                </c:pt>
                <c:pt idx="81">
                  <c:v>9.0967741935483873E-5</c:v>
                </c:pt>
                <c:pt idx="82">
                  <c:v>6.0233333333333331E-5</c:v>
                </c:pt>
                <c:pt idx="83">
                  <c:v>1.615483870967742E-3</c:v>
                </c:pt>
                <c:pt idx="84">
                  <c:v>1.6654516129032259E-3</c:v>
                </c:pt>
                <c:pt idx="85">
                  <c:v>4.5142857142857141E-5</c:v>
                </c:pt>
                <c:pt idx="86">
                  <c:v>1.6191612903225807E-3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2BF-4AAB-AA55-C721D5276ABE}"/>
            </c:ext>
          </c:extLst>
        </c:ser>
        <c:ser>
          <c:idx val="18"/>
          <c:order val="18"/>
          <c:tx>
            <c:strRef>
              <c:f>Sheet1!$DG$2</c:f>
              <c:strCache>
                <c:ptCount val="1"/>
                <c:pt idx="0">
                  <c:v>Jun-95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Sheet1!$DG$3:$DG$89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1.3706E-3</c:v>
                </c:pt>
                <c:pt idx="18">
                  <c:v>3.2741290322580645E-3</c:v>
                </c:pt>
                <c:pt idx="19">
                  <c:v>3.0926129032258064E-3</c:v>
                </c:pt>
                <c:pt idx="20">
                  <c:v>2.8858333333333331E-3</c:v>
                </c:pt>
                <c:pt idx="21">
                  <c:v>2.5250967741935484E-3</c:v>
                </c:pt>
                <c:pt idx="22">
                  <c:v>2.5314000000000001E-3</c:v>
                </c:pt>
                <c:pt idx="23">
                  <c:v>2.3180645161290322E-3</c:v>
                </c:pt>
                <c:pt idx="24">
                  <c:v>2.2030322580645161E-3</c:v>
                </c:pt>
                <c:pt idx="25">
                  <c:v>2.0789655172413794E-3</c:v>
                </c:pt>
                <c:pt idx="26">
                  <c:v>1.9485161290322581E-3</c:v>
                </c:pt>
                <c:pt idx="27">
                  <c:v>1.8304E-3</c:v>
                </c:pt>
                <c:pt idx="28">
                  <c:v>1.7990967741935485E-3</c:v>
                </c:pt>
                <c:pt idx="29">
                  <c:v>1.7057000000000001E-3</c:v>
                </c:pt>
                <c:pt idx="30">
                  <c:v>1.6181612903225806E-3</c:v>
                </c:pt>
                <c:pt idx="31">
                  <c:v>1.4936451612903225E-3</c:v>
                </c:pt>
                <c:pt idx="32">
                  <c:v>1.5066666666666666E-3</c:v>
                </c:pt>
                <c:pt idx="33">
                  <c:v>1.4853225806451614E-3</c:v>
                </c:pt>
                <c:pt idx="34">
                  <c:v>1.3764000000000001E-3</c:v>
                </c:pt>
                <c:pt idx="35">
                  <c:v>1.3451612903225807E-3</c:v>
                </c:pt>
                <c:pt idx="36">
                  <c:v>1.2926451612903227E-3</c:v>
                </c:pt>
                <c:pt idx="37">
                  <c:v>1.3023214285714285E-3</c:v>
                </c:pt>
                <c:pt idx="38">
                  <c:v>1.2394193548387097E-3</c:v>
                </c:pt>
                <c:pt idx="39">
                  <c:v>1.2147999999999998E-3</c:v>
                </c:pt>
                <c:pt idx="40">
                  <c:v>1.1686129032258065E-3</c:v>
                </c:pt>
                <c:pt idx="41">
                  <c:v>1.1166333333333333E-3</c:v>
                </c:pt>
                <c:pt idx="42">
                  <c:v>1.1273225806451613E-3</c:v>
                </c:pt>
                <c:pt idx="43">
                  <c:v>1.0894516129032257E-3</c:v>
                </c:pt>
                <c:pt idx="44">
                  <c:v>1.0918666666666667E-3</c:v>
                </c:pt>
                <c:pt idx="45">
                  <c:v>1.086516129032258E-3</c:v>
                </c:pt>
                <c:pt idx="46">
                  <c:v>1.0626666666666666E-3</c:v>
                </c:pt>
                <c:pt idx="47">
                  <c:v>1.0268387096774192E-3</c:v>
                </c:pt>
                <c:pt idx="48">
                  <c:v>1.0213870967741934E-3</c:v>
                </c:pt>
                <c:pt idx="49">
                  <c:v>1.0018571428571429E-3</c:v>
                </c:pt>
                <c:pt idx="50">
                  <c:v>1.0059999999999999E-3</c:v>
                </c:pt>
                <c:pt idx="51">
                  <c:v>9.7656666666666664E-4</c:v>
                </c:pt>
                <c:pt idx="52">
                  <c:v>9.4603225806451613E-4</c:v>
                </c:pt>
                <c:pt idx="53">
                  <c:v>8.8169999999999991E-4</c:v>
                </c:pt>
                <c:pt idx="54">
                  <c:v>9.2877419354838711E-4</c:v>
                </c:pt>
                <c:pt idx="55">
                  <c:v>9.1087096774193556E-4</c:v>
                </c:pt>
                <c:pt idx="56">
                  <c:v>8.9346666666666674E-4</c:v>
                </c:pt>
                <c:pt idx="57">
                  <c:v>8.608064516129032E-4</c:v>
                </c:pt>
                <c:pt idx="58">
                  <c:v>8.4836666666666667E-4</c:v>
                </c:pt>
                <c:pt idx="59">
                  <c:v>8.4896774193548392E-4</c:v>
                </c:pt>
                <c:pt idx="60">
                  <c:v>8.2129032258064516E-4</c:v>
                </c:pt>
                <c:pt idx="61">
                  <c:v>8.1339285714285715E-4</c:v>
                </c:pt>
                <c:pt idx="62">
                  <c:v>7.7219354838709681E-4</c:v>
                </c:pt>
                <c:pt idx="63">
                  <c:v>8.1976666666666663E-4</c:v>
                </c:pt>
                <c:pt idx="64">
                  <c:v>7.9151612903225811E-4</c:v>
                </c:pt>
                <c:pt idx="65">
                  <c:v>7.6663333333333334E-4</c:v>
                </c:pt>
                <c:pt idx="66">
                  <c:v>7.5809677419354845E-4</c:v>
                </c:pt>
                <c:pt idx="67">
                  <c:v>7.6332258064516127E-4</c:v>
                </c:pt>
                <c:pt idx="68">
                  <c:v>7.5136666666666659E-4</c:v>
                </c:pt>
                <c:pt idx="69">
                  <c:v>6.8496774193548384E-4</c:v>
                </c:pt>
                <c:pt idx="70">
                  <c:v>6.6116666666666656E-4</c:v>
                </c:pt>
                <c:pt idx="71">
                  <c:v>7.8029032258064514E-4</c:v>
                </c:pt>
                <c:pt idx="72">
                  <c:v>7.3093548387096765E-4</c:v>
                </c:pt>
                <c:pt idx="73">
                  <c:v>7.3151724137931031E-4</c:v>
                </c:pt>
                <c:pt idx="74">
                  <c:v>7.3999999999999999E-4</c:v>
                </c:pt>
                <c:pt idx="75">
                  <c:v>2.94E-5</c:v>
                </c:pt>
                <c:pt idx="76">
                  <c:v>6.1580645161290321E-4</c:v>
                </c:pt>
                <c:pt idx="77">
                  <c:v>6.1740000000000005E-4</c:v>
                </c:pt>
                <c:pt idx="78">
                  <c:v>6.1809677419354841E-4</c:v>
                </c:pt>
                <c:pt idx="79">
                  <c:v>5.9203225806451619E-4</c:v>
                </c:pt>
                <c:pt idx="80">
                  <c:v>4.4933333333333332E-5</c:v>
                </c:pt>
                <c:pt idx="81">
                  <c:v>2.6548387096774191E-5</c:v>
                </c:pt>
                <c:pt idx="82">
                  <c:v>2.5333333333333334E-5</c:v>
                </c:pt>
                <c:pt idx="83">
                  <c:v>6.1577419354838709E-4</c:v>
                </c:pt>
                <c:pt idx="84">
                  <c:v>6.1780645161290315E-4</c:v>
                </c:pt>
                <c:pt idx="85">
                  <c:v>2.4035714285714285E-5</c:v>
                </c:pt>
                <c:pt idx="86">
                  <c:v>5.6487096774193539E-4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2BF-4AAB-AA55-C721D5276ABE}"/>
            </c:ext>
          </c:extLst>
        </c:ser>
        <c:ser>
          <c:idx val="19"/>
          <c:order val="19"/>
          <c:tx>
            <c:strRef>
              <c:f>Sheet1!$DH$2</c:f>
              <c:strCache>
                <c:ptCount val="1"/>
                <c:pt idx="0">
                  <c:v>Jul-95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Sheet1!$DH$3:$DH$89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2.2500322580645158E-3</c:v>
                </c:pt>
                <c:pt idx="19">
                  <c:v>3.4969677419354841E-3</c:v>
                </c:pt>
                <c:pt idx="20">
                  <c:v>2.7867999999999999E-3</c:v>
                </c:pt>
                <c:pt idx="21">
                  <c:v>2.9402580645161293E-3</c:v>
                </c:pt>
                <c:pt idx="22">
                  <c:v>2.8753666666666666E-3</c:v>
                </c:pt>
                <c:pt idx="23">
                  <c:v>2.6464838709677422E-3</c:v>
                </c:pt>
                <c:pt idx="24">
                  <c:v>2.5046129032258065E-3</c:v>
                </c:pt>
                <c:pt idx="25">
                  <c:v>2.3249655172413791E-3</c:v>
                </c:pt>
                <c:pt idx="26">
                  <c:v>2.2843225806451614E-3</c:v>
                </c:pt>
                <c:pt idx="27">
                  <c:v>1.9826666666666664E-3</c:v>
                </c:pt>
                <c:pt idx="28">
                  <c:v>1.8966451612903226E-3</c:v>
                </c:pt>
                <c:pt idx="29">
                  <c:v>1.7596333333333334E-3</c:v>
                </c:pt>
                <c:pt idx="30">
                  <c:v>1.7394838709677419E-3</c:v>
                </c:pt>
                <c:pt idx="31">
                  <c:v>1.5671935483870967E-3</c:v>
                </c:pt>
                <c:pt idx="32">
                  <c:v>1.5961333333333334E-3</c:v>
                </c:pt>
                <c:pt idx="33">
                  <c:v>1.530967741935484E-3</c:v>
                </c:pt>
                <c:pt idx="34">
                  <c:v>1.4524333333333333E-3</c:v>
                </c:pt>
                <c:pt idx="35">
                  <c:v>1.4517096774193548E-3</c:v>
                </c:pt>
                <c:pt idx="36">
                  <c:v>1.4280967741935483E-3</c:v>
                </c:pt>
                <c:pt idx="37">
                  <c:v>1.3773214285714287E-3</c:v>
                </c:pt>
                <c:pt idx="38">
                  <c:v>1.3404193548387097E-3</c:v>
                </c:pt>
                <c:pt idx="39">
                  <c:v>1.3096666666666667E-3</c:v>
                </c:pt>
                <c:pt idx="40">
                  <c:v>1.2588064516129032E-3</c:v>
                </c:pt>
                <c:pt idx="41">
                  <c:v>1.2441666666666666E-3</c:v>
                </c:pt>
                <c:pt idx="42">
                  <c:v>8.0016129032258062E-4</c:v>
                </c:pt>
                <c:pt idx="43">
                  <c:v>8.0680645161290319E-4</c:v>
                </c:pt>
                <c:pt idx="44">
                  <c:v>7.6970000000000001E-4</c:v>
                </c:pt>
                <c:pt idx="45">
                  <c:v>7.9454838709677419E-4</c:v>
                </c:pt>
                <c:pt idx="46">
                  <c:v>1.1405666666666665E-3</c:v>
                </c:pt>
                <c:pt idx="47">
                  <c:v>1.1026774193548387E-3</c:v>
                </c:pt>
                <c:pt idx="48">
                  <c:v>1.0797096774193549E-3</c:v>
                </c:pt>
                <c:pt idx="49">
                  <c:v>1.03775E-3</c:v>
                </c:pt>
                <c:pt idx="50">
                  <c:v>1.0587419354838711E-3</c:v>
                </c:pt>
                <c:pt idx="51">
                  <c:v>1.0406E-3</c:v>
                </c:pt>
                <c:pt idx="52">
                  <c:v>1.0041290322580646E-3</c:v>
                </c:pt>
                <c:pt idx="53">
                  <c:v>8.6759999999999995E-4</c:v>
                </c:pt>
                <c:pt idx="54">
                  <c:v>9.5774193548387105E-4</c:v>
                </c:pt>
                <c:pt idx="55">
                  <c:v>9.739354838709677E-4</c:v>
                </c:pt>
                <c:pt idx="56">
                  <c:v>9.7316666666666667E-4</c:v>
                </c:pt>
                <c:pt idx="57">
                  <c:v>9.1954838709677419E-4</c:v>
                </c:pt>
                <c:pt idx="58">
                  <c:v>9.0826666666666666E-4</c:v>
                </c:pt>
                <c:pt idx="59">
                  <c:v>8.8129032258064521E-4</c:v>
                </c:pt>
                <c:pt idx="60">
                  <c:v>8.7729032258064522E-4</c:v>
                </c:pt>
                <c:pt idx="61">
                  <c:v>9.0396428571428572E-4</c:v>
                </c:pt>
                <c:pt idx="62">
                  <c:v>8.8235483870967735E-4</c:v>
                </c:pt>
                <c:pt idx="63">
                  <c:v>8.6913333333333328E-4</c:v>
                </c:pt>
                <c:pt idx="64">
                  <c:v>8.1832258064516131E-4</c:v>
                </c:pt>
                <c:pt idx="65">
                  <c:v>8.3146666666666675E-4</c:v>
                </c:pt>
                <c:pt idx="66">
                  <c:v>7.9522580645161294E-4</c:v>
                </c:pt>
                <c:pt idx="67">
                  <c:v>8.3832258064516136E-4</c:v>
                </c:pt>
                <c:pt idx="68">
                  <c:v>8.2913333333333339E-4</c:v>
                </c:pt>
                <c:pt idx="69">
                  <c:v>7.4477419354838708E-4</c:v>
                </c:pt>
                <c:pt idx="70">
                  <c:v>5.4350000000000004E-4</c:v>
                </c:pt>
                <c:pt idx="71">
                  <c:v>8.3270967741935482E-4</c:v>
                </c:pt>
                <c:pt idx="72">
                  <c:v>8.0125806451612899E-4</c:v>
                </c:pt>
                <c:pt idx="73">
                  <c:v>7.8200000000000003E-4</c:v>
                </c:pt>
                <c:pt idx="74">
                  <c:v>7.606774193548388E-4</c:v>
                </c:pt>
                <c:pt idx="75">
                  <c:v>4.9983333333333336E-4</c:v>
                </c:pt>
                <c:pt idx="76">
                  <c:v>7.2516129032258064E-4</c:v>
                </c:pt>
                <c:pt idx="77">
                  <c:v>7.2849999999999998E-4</c:v>
                </c:pt>
                <c:pt idx="78">
                  <c:v>6.9780645161290314E-4</c:v>
                </c:pt>
                <c:pt idx="79">
                  <c:v>6.0848387096774199E-4</c:v>
                </c:pt>
                <c:pt idx="80">
                  <c:v>8.4699999999999999E-5</c:v>
                </c:pt>
                <c:pt idx="81">
                  <c:v>1.5648387096774195E-4</c:v>
                </c:pt>
                <c:pt idx="82">
                  <c:v>1.0319999999999999E-4</c:v>
                </c:pt>
                <c:pt idx="83">
                  <c:v>5.6119354838709678E-4</c:v>
                </c:pt>
                <c:pt idx="84">
                  <c:v>5.4338709677419347E-4</c:v>
                </c:pt>
                <c:pt idx="85">
                  <c:v>1.4553571428571428E-4</c:v>
                </c:pt>
                <c:pt idx="86">
                  <c:v>7.6196774193548387E-4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2BF-4AAB-AA55-C721D5276ABE}"/>
            </c:ext>
          </c:extLst>
        </c:ser>
        <c:ser>
          <c:idx val="20"/>
          <c:order val="20"/>
          <c:tx>
            <c:strRef>
              <c:f>Sheet1!$DI$2</c:f>
              <c:strCache>
                <c:ptCount val="1"/>
                <c:pt idx="0">
                  <c:v>Aug-95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Sheet1!$DI$3:$DI$89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1.9141935483870966E-3</c:v>
                </c:pt>
                <c:pt idx="20">
                  <c:v>3.9651E-3</c:v>
                </c:pt>
                <c:pt idx="21">
                  <c:v>6.4881290322580647E-3</c:v>
                </c:pt>
                <c:pt idx="22">
                  <c:v>7.0906666666666661E-3</c:v>
                </c:pt>
                <c:pt idx="23">
                  <c:v>6.5308709677419354E-3</c:v>
                </c:pt>
                <c:pt idx="24">
                  <c:v>6.2291612903225806E-3</c:v>
                </c:pt>
                <c:pt idx="25">
                  <c:v>6.7138275862068967E-3</c:v>
                </c:pt>
                <c:pt idx="26">
                  <c:v>6.1714516129032261E-3</c:v>
                </c:pt>
                <c:pt idx="27">
                  <c:v>5.6970333333333338E-3</c:v>
                </c:pt>
                <c:pt idx="28">
                  <c:v>5.3144838709677424E-3</c:v>
                </c:pt>
                <c:pt idx="29">
                  <c:v>4.8912666666666672E-3</c:v>
                </c:pt>
                <c:pt idx="30">
                  <c:v>4.8614838709677421E-3</c:v>
                </c:pt>
                <c:pt idx="31">
                  <c:v>4.8377096774193549E-3</c:v>
                </c:pt>
                <c:pt idx="32">
                  <c:v>4.0140333333333333E-3</c:v>
                </c:pt>
                <c:pt idx="33">
                  <c:v>4.0457741935483868E-3</c:v>
                </c:pt>
                <c:pt idx="34">
                  <c:v>4.1345000000000002E-3</c:v>
                </c:pt>
                <c:pt idx="35">
                  <c:v>3.8999677419354842E-3</c:v>
                </c:pt>
                <c:pt idx="36">
                  <c:v>3.7054516129032258E-3</c:v>
                </c:pt>
                <c:pt idx="37">
                  <c:v>3.6799285714285714E-3</c:v>
                </c:pt>
                <c:pt idx="38">
                  <c:v>3.6244193548387094E-3</c:v>
                </c:pt>
                <c:pt idx="39">
                  <c:v>3.4014333333333333E-3</c:v>
                </c:pt>
                <c:pt idx="40">
                  <c:v>3.4327096774193545E-3</c:v>
                </c:pt>
                <c:pt idx="41">
                  <c:v>3.3521666666666669E-3</c:v>
                </c:pt>
                <c:pt idx="42">
                  <c:v>2.9572903225806449E-3</c:v>
                </c:pt>
                <c:pt idx="43">
                  <c:v>2.9667419354838707E-3</c:v>
                </c:pt>
                <c:pt idx="44">
                  <c:v>2.784E-3</c:v>
                </c:pt>
                <c:pt idx="45">
                  <c:v>2.7064193548387099E-3</c:v>
                </c:pt>
                <c:pt idx="46">
                  <c:v>2.9384666666666666E-3</c:v>
                </c:pt>
                <c:pt idx="47">
                  <c:v>2.9193870967741935E-3</c:v>
                </c:pt>
                <c:pt idx="48">
                  <c:v>2.8450645161290323E-3</c:v>
                </c:pt>
                <c:pt idx="49">
                  <c:v>2.7728214285714287E-3</c:v>
                </c:pt>
                <c:pt idx="50">
                  <c:v>2.8154193548387096E-3</c:v>
                </c:pt>
                <c:pt idx="51">
                  <c:v>2.7020333333333331E-3</c:v>
                </c:pt>
                <c:pt idx="52">
                  <c:v>2.7330322580645158E-3</c:v>
                </c:pt>
                <c:pt idx="53">
                  <c:v>2.4553000000000001E-3</c:v>
                </c:pt>
                <c:pt idx="54">
                  <c:v>2.5570322580645163E-3</c:v>
                </c:pt>
                <c:pt idx="55">
                  <c:v>2.4218064516129032E-3</c:v>
                </c:pt>
                <c:pt idx="56">
                  <c:v>2.3394666666666664E-3</c:v>
                </c:pt>
                <c:pt idx="57">
                  <c:v>2.2936774193548387E-3</c:v>
                </c:pt>
                <c:pt idx="58">
                  <c:v>2.2920000000000002E-3</c:v>
                </c:pt>
                <c:pt idx="59">
                  <c:v>2.2748064516129032E-3</c:v>
                </c:pt>
                <c:pt idx="60">
                  <c:v>2.2768387096774195E-3</c:v>
                </c:pt>
                <c:pt idx="61">
                  <c:v>2.2274642857142857E-3</c:v>
                </c:pt>
                <c:pt idx="62">
                  <c:v>2.2199032258064517E-3</c:v>
                </c:pt>
                <c:pt idx="63">
                  <c:v>2.1271666666666665E-3</c:v>
                </c:pt>
                <c:pt idx="64">
                  <c:v>2.135516129032258E-3</c:v>
                </c:pt>
                <c:pt idx="65">
                  <c:v>2.0615333333333331E-3</c:v>
                </c:pt>
                <c:pt idx="66">
                  <c:v>1.0448064516129032E-3</c:v>
                </c:pt>
                <c:pt idx="67">
                  <c:v>1.928774193548387E-3</c:v>
                </c:pt>
                <c:pt idx="68">
                  <c:v>1.8928999999999999E-3</c:v>
                </c:pt>
                <c:pt idx="69">
                  <c:v>1.0067741935483872E-3</c:v>
                </c:pt>
                <c:pt idx="70">
                  <c:v>1.6858333333333335E-3</c:v>
                </c:pt>
                <c:pt idx="71">
                  <c:v>1.7545806451612904E-3</c:v>
                </c:pt>
                <c:pt idx="72">
                  <c:v>1.7233870967741935E-3</c:v>
                </c:pt>
                <c:pt idx="73">
                  <c:v>1.8010344827586206E-3</c:v>
                </c:pt>
                <c:pt idx="74">
                  <c:v>1.6010967741935482E-3</c:v>
                </c:pt>
                <c:pt idx="75">
                  <c:v>1.3868666666666666E-3</c:v>
                </c:pt>
                <c:pt idx="76">
                  <c:v>1.4495483870967741E-3</c:v>
                </c:pt>
                <c:pt idx="77">
                  <c:v>1.488E-3</c:v>
                </c:pt>
                <c:pt idx="78">
                  <c:v>1.4833548387096773E-3</c:v>
                </c:pt>
                <c:pt idx="79">
                  <c:v>1.5019677419354839E-3</c:v>
                </c:pt>
                <c:pt idx="80">
                  <c:v>5.8350000000000003E-4</c:v>
                </c:pt>
                <c:pt idx="81">
                  <c:v>6.1683870967741935E-4</c:v>
                </c:pt>
                <c:pt idx="82">
                  <c:v>6.107333333333334E-4</c:v>
                </c:pt>
                <c:pt idx="83">
                  <c:v>1.5433548387096773E-3</c:v>
                </c:pt>
                <c:pt idx="84">
                  <c:v>1.4460645161290323E-3</c:v>
                </c:pt>
                <c:pt idx="85">
                  <c:v>5.0903571428571426E-4</c:v>
                </c:pt>
                <c:pt idx="86">
                  <c:v>1.6650645161290323E-3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2BF-4AAB-AA55-C721D5276ABE}"/>
            </c:ext>
          </c:extLst>
        </c:ser>
        <c:ser>
          <c:idx val="21"/>
          <c:order val="21"/>
          <c:tx>
            <c:strRef>
              <c:f>Sheet1!$DJ$2</c:f>
              <c:strCache>
                <c:ptCount val="1"/>
                <c:pt idx="0">
                  <c:v>Sep-95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Sheet1!$DJ$3:$DJ$89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5.7226666666666663E-4</c:v>
                </c:pt>
                <c:pt idx="21">
                  <c:v>2.2659677419354838E-3</c:v>
                </c:pt>
                <c:pt idx="22">
                  <c:v>1.3050666666666667E-3</c:v>
                </c:pt>
                <c:pt idx="23">
                  <c:v>1.1488709677419356E-3</c:v>
                </c:pt>
                <c:pt idx="24">
                  <c:v>2.2439354838709679E-3</c:v>
                </c:pt>
                <c:pt idx="25">
                  <c:v>2.114448275862069E-3</c:v>
                </c:pt>
                <c:pt idx="26">
                  <c:v>2.1186129032258064E-3</c:v>
                </c:pt>
                <c:pt idx="27">
                  <c:v>1.9023666666666665E-3</c:v>
                </c:pt>
                <c:pt idx="28">
                  <c:v>1.7907741935483871E-3</c:v>
                </c:pt>
                <c:pt idx="29">
                  <c:v>1.7601000000000001E-3</c:v>
                </c:pt>
                <c:pt idx="30">
                  <c:v>1.6709032258064515E-3</c:v>
                </c:pt>
                <c:pt idx="31">
                  <c:v>1.4886774193548387E-3</c:v>
                </c:pt>
                <c:pt idx="32">
                  <c:v>1.5074333333333332E-3</c:v>
                </c:pt>
                <c:pt idx="33">
                  <c:v>1.3042580645161292E-3</c:v>
                </c:pt>
                <c:pt idx="34">
                  <c:v>1.2942666666666666E-3</c:v>
                </c:pt>
                <c:pt idx="35">
                  <c:v>1.2815161290322581E-3</c:v>
                </c:pt>
                <c:pt idx="36">
                  <c:v>1.286032258064516E-3</c:v>
                </c:pt>
                <c:pt idx="37">
                  <c:v>1.2240714285714285E-3</c:v>
                </c:pt>
                <c:pt idx="38">
                  <c:v>1.0254516129032257E-3</c:v>
                </c:pt>
                <c:pt idx="39">
                  <c:v>1.3622E-3</c:v>
                </c:pt>
                <c:pt idx="40">
                  <c:v>1.1587419354838709E-3</c:v>
                </c:pt>
                <c:pt idx="41">
                  <c:v>1.2167E-3</c:v>
                </c:pt>
                <c:pt idx="42">
                  <c:v>1.1946774193548387E-3</c:v>
                </c:pt>
                <c:pt idx="43">
                  <c:v>1.0779354838709677E-3</c:v>
                </c:pt>
                <c:pt idx="44">
                  <c:v>1.0092E-3</c:v>
                </c:pt>
                <c:pt idx="45">
                  <c:v>1.0279032258064516E-3</c:v>
                </c:pt>
                <c:pt idx="46">
                  <c:v>1.0095E-3</c:v>
                </c:pt>
                <c:pt idx="47">
                  <c:v>1.0296451612903227E-3</c:v>
                </c:pt>
                <c:pt idx="48">
                  <c:v>9.6190322580645151E-4</c:v>
                </c:pt>
                <c:pt idx="49">
                  <c:v>1.0337499999999999E-3</c:v>
                </c:pt>
                <c:pt idx="50">
                  <c:v>9.9770967741935482E-4</c:v>
                </c:pt>
                <c:pt idx="51">
                  <c:v>9.434333333333333E-4</c:v>
                </c:pt>
                <c:pt idx="52">
                  <c:v>9.6641935483870968E-4</c:v>
                </c:pt>
                <c:pt idx="53">
                  <c:v>8.8899999999999992E-4</c:v>
                </c:pt>
                <c:pt idx="54">
                  <c:v>4.5896774193548387E-4</c:v>
                </c:pt>
                <c:pt idx="55">
                  <c:v>4.4190322580645161E-4</c:v>
                </c:pt>
                <c:pt idx="56">
                  <c:v>8.5050000000000002E-4</c:v>
                </c:pt>
                <c:pt idx="57">
                  <c:v>3.9693548387096771E-4</c:v>
                </c:pt>
                <c:pt idx="58">
                  <c:v>3.6353333333333335E-4</c:v>
                </c:pt>
                <c:pt idx="59">
                  <c:v>8.1329032258064507E-4</c:v>
                </c:pt>
                <c:pt idx="60">
                  <c:v>9.0135483870967749E-4</c:v>
                </c:pt>
                <c:pt idx="61">
                  <c:v>8.4521428571428573E-4</c:v>
                </c:pt>
                <c:pt idx="62">
                  <c:v>8.3174193548387102E-4</c:v>
                </c:pt>
                <c:pt idx="63">
                  <c:v>8.4676666666666663E-4</c:v>
                </c:pt>
                <c:pt idx="64">
                  <c:v>7.9941935483870963E-4</c:v>
                </c:pt>
                <c:pt idx="65">
                  <c:v>7.4290000000000001E-4</c:v>
                </c:pt>
                <c:pt idx="66">
                  <c:v>4.6280645161290323E-4</c:v>
                </c:pt>
                <c:pt idx="67">
                  <c:v>7.7474193548387094E-4</c:v>
                </c:pt>
                <c:pt idx="68">
                  <c:v>8.2140000000000002E-4</c:v>
                </c:pt>
                <c:pt idx="69">
                  <c:v>8.3758064516129026E-4</c:v>
                </c:pt>
                <c:pt idx="70">
                  <c:v>7.6239999999999999E-4</c:v>
                </c:pt>
                <c:pt idx="71">
                  <c:v>7.9125806451612896E-4</c:v>
                </c:pt>
                <c:pt idx="72">
                  <c:v>7.2893548387096771E-4</c:v>
                </c:pt>
                <c:pt idx="73">
                  <c:v>3.3189655172413793E-4</c:v>
                </c:pt>
                <c:pt idx="74">
                  <c:v>8.5490322580645162E-4</c:v>
                </c:pt>
                <c:pt idx="75">
                  <c:v>5.2959999999999997E-4</c:v>
                </c:pt>
                <c:pt idx="76">
                  <c:v>8.1929032258064522E-4</c:v>
                </c:pt>
                <c:pt idx="77">
                  <c:v>7.8713333333333335E-4</c:v>
                </c:pt>
                <c:pt idx="78">
                  <c:v>8.1758064516129032E-4</c:v>
                </c:pt>
                <c:pt idx="79">
                  <c:v>7.8941935483870971E-4</c:v>
                </c:pt>
                <c:pt idx="80">
                  <c:v>4.7443333333333334E-4</c:v>
                </c:pt>
                <c:pt idx="81">
                  <c:v>4.6709677419354837E-4</c:v>
                </c:pt>
                <c:pt idx="82">
                  <c:v>4.6373333333333335E-4</c:v>
                </c:pt>
                <c:pt idx="83">
                  <c:v>7.2822580645161294E-4</c:v>
                </c:pt>
                <c:pt idx="84">
                  <c:v>7.1241935483870968E-4</c:v>
                </c:pt>
                <c:pt idx="85">
                  <c:v>3.7396428571428569E-4</c:v>
                </c:pt>
                <c:pt idx="86">
                  <c:v>6.7393548387096778E-4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2BF-4AAB-AA55-C721D5276ABE}"/>
            </c:ext>
          </c:extLst>
        </c:ser>
        <c:ser>
          <c:idx val="22"/>
          <c:order val="22"/>
          <c:tx>
            <c:strRef>
              <c:f>Sheet1!$DK$2</c:f>
              <c:strCache>
                <c:ptCount val="1"/>
                <c:pt idx="0">
                  <c:v>Oct-95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Sheet1!$DK$3:$DK$89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4.258064516129032E-5</c:v>
                </c:pt>
                <c:pt idx="22">
                  <c:v>1.5406666666666668E-4</c:v>
                </c:pt>
                <c:pt idx="23">
                  <c:v>1.6200000000000001E-4</c:v>
                </c:pt>
                <c:pt idx="24">
                  <c:v>1.6858064516129032E-4</c:v>
                </c:pt>
                <c:pt idx="25">
                  <c:v>1.6306896551724137E-4</c:v>
                </c:pt>
                <c:pt idx="26">
                  <c:v>2.1148387096774193E-4</c:v>
                </c:pt>
                <c:pt idx="27">
                  <c:v>1.7706666666666667E-4</c:v>
                </c:pt>
                <c:pt idx="28">
                  <c:v>1.3119354838709679E-4</c:v>
                </c:pt>
                <c:pt idx="29">
                  <c:v>1.2513333333333333E-4</c:v>
                </c:pt>
                <c:pt idx="30">
                  <c:v>1.6454838709677419E-4</c:v>
                </c:pt>
                <c:pt idx="31">
                  <c:v>1.6932258064516131E-4</c:v>
                </c:pt>
                <c:pt idx="32">
                  <c:v>1.8110000000000001E-4</c:v>
                </c:pt>
                <c:pt idx="33">
                  <c:v>2.1564516129032258E-4</c:v>
                </c:pt>
                <c:pt idx="34">
                  <c:v>2.3906666666666669E-4</c:v>
                </c:pt>
                <c:pt idx="35">
                  <c:v>1.8193548387096775E-4</c:v>
                </c:pt>
                <c:pt idx="36">
                  <c:v>2.0061290322580645E-4</c:v>
                </c:pt>
                <c:pt idx="37">
                  <c:v>1.8971428571428571E-4</c:v>
                </c:pt>
                <c:pt idx="38">
                  <c:v>2.3451612903225807E-4</c:v>
                </c:pt>
                <c:pt idx="39">
                  <c:v>2.0216666666666666E-4</c:v>
                </c:pt>
                <c:pt idx="40">
                  <c:v>2.0419354838709677E-4</c:v>
                </c:pt>
                <c:pt idx="41">
                  <c:v>2.1073333333333335E-4</c:v>
                </c:pt>
                <c:pt idx="42">
                  <c:v>1.4700000000000002E-4</c:v>
                </c:pt>
                <c:pt idx="43">
                  <c:v>1.8416129032258063E-4</c:v>
                </c:pt>
                <c:pt idx="44">
                  <c:v>1.5393333333333333E-4</c:v>
                </c:pt>
                <c:pt idx="45">
                  <c:v>1.3029032258064517E-4</c:v>
                </c:pt>
                <c:pt idx="46">
                  <c:v>1.6286666666666665E-4</c:v>
                </c:pt>
                <c:pt idx="47">
                  <c:v>1.9590322580645162E-4</c:v>
                </c:pt>
                <c:pt idx="48">
                  <c:v>1.1070967741935485E-4</c:v>
                </c:pt>
                <c:pt idx="49">
                  <c:v>9.6857142857142861E-5</c:v>
                </c:pt>
                <c:pt idx="50">
                  <c:v>1.425483870967742E-4</c:v>
                </c:pt>
                <c:pt idx="51">
                  <c:v>9.5199999999999997E-5</c:v>
                </c:pt>
                <c:pt idx="52">
                  <c:v>1.1551612903225806E-4</c:v>
                </c:pt>
                <c:pt idx="53">
                  <c:v>1.1230000000000001E-4</c:v>
                </c:pt>
                <c:pt idx="54">
                  <c:v>1.4496774193548386E-4</c:v>
                </c:pt>
                <c:pt idx="55">
                  <c:v>6.8129032258064517E-5</c:v>
                </c:pt>
                <c:pt idx="56">
                  <c:v>1.1816666666666666E-4</c:v>
                </c:pt>
                <c:pt idx="57">
                  <c:v>1.1109677419354839E-4</c:v>
                </c:pt>
                <c:pt idx="58">
                  <c:v>1.2016666666666667E-4</c:v>
                </c:pt>
                <c:pt idx="59">
                  <c:v>1.1819354838709678E-4</c:v>
                </c:pt>
                <c:pt idx="60">
                  <c:v>1.0087096774193548E-4</c:v>
                </c:pt>
                <c:pt idx="61">
                  <c:v>8.7928571428571442E-5</c:v>
                </c:pt>
                <c:pt idx="62">
                  <c:v>1.0025806451612904E-4</c:v>
                </c:pt>
                <c:pt idx="63">
                  <c:v>1.004E-4</c:v>
                </c:pt>
                <c:pt idx="64">
                  <c:v>1.0522580645161291E-4</c:v>
                </c:pt>
                <c:pt idx="65">
                  <c:v>1.0153333333333334E-4</c:v>
                </c:pt>
                <c:pt idx="66">
                  <c:v>8.5612903225806451E-5</c:v>
                </c:pt>
                <c:pt idx="67">
                  <c:v>8.1645161290322578E-5</c:v>
                </c:pt>
                <c:pt idx="68">
                  <c:v>6.2000000000000003E-5</c:v>
                </c:pt>
                <c:pt idx="69">
                  <c:v>#N/A</c:v>
                </c:pt>
                <c:pt idx="70">
                  <c:v>7.5266666666666662E-5</c:v>
                </c:pt>
                <c:pt idx="71">
                  <c:v>5.8096774193548388E-5</c:v>
                </c:pt>
                <c:pt idx="72">
                  <c:v>5.8999999999999998E-5</c:v>
                </c:pt>
                <c:pt idx="73">
                  <c:v>5.2241379310344829E-5</c:v>
                </c:pt>
                <c:pt idx="74">
                  <c:v>5.7387096774193549E-5</c:v>
                </c:pt>
                <c:pt idx="75">
                  <c:v>9.1866666666666673E-5</c:v>
                </c:pt>
                <c:pt idx="76">
                  <c:v>7.0129032258064525E-5</c:v>
                </c:pt>
                <c:pt idx="77">
                  <c:v>9.066666666666667E-5</c:v>
                </c:pt>
                <c:pt idx="78">
                  <c:v>7.4193548387096773E-5</c:v>
                </c:pt>
                <c:pt idx="79">
                  <c:v>7.8999999999999996E-5</c:v>
                </c:pt>
                <c:pt idx="80">
                  <c:v>7.0400000000000004E-5</c:v>
                </c:pt>
                <c:pt idx="81">
                  <c:v>6.4903225806451606E-5</c:v>
                </c:pt>
                <c:pt idx="82">
                  <c:v>5.7033333333333335E-5</c:v>
                </c:pt>
                <c:pt idx="83">
                  <c:v>6.9516129032258053E-5</c:v>
                </c:pt>
                <c:pt idx="84">
                  <c:v>6.0032258064516131E-5</c:v>
                </c:pt>
                <c:pt idx="85">
                  <c:v>6.2785714285714292E-5</c:v>
                </c:pt>
                <c:pt idx="86">
                  <c:v>6.1161290322580639E-5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2BF-4AAB-AA55-C721D5276ABE}"/>
            </c:ext>
          </c:extLst>
        </c:ser>
        <c:ser>
          <c:idx val="23"/>
          <c:order val="23"/>
          <c:tx>
            <c:strRef>
              <c:f>Sheet1!$DL$2</c:f>
              <c:strCache>
                <c:ptCount val="1"/>
                <c:pt idx="0">
                  <c:v>Nov-95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Sheet1!$DL$3:$DL$89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2.6206999999999997E-3</c:v>
                </c:pt>
                <c:pt idx="23">
                  <c:v>4.6950322580645168E-3</c:v>
                </c:pt>
                <c:pt idx="24">
                  <c:v>5.931677419354838E-3</c:v>
                </c:pt>
                <c:pt idx="25">
                  <c:v>4.6420344827586201E-3</c:v>
                </c:pt>
                <c:pt idx="26">
                  <c:v>4.023225806451613E-3</c:v>
                </c:pt>
                <c:pt idx="27">
                  <c:v>4.7787999999999997E-3</c:v>
                </c:pt>
                <c:pt idx="28">
                  <c:v>4.4698387096774195E-3</c:v>
                </c:pt>
                <c:pt idx="29">
                  <c:v>3.9770666666666668E-3</c:v>
                </c:pt>
                <c:pt idx="30">
                  <c:v>3.542064516129032E-3</c:v>
                </c:pt>
                <c:pt idx="31">
                  <c:v>3.1906129032258064E-3</c:v>
                </c:pt>
                <c:pt idx="32">
                  <c:v>3.6302666666666668E-3</c:v>
                </c:pt>
                <c:pt idx="33">
                  <c:v>3.48E-3</c:v>
                </c:pt>
                <c:pt idx="34">
                  <c:v>3.3732666666666665E-3</c:v>
                </c:pt>
                <c:pt idx="35">
                  <c:v>3.102483870967742E-3</c:v>
                </c:pt>
                <c:pt idx="36">
                  <c:v>3.1086774193548384E-3</c:v>
                </c:pt>
                <c:pt idx="37">
                  <c:v>3.1027142857142855E-3</c:v>
                </c:pt>
                <c:pt idx="38">
                  <c:v>2.8113225806451615E-3</c:v>
                </c:pt>
                <c:pt idx="39">
                  <c:v>2.830466666666667E-3</c:v>
                </c:pt>
                <c:pt idx="40">
                  <c:v>2.6728387096774196E-3</c:v>
                </c:pt>
                <c:pt idx="41">
                  <c:v>2.2477666666666667E-3</c:v>
                </c:pt>
                <c:pt idx="42">
                  <c:v>1.8713548387096774E-3</c:v>
                </c:pt>
                <c:pt idx="43">
                  <c:v>1.8591612903225807E-3</c:v>
                </c:pt>
                <c:pt idx="44">
                  <c:v>4.0545333333333331E-3</c:v>
                </c:pt>
                <c:pt idx="45">
                  <c:v>4.4755483870967741E-3</c:v>
                </c:pt>
                <c:pt idx="46">
                  <c:v>4.9003666666666669E-3</c:v>
                </c:pt>
                <c:pt idx="47">
                  <c:v>4.2189032258064521E-3</c:v>
                </c:pt>
                <c:pt idx="48">
                  <c:v>3.8675161290322581E-3</c:v>
                </c:pt>
                <c:pt idx="49">
                  <c:v>3.7016071428571428E-3</c:v>
                </c:pt>
                <c:pt idx="50">
                  <c:v>3.3788709677419356E-3</c:v>
                </c:pt>
                <c:pt idx="51">
                  <c:v>3.1104666666666664E-3</c:v>
                </c:pt>
                <c:pt idx="52">
                  <c:v>3.1329032258064515E-3</c:v>
                </c:pt>
                <c:pt idx="53">
                  <c:v>2.9409000000000002E-3</c:v>
                </c:pt>
                <c:pt idx="54">
                  <c:v>1.6921935483870966E-3</c:v>
                </c:pt>
                <c:pt idx="55">
                  <c:v>1.5034838709677418E-3</c:v>
                </c:pt>
                <c:pt idx="56">
                  <c:v>2.6116333333333335E-3</c:v>
                </c:pt>
                <c:pt idx="57">
                  <c:v>1.0420645161290322E-3</c:v>
                </c:pt>
                <c:pt idx="58">
                  <c:v>1.47E-3</c:v>
                </c:pt>
                <c:pt idx="59">
                  <c:v>2.426741935483871E-3</c:v>
                </c:pt>
                <c:pt idx="60">
                  <c:v>2.4006451612903225E-3</c:v>
                </c:pt>
                <c:pt idx="61">
                  <c:v>2.6238571428571431E-3</c:v>
                </c:pt>
                <c:pt idx="62">
                  <c:v>2.2923870967741936E-3</c:v>
                </c:pt>
                <c:pt idx="63">
                  <c:v>2.5302333333333334E-3</c:v>
                </c:pt>
                <c:pt idx="64">
                  <c:v>1.1321935483870967E-3</c:v>
                </c:pt>
                <c:pt idx="65">
                  <c:v>2.5956666666666667E-3</c:v>
                </c:pt>
                <c:pt idx="66">
                  <c:v>2.2221290322580645E-3</c:v>
                </c:pt>
                <c:pt idx="67">
                  <c:v>2.1245483870967743E-3</c:v>
                </c:pt>
                <c:pt idx="68">
                  <c:v>2.3842666666666667E-3</c:v>
                </c:pt>
                <c:pt idx="69">
                  <c:v>2.2566129032258065E-3</c:v>
                </c:pt>
                <c:pt idx="70">
                  <c:v>2.2886666666666667E-3</c:v>
                </c:pt>
                <c:pt idx="71">
                  <c:v>2.2979032258064517E-3</c:v>
                </c:pt>
                <c:pt idx="72">
                  <c:v>2.0552903225806453E-3</c:v>
                </c:pt>
                <c:pt idx="73">
                  <c:v>2.0858275862068966E-3</c:v>
                </c:pt>
                <c:pt idx="74">
                  <c:v>2.0089677419354839E-3</c:v>
                </c:pt>
                <c:pt idx="75">
                  <c:v>2.0709333333333332E-3</c:v>
                </c:pt>
                <c:pt idx="76">
                  <c:v>1.9949354838709678E-3</c:v>
                </c:pt>
                <c:pt idx="77">
                  <c:v>2.0129333333333333E-3</c:v>
                </c:pt>
                <c:pt idx="78">
                  <c:v>2.0727741935483868E-3</c:v>
                </c:pt>
                <c:pt idx="79">
                  <c:v>2.008709677419355E-3</c:v>
                </c:pt>
                <c:pt idx="80">
                  <c:v>1.9335000000000001E-3</c:v>
                </c:pt>
                <c:pt idx="81">
                  <c:v>1.8791935483870967E-3</c:v>
                </c:pt>
                <c:pt idx="82">
                  <c:v>1.7812333333333333E-3</c:v>
                </c:pt>
                <c:pt idx="83">
                  <c:v>1.6705161290322581E-3</c:v>
                </c:pt>
                <c:pt idx="84">
                  <c:v>1.7287419354838709E-3</c:v>
                </c:pt>
                <c:pt idx="85">
                  <c:v>6.5217857142857146E-4</c:v>
                </c:pt>
                <c:pt idx="86">
                  <c:v>2.3745161290322583E-4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2BF-4AAB-AA55-C721D5276ABE}"/>
            </c:ext>
          </c:extLst>
        </c:ser>
        <c:ser>
          <c:idx val="24"/>
          <c:order val="24"/>
          <c:tx>
            <c:strRef>
              <c:f>Sheet1!$DM$2</c:f>
              <c:strCache>
                <c:ptCount val="1"/>
                <c:pt idx="0">
                  <c:v>Dec-95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Sheet1!$DM$3:$DM$89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2BF-4AAB-AA55-C721D5276ABE}"/>
            </c:ext>
          </c:extLst>
        </c:ser>
        <c:ser>
          <c:idx val="25"/>
          <c:order val="25"/>
          <c:tx>
            <c:strRef>
              <c:f>Sheet1!$DN$2</c:f>
              <c:strCache>
                <c:ptCount val="1"/>
                <c:pt idx="0">
                  <c:v>Jan-96</c:v>
                </c:pt>
              </c:strCache>
            </c:strRef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Sheet1!$DN$3:$DN$89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1.2383548387096773E-3</c:v>
                </c:pt>
                <c:pt idx="25">
                  <c:v>1.0605862068965516E-3</c:v>
                </c:pt>
                <c:pt idx="26">
                  <c:v>8.2383870967741928E-4</c:v>
                </c:pt>
                <c:pt idx="27">
                  <c:v>6.7549999999999999E-4</c:v>
                </c:pt>
                <c:pt idx="28">
                  <c:v>5.9370967741935487E-4</c:v>
                </c:pt>
                <c:pt idx="29">
                  <c:v>5.3656666666666668E-4</c:v>
                </c:pt>
                <c:pt idx="30">
                  <c:v>4.940645161290322E-4</c:v>
                </c:pt>
                <c:pt idx="31">
                  <c:v>4.5958064516129029E-4</c:v>
                </c:pt>
                <c:pt idx="32">
                  <c:v>4.2063333333333333E-4</c:v>
                </c:pt>
                <c:pt idx="33">
                  <c:v>4.1616129032258061E-4</c:v>
                </c:pt>
                <c:pt idx="34">
                  <c:v>3.7573333333333338E-4</c:v>
                </c:pt>
                <c:pt idx="35">
                  <c:v>3.5203225806451616E-4</c:v>
                </c:pt>
                <c:pt idx="36">
                  <c:v>3.4064516129032256E-4</c:v>
                </c:pt>
                <c:pt idx="37">
                  <c:v>2.9639285714285716E-4</c:v>
                </c:pt>
                <c:pt idx="38">
                  <c:v>2.7464516129032258E-4</c:v>
                </c:pt>
                <c:pt idx="39">
                  <c:v>2.9246666666666671E-4</c:v>
                </c:pt>
                <c:pt idx="40">
                  <c:v>2.8312903225806451E-4</c:v>
                </c:pt>
                <c:pt idx="41">
                  <c:v>2.765E-4</c:v>
                </c:pt>
                <c:pt idx="42">
                  <c:v>2.5812903225806455E-4</c:v>
                </c:pt>
                <c:pt idx="43">
                  <c:v>2.2741935483870968E-4</c:v>
                </c:pt>
                <c:pt idx="44">
                  <c:v>2.608E-4</c:v>
                </c:pt>
                <c:pt idx="45">
                  <c:v>2.5748387096774191E-4</c:v>
                </c:pt>
                <c:pt idx="46">
                  <c:v>2.2873333333333333E-4</c:v>
                </c:pt>
                <c:pt idx="47">
                  <c:v>2.2445161290322581E-4</c:v>
                </c:pt>
                <c:pt idx="48">
                  <c:v>2.2925806451612902E-4</c:v>
                </c:pt>
                <c:pt idx="49">
                  <c:v>2.2275000000000002E-4</c:v>
                </c:pt>
                <c:pt idx="50">
                  <c:v>1.9051612903225805E-4</c:v>
                </c:pt>
                <c:pt idx="51">
                  <c:v>1.8586666666666667E-4</c:v>
                </c:pt>
                <c:pt idx="52">
                  <c:v>1.8296774193548386E-4</c:v>
                </c:pt>
                <c:pt idx="53">
                  <c:v>1.7119999999999999E-4</c:v>
                </c:pt>
                <c:pt idx="54">
                  <c:v>1.7090322580645161E-4</c:v>
                </c:pt>
                <c:pt idx="55">
                  <c:v>1.656774193548387E-4</c:v>
                </c:pt>
                <c:pt idx="56">
                  <c:v>1.9173333333333335E-4</c:v>
                </c:pt>
                <c:pt idx="57">
                  <c:v>1.9587096774193548E-4</c:v>
                </c:pt>
                <c:pt idx="58">
                  <c:v>1.8376666666666664E-4</c:v>
                </c:pt>
                <c:pt idx="59">
                  <c:v>1.92E-4</c:v>
                </c:pt>
                <c:pt idx="60">
                  <c:v>1.9638709677419355E-4</c:v>
                </c:pt>
                <c:pt idx="61">
                  <c:v>1.8964285714285714E-4</c:v>
                </c:pt>
                <c:pt idx="62">
                  <c:v>2.1819354838709676E-4</c:v>
                </c:pt>
                <c:pt idx="63">
                  <c:v>1.827E-4</c:v>
                </c:pt>
                <c:pt idx="64">
                  <c:v>1.7564516129032259E-4</c:v>
                </c:pt>
                <c:pt idx="65">
                  <c:v>1.7450000000000001E-4</c:v>
                </c:pt>
                <c:pt idx="66">
                  <c:v>1.6783870967741936E-4</c:v>
                </c:pt>
                <c:pt idx="67">
                  <c:v>1.9387096774193548E-4</c:v>
                </c:pt>
                <c:pt idx="68">
                  <c:v>1.6593333333333332E-4</c:v>
                </c:pt>
                <c:pt idx="69">
                  <c:v>1.5048387096774194E-4</c:v>
                </c:pt>
                <c:pt idx="70">
                  <c:v>1.6413333333333336E-4</c:v>
                </c:pt>
                <c:pt idx="71">
                  <c:v>1.5583870967741936E-4</c:v>
                </c:pt>
                <c:pt idx="72">
                  <c:v>1.7738709677419357E-4</c:v>
                </c:pt>
                <c:pt idx="73">
                  <c:v>1.8341379310344829E-4</c:v>
                </c:pt>
                <c:pt idx="74">
                  <c:v>1.8161290322580643E-4</c:v>
                </c:pt>
                <c:pt idx="75">
                  <c:v>#N/A</c:v>
                </c:pt>
                <c:pt idx="76">
                  <c:v>1.7729032258064517E-4</c:v>
                </c:pt>
                <c:pt idx="77">
                  <c:v>1.7663333333333334E-4</c:v>
                </c:pt>
                <c:pt idx="78">
                  <c:v>1.7419354838709678E-4</c:v>
                </c:pt>
                <c:pt idx="79">
                  <c:v>1.6545161290322581E-4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1.4170967741935486E-4</c:v>
                </c:pt>
                <c:pt idx="84">
                  <c:v>1.4854838709677418E-4</c:v>
                </c:pt>
                <c:pt idx="85">
                  <c:v>#N/A</c:v>
                </c:pt>
                <c:pt idx="86">
                  <c:v>1.3893548387096773E-4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2BF-4AAB-AA55-C721D5276ABE}"/>
            </c:ext>
          </c:extLst>
        </c:ser>
        <c:ser>
          <c:idx val="26"/>
          <c:order val="26"/>
          <c:tx>
            <c:strRef>
              <c:f>Sheet1!$DO$2</c:f>
              <c:strCache>
                <c:ptCount val="1"/>
                <c:pt idx="0">
                  <c:v>Feb-96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Sheet1!$DO$3:$DO$89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1.1275862068965517E-5</c:v>
                </c:pt>
                <c:pt idx="26">
                  <c:v>1.2419354838709677E-5</c:v>
                </c:pt>
                <c:pt idx="27">
                  <c:v>2.1266666666666667E-5</c:v>
                </c:pt>
                <c:pt idx="28">
                  <c:v>9.7741935483870969E-6</c:v>
                </c:pt>
                <c:pt idx="29">
                  <c:v>2.0800000000000001E-5</c:v>
                </c:pt>
                <c:pt idx="30">
                  <c:v>1.364516129032258E-5</c:v>
                </c:pt>
                <c:pt idx="31">
                  <c:v>1.5516129032258065E-5</c:v>
                </c:pt>
                <c:pt idx="32">
                  <c:v>2.7366666666666667E-5</c:v>
                </c:pt>
                <c:pt idx="33">
                  <c:v>2.1677419354838709E-5</c:v>
                </c:pt>
                <c:pt idx="34">
                  <c:v>1.42E-5</c:v>
                </c:pt>
                <c:pt idx="35">
                  <c:v>1.4161290322580645E-5</c:v>
                </c:pt>
                <c:pt idx="36">
                  <c:v>4.0967741935483871E-6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2BF-4AAB-AA55-C721D5276ABE}"/>
            </c:ext>
          </c:extLst>
        </c:ser>
        <c:ser>
          <c:idx val="27"/>
          <c:order val="27"/>
          <c:tx>
            <c:strRef>
              <c:f>Sheet1!$DP$2</c:f>
              <c:strCache>
                <c:ptCount val="1"/>
                <c:pt idx="0">
                  <c:v>Mar-96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Sheet1!$DP$3:$DP$89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7.9032258064516125E-5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2BF-4AAB-AA55-C721D5276ABE}"/>
            </c:ext>
          </c:extLst>
        </c:ser>
        <c:ser>
          <c:idx val="28"/>
          <c:order val="28"/>
          <c:tx>
            <c:strRef>
              <c:f>Sheet1!$DQ$2</c:f>
              <c:strCache>
                <c:ptCount val="1"/>
                <c:pt idx="0">
                  <c:v>Apr-96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Sheet1!$DQ$3:$DQ$89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1.2622580645161289E-4</c:v>
                </c:pt>
                <c:pt idx="29">
                  <c:v>#N/A</c:v>
                </c:pt>
                <c:pt idx="30">
                  <c:v>1.4519354838709678E-4</c:v>
                </c:pt>
                <c:pt idx="31">
                  <c:v>1.867741935483871E-4</c:v>
                </c:pt>
                <c:pt idx="32">
                  <c:v>1.7926666666666667E-4</c:v>
                </c:pt>
                <c:pt idx="33">
                  <c:v>1.6741935483870969E-4</c:v>
                </c:pt>
                <c:pt idx="34">
                  <c:v>1.7540000000000001E-4</c:v>
                </c:pt>
                <c:pt idx="35">
                  <c:v>1.0803225806451613E-4</c:v>
                </c:pt>
                <c:pt idx="36">
                  <c:v>1.1670967741935485E-4</c:v>
                </c:pt>
                <c:pt idx="37">
                  <c:v>1.1925E-4</c:v>
                </c:pt>
                <c:pt idx="38">
                  <c:v>1.8254838709677419E-4</c:v>
                </c:pt>
                <c:pt idx="39">
                  <c:v>1.8666666666666666E-4</c:v>
                </c:pt>
                <c:pt idx="40">
                  <c:v>1.7812903225806451E-4</c:v>
                </c:pt>
                <c:pt idx="41">
                  <c:v>1.8163333333333332E-4</c:v>
                </c:pt>
                <c:pt idx="42">
                  <c:v>1.7667741935483873E-4</c:v>
                </c:pt>
                <c:pt idx="43">
                  <c:v>1.8522580645161289E-4</c:v>
                </c:pt>
                <c:pt idx="44">
                  <c:v>1.6659999999999998E-4</c:v>
                </c:pt>
                <c:pt idx="45">
                  <c:v>1.4670967741935484E-4</c:v>
                </c:pt>
                <c:pt idx="46">
                  <c:v>1.4100000000000001E-4</c:v>
                </c:pt>
                <c:pt idx="47">
                  <c:v>1.5803225806451611E-4</c:v>
                </c:pt>
                <c:pt idx="48">
                  <c:v>1.7587096774193551E-4</c:v>
                </c:pt>
                <c:pt idx="49">
                  <c:v>1.6357142857142856E-4</c:v>
                </c:pt>
                <c:pt idx="50">
                  <c:v>1.543225806451613E-4</c:v>
                </c:pt>
                <c:pt idx="51">
                  <c:v>1.4230000000000002E-4</c:v>
                </c:pt>
                <c:pt idx="52">
                  <c:v>1.4932258064516131E-4</c:v>
                </c:pt>
                <c:pt idx="53">
                  <c:v>2.27E-5</c:v>
                </c:pt>
                <c:pt idx="54">
                  <c:v>2.2548387096774192E-5</c:v>
                </c:pt>
                <c:pt idx="55">
                  <c:v>2.2193548387096776E-5</c:v>
                </c:pt>
                <c:pt idx="56">
                  <c:v>2.0233333333333335E-5</c:v>
                </c:pt>
                <c:pt idx="57">
                  <c:v>5.2419354838709672E-5</c:v>
                </c:pt>
                <c:pt idx="58">
                  <c:v>3.3066666666666666E-5</c:v>
                </c:pt>
                <c:pt idx="59">
                  <c:v>3.6967741935483876E-5</c:v>
                </c:pt>
                <c:pt idx="60">
                  <c:v>4.032258064516129E-5</c:v>
                </c:pt>
                <c:pt idx="61">
                  <c:v>3.4428571428571429E-5</c:v>
                </c:pt>
                <c:pt idx="62">
                  <c:v>3.4516129032258063E-5</c:v>
                </c:pt>
                <c:pt idx="63">
                  <c:v>3.6333333333333333E-5</c:v>
                </c:pt>
                <c:pt idx="64">
                  <c:v>4.619354838709677E-5</c:v>
                </c:pt>
                <c:pt idx="65">
                  <c:v>4.5666666666666661E-5</c:v>
                </c:pt>
                <c:pt idx="66">
                  <c:v>3.603225806451613E-5</c:v>
                </c:pt>
                <c:pt idx="67">
                  <c:v>4.187096774193548E-5</c:v>
                </c:pt>
                <c:pt idx="68">
                  <c:v>4.7599999999999998E-5</c:v>
                </c:pt>
                <c:pt idx="69">
                  <c:v>#N/A</c:v>
                </c:pt>
                <c:pt idx="70">
                  <c:v>4.2733333333333333E-5</c:v>
                </c:pt>
                <c:pt idx="71">
                  <c:v>3.6838709677419358E-5</c:v>
                </c:pt>
                <c:pt idx="72">
                  <c:v>4.035483870967742E-5</c:v>
                </c:pt>
                <c:pt idx="73">
                  <c:v>3.8344827586206891E-5</c:v>
                </c:pt>
                <c:pt idx="74">
                  <c:v>3.8774193548387094E-5</c:v>
                </c:pt>
                <c:pt idx="75">
                  <c:v>4.0433333333333338E-5</c:v>
                </c:pt>
                <c:pt idx="76">
                  <c:v>4.0096774193548385E-5</c:v>
                </c:pt>
                <c:pt idx="77">
                  <c:v>4.1266666666666662E-5</c:v>
                </c:pt>
                <c:pt idx="78">
                  <c:v>7.2483870967741929E-5</c:v>
                </c:pt>
                <c:pt idx="79">
                  <c:v>4.4741935483870968E-5</c:v>
                </c:pt>
                <c:pt idx="80">
                  <c:v>4.3566666666666664E-5</c:v>
                </c:pt>
                <c:pt idx="81">
                  <c:v>4.0483870967741937E-5</c:v>
                </c:pt>
                <c:pt idx="82">
                  <c:v>4.0566666666666666E-5</c:v>
                </c:pt>
                <c:pt idx="83">
                  <c:v>4.4870967741935485E-5</c:v>
                </c:pt>
                <c:pt idx="84">
                  <c:v>3.9064516129032258E-5</c:v>
                </c:pt>
                <c:pt idx="85">
                  <c:v>3.7142857142857137E-5</c:v>
                </c:pt>
                <c:pt idx="86">
                  <c:v>3.5806451612903231E-5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2BF-4AAB-AA55-C721D5276ABE}"/>
            </c:ext>
          </c:extLst>
        </c:ser>
        <c:ser>
          <c:idx val="29"/>
          <c:order val="29"/>
          <c:tx>
            <c:strRef>
              <c:f>Sheet1!$DR$2</c:f>
              <c:strCache>
                <c:ptCount val="1"/>
                <c:pt idx="0">
                  <c:v>May-96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Sheet1!$DR$3:$DR$89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1.013225806451613E-4</c:v>
                </c:pt>
                <c:pt idx="29">
                  <c:v>2.5809999999999999E-4</c:v>
                </c:pt>
                <c:pt idx="30">
                  <c:v>2.1148387096774193E-4</c:v>
                </c:pt>
                <c:pt idx="31">
                  <c:v>2.0067741935483871E-4</c:v>
                </c:pt>
                <c:pt idx="32">
                  <c:v>1.9313333333333333E-4</c:v>
                </c:pt>
                <c:pt idx="33">
                  <c:v>2.1996774193548389E-4</c:v>
                </c:pt>
                <c:pt idx="34">
                  <c:v>1.5403333333333333E-4</c:v>
                </c:pt>
                <c:pt idx="35">
                  <c:v>1.6709677419354837E-4</c:v>
                </c:pt>
                <c:pt idx="36">
                  <c:v>1.706451612903226E-4</c:v>
                </c:pt>
                <c:pt idx="37">
                  <c:v>1.697857142857143E-4</c:v>
                </c:pt>
                <c:pt idx="38">
                  <c:v>1.6916129032258065E-4</c:v>
                </c:pt>
                <c:pt idx="39">
                  <c:v>1.6453333333333334E-4</c:v>
                </c:pt>
                <c:pt idx="40">
                  <c:v>2.0203225806451615E-4</c:v>
                </c:pt>
                <c:pt idx="41">
                  <c:v>1.8053333333333332E-4</c:v>
                </c:pt>
                <c:pt idx="42">
                  <c:v>1.6016129032258065E-4</c:v>
                </c:pt>
                <c:pt idx="43">
                  <c:v>1.2054838709677419E-4</c:v>
                </c:pt>
                <c:pt idx="44">
                  <c:v>1.9709999999999999E-4</c:v>
                </c:pt>
                <c:pt idx="45">
                  <c:v>1.55E-4</c:v>
                </c:pt>
                <c:pt idx="46">
                  <c:v>7.3333333333333331E-5</c:v>
                </c:pt>
                <c:pt idx="47">
                  <c:v>7.3548387096774185E-5</c:v>
                </c:pt>
                <c:pt idx="48">
                  <c:v>7.1677419354838708E-5</c:v>
                </c:pt>
                <c:pt idx="49">
                  <c:v>6.8357142857142859E-5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2.7387096774193548E-5</c:v>
                </c:pt>
                <c:pt idx="61">
                  <c:v>0</c:v>
                </c:pt>
                <c:pt idx="62">
                  <c:v>2.6999999999999999E-5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3.5935483870967742E-5</c:v>
                </c:pt>
                <c:pt idx="68">
                  <c:v>0</c:v>
                </c:pt>
                <c:pt idx="69">
                  <c:v>#N/A</c:v>
                </c:pt>
                <c:pt idx="70">
                  <c:v>0</c:v>
                </c:pt>
                <c:pt idx="71">
                  <c:v>0</c:v>
                </c:pt>
                <c:pt idx="72">
                  <c:v>6.1064516129032251E-5</c:v>
                </c:pt>
                <c:pt idx="73">
                  <c:v>5.7586206896551724E-5</c:v>
                </c:pt>
                <c:pt idx="74">
                  <c:v>6.1258064516129041E-5</c:v>
                </c:pt>
                <c:pt idx="75">
                  <c:v>3.8666666666666667E-5</c:v>
                </c:pt>
                <c:pt idx="76">
                  <c:v>5.6741935483870968E-5</c:v>
                </c:pt>
                <c:pt idx="77">
                  <c:v>5.6533333333333336E-5</c:v>
                </c:pt>
                <c:pt idx="78">
                  <c:v>5.2806451612903225E-5</c:v>
                </c:pt>
                <c:pt idx="79">
                  <c:v>4.8677419354838705E-5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2BF-4AAB-AA55-C721D5276ABE}"/>
            </c:ext>
          </c:extLst>
        </c:ser>
        <c:ser>
          <c:idx val="30"/>
          <c:order val="30"/>
          <c:tx>
            <c:strRef>
              <c:f>Sheet1!$DS$2</c:f>
              <c:strCache>
                <c:ptCount val="1"/>
                <c:pt idx="0">
                  <c:v>Jun-96</c:v>
                </c:pt>
              </c:strCache>
            </c:strRef>
          </c:tx>
          <c:spPr>
            <a:solidFill>
              <a:srgbClr val="6666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Sheet1!$DS$3:$DS$89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4.4436666666666672E-4</c:v>
                </c:pt>
                <c:pt idx="30">
                  <c:v>9.5190322580645159E-4</c:v>
                </c:pt>
                <c:pt idx="31">
                  <c:v>8.79774193548387E-4</c:v>
                </c:pt>
                <c:pt idx="32">
                  <c:v>5.0306666666666668E-4</c:v>
                </c:pt>
                <c:pt idx="33">
                  <c:v>5.4967741935483866E-4</c:v>
                </c:pt>
                <c:pt idx="34">
                  <c:v>4.7326666666666666E-4</c:v>
                </c:pt>
                <c:pt idx="35">
                  <c:v>5.3070967741935485E-4</c:v>
                </c:pt>
                <c:pt idx="36">
                  <c:v>4.3461290322580645E-4</c:v>
                </c:pt>
                <c:pt idx="37">
                  <c:v>4.7474999999999997E-4</c:v>
                </c:pt>
                <c:pt idx="38">
                  <c:v>4.0258064516129032E-4</c:v>
                </c:pt>
                <c:pt idx="39">
                  <c:v>3.7940000000000001E-4</c:v>
                </c:pt>
                <c:pt idx="40">
                  <c:v>3.817741935483871E-4</c:v>
                </c:pt>
                <c:pt idx="41">
                  <c:v>4.1070000000000001E-4</c:v>
                </c:pt>
                <c:pt idx="42">
                  <c:v>4.431290322580645E-4</c:v>
                </c:pt>
                <c:pt idx="43">
                  <c:v>3.6061290322580644E-4</c:v>
                </c:pt>
                <c:pt idx="44">
                  <c:v>3.4093333333333329E-4</c:v>
                </c:pt>
                <c:pt idx="45">
                  <c:v>2.9461290322580646E-4</c:v>
                </c:pt>
                <c:pt idx="46">
                  <c:v>3.2699999999999998E-4</c:v>
                </c:pt>
                <c:pt idx="47">
                  <c:v>3.0038709677419358E-4</c:v>
                </c:pt>
                <c:pt idx="48">
                  <c:v>3.6125806451612903E-4</c:v>
                </c:pt>
                <c:pt idx="49">
                  <c:v>3.3957142857142861E-4</c:v>
                </c:pt>
                <c:pt idx="50">
                  <c:v>3.1599999999999998E-4</c:v>
                </c:pt>
                <c:pt idx="51">
                  <c:v>3.0066666666666669E-4</c:v>
                </c:pt>
                <c:pt idx="52">
                  <c:v>3.0035483870967741E-4</c:v>
                </c:pt>
                <c:pt idx="53">
                  <c:v>2.698666666666667E-4</c:v>
                </c:pt>
                <c:pt idx="54">
                  <c:v>2.5606451612903227E-4</c:v>
                </c:pt>
                <c:pt idx="55">
                  <c:v>2.4741935483870965E-4</c:v>
                </c:pt>
                <c:pt idx="56">
                  <c:v>2.3213333333333333E-4</c:v>
                </c:pt>
                <c:pt idx="57">
                  <c:v>3.6787096774193548E-4</c:v>
                </c:pt>
                <c:pt idx="58">
                  <c:v>2.6703333333333334E-4</c:v>
                </c:pt>
                <c:pt idx="59">
                  <c:v>2.7358064516129032E-4</c:v>
                </c:pt>
                <c:pt idx="60">
                  <c:v>2.7364516129032256E-4</c:v>
                </c:pt>
                <c:pt idx="61">
                  <c:v>2.7164285714285712E-4</c:v>
                </c:pt>
                <c:pt idx="62">
                  <c:v>2.5193548387096777E-4</c:v>
                </c:pt>
                <c:pt idx="63">
                  <c:v>2.3543333333333333E-4</c:v>
                </c:pt>
                <c:pt idx="64">
                  <c:v>2.4693548387096775E-4</c:v>
                </c:pt>
                <c:pt idx="65">
                  <c:v>2.4220000000000001E-4</c:v>
                </c:pt>
                <c:pt idx="66">
                  <c:v>2.2580645161290324E-4</c:v>
                </c:pt>
                <c:pt idx="67">
                  <c:v>2.2887096774193547E-4</c:v>
                </c:pt>
                <c:pt idx="68">
                  <c:v>2.5983333333333332E-4</c:v>
                </c:pt>
                <c:pt idx="69">
                  <c:v>#N/A</c:v>
                </c:pt>
                <c:pt idx="70">
                  <c:v>1.9473333333333334E-4</c:v>
                </c:pt>
                <c:pt idx="71">
                  <c:v>1.9125806451612904E-4</c:v>
                </c:pt>
                <c:pt idx="72">
                  <c:v>2.0825806451612902E-4</c:v>
                </c:pt>
                <c:pt idx="73">
                  <c:v>1.939655172413793E-4</c:v>
                </c:pt>
                <c:pt idx="74">
                  <c:v>2.0706451612903228E-4</c:v>
                </c:pt>
                <c:pt idx="75">
                  <c:v>1.8486666666666667E-4</c:v>
                </c:pt>
                <c:pt idx="76">
                  <c:v>1.8903225806451613E-4</c:v>
                </c:pt>
                <c:pt idx="77">
                  <c:v>1.7419999999999998E-4</c:v>
                </c:pt>
                <c:pt idx="78">
                  <c:v>2.8012903225806455E-4</c:v>
                </c:pt>
                <c:pt idx="79">
                  <c:v>1.2558064516129033E-4</c:v>
                </c:pt>
                <c:pt idx="80">
                  <c:v>1.3443333333333334E-4</c:v>
                </c:pt>
                <c:pt idx="81">
                  <c:v>1.5141935483870968E-4</c:v>
                </c:pt>
                <c:pt idx="82">
                  <c:v>1.6233333333333334E-4</c:v>
                </c:pt>
                <c:pt idx="83">
                  <c:v>1.8403225806451612E-4</c:v>
                </c:pt>
                <c:pt idx="84">
                  <c:v>1.425483870967742E-4</c:v>
                </c:pt>
                <c:pt idx="85">
                  <c:v>1.4835714285714284E-4</c:v>
                </c:pt>
                <c:pt idx="86">
                  <c:v>1.3522580645161292E-4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2BF-4AAB-AA55-C721D5276ABE}"/>
            </c:ext>
          </c:extLst>
        </c:ser>
        <c:ser>
          <c:idx val="31"/>
          <c:order val="31"/>
          <c:tx>
            <c:strRef>
              <c:f>Sheet1!$DT$2</c:f>
              <c:strCache>
                <c:ptCount val="1"/>
                <c:pt idx="0">
                  <c:v>Jul-96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Sheet1!$DT$3:$DT$89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2.4249032258064516E-3</c:v>
                </c:pt>
                <c:pt idx="31">
                  <c:v>2.1517419354838709E-3</c:v>
                </c:pt>
                <c:pt idx="32">
                  <c:v>1.2969666666666666E-3</c:v>
                </c:pt>
                <c:pt idx="33">
                  <c:v>4.3774838709677412E-3</c:v>
                </c:pt>
                <c:pt idx="34">
                  <c:v>2.8592999999999999E-3</c:v>
                </c:pt>
                <c:pt idx="35">
                  <c:v>2.569322580645161E-3</c:v>
                </c:pt>
                <c:pt idx="36">
                  <c:v>2.2766774193548386E-3</c:v>
                </c:pt>
                <c:pt idx="37">
                  <c:v>2.0297142857142857E-3</c:v>
                </c:pt>
                <c:pt idx="38">
                  <c:v>1.8949354838709675E-3</c:v>
                </c:pt>
                <c:pt idx="39">
                  <c:v>1.8804666666666667E-3</c:v>
                </c:pt>
                <c:pt idx="40">
                  <c:v>1.7674193548387095E-3</c:v>
                </c:pt>
                <c:pt idx="41">
                  <c:v>1.5864333333333335E-3</c:v>
                </c:pt>
                <c:pt idx="42">
                  <c:v>1.6571612903225807E-3</c:v>
                </c:pt>
                <c:pt idx="43">
                  <c:v>1.4951612903225807E-3</c:v>
                </c:pt>
                <c:pt idx="44">
                  <c:v>1.6646333333333332E-3</c:v>
                </c:pt>
                <c:pt idx="45">
                  <c:v>1.2236129032258064E-3</c:v>
                </c:pt>
                <c:pt idx="46">
                  <c:v>1.4887666666666666E-3</c:v>
                </c:pt>
                <c:pt idx="47">
                  <c:v>1.3940967741935483E-3</c:v>
                </c:pt>
                <c:pt idx="48">
                  <c:v>1.265967741935484E-3</c:v>
                </c:pt>
                <c:pt idx="49">
                  <c:v>1.2542857142857143E-3</c:v>
                </c:pt>
                <c:pt idx="50">
                  <c:v>1.2109032258064516E-3</c:v>
                </c:pt>
                <c:pt idx="51">
                  <c:v>1.0611333333333333E-3</c:v>
                </c:pt>
                <c:pt idx="52">
                  <c:v>9.3990322580645162E-4</c:v>
                </c:pt>
                <c:pt idx="53">
                  <c:v>7.9963333333333338E-4</c:v>
                </c:pt>
                <c:pt idx="54">
                  <c:v>8.8890322580645169E-4</c:v>
                </c:pt>
                <c:pt idx="55">
                  <c:v>7.6448387096774198E-4</c:v>
                </c:pt>
                <c:pt idx="56">
                  <c:v>1.1165666666666666E-3</c:v>
                </c:pt>
                <c:pt idx="57">
                  <c:v>7.3122580645161291E-4</c:v>
                </c:pt>
                <c:pt idx="58">
                  <c:v>9.2716666666666663E-4</c:v>
                </c:pt>
                <c:pt idx="59">
                  <c:v>8.5622580645161291E-4</c:v>
                </c:pt>
                <c:pt idx="60">
                  <c:v>9.7522580645161287E-4</c:v>
                </c:pt>
                <c:pt idx="61">
                  <c:v>7.8021428571428578E-4</c:v>
                </c:pt>
                <c:pt idx="62">
                  <c:v>7.2229032258064524E-4</c:v>
                </c:pt>
                <c:pt idx="63">
                  <c:v>8.3230000000000001E-4</c:v>
                </c:pt>
                <c:pt idx="64">
                  <c:v>7.1725806451612912E-4</c:v>
                </c:pt>
                <c:pt idx="65">
                  <c:v>8.4706666666666669E-4</c:v>
                </c:pt>
                <c:pt idx="66">
                  <c:v>9.0245161290322586E-4</c:v>
                </c:pt>
                <c:pt idx="67">
                  <c:v>1.1796451612903225E-3</c:v>
                </c:pt>
                <c:pt idx="68">
                  <c:v>1.2006333333333334E-3</c:v>
                </c:pt>
                <c:pt idx="69">
                  <c:v>6.7870967741935487E-4</c:v>
                </c:pt>
                <c:pt idx="70">
                  <c:v>9.4666666666666673E-4</c:v>
                </c:pt>
                <c:pt idx="71">
                  <c:v>9.3819354838709673E-4</c:v>
                </c:pt>
                <c:pt idx="72">
                  <c:v>8.6764516129032257E-4</c:v>
                </c:pt>
                <c:pt idx="73">
                  <c:v>1.0466896551724137E-3</c:v>
                </c:pt>
                <c:pt idx="74">
                  <c:v>7.2122580645161288E-4</c:v>
                </c:pt>
                <c:pt idx="75">
                  <c:v>7.760666666666667E-4</c:v>
                </c:pt>
                <c:pt idx="76">
                  <c:v>7.6054838709677423E-4</c:v>
                </c:pt>
                <c:pt idx="77">
                  <c:v>7.1386666666666671E-4</c:v>
                </c:pt>
                <c:pt idx="78">
                  <c:v>7.9267741935483871E-4</c:v>
                </c:pt>
                <c:pt idx="79">
                  <c:v>7.562903225806452E-4</c:v>
                </c:pt>
                <c:pt idx="80">
                  <c:v>7.3510000000000003E-4</c:v>
                </c:pt>
                <c:pt idx="81">
                  <c:v>7.5106451612903227E-4</c:v>
                </c:pt>
                <c:pt idx="82">
                  <c:v>7.1123333333333329E-4</c:v>
                </c:pt>
                <c:pt idx="83">
                  <c:v>7.101612903225806E-4</c:v>
                </c:pt>
                <c:pt idx="84">
                  <c:v>7.2032258064516131E-4</c:v>
                </c:pt>
                <c:pt idx="85">
                  <c:v>6.3971428571428578E-4</c:v>
                </c:pt>
                <c:pt idx="86">
                  <c:v>2.9970967741935488E-4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2BF-4AAB-AA55-C721D5276ABE}"/>
            </c:ext>
          </c:extLst>
        </c:ser>
        <c:ser>
          <c:idx val="32"/>
          <c:order val="32"/>
          <c:tx>
            <c:strRef>
              <c:f>Sheet1!$DU$2</c:f>
              <c:strCache>
                <c:ptCount val="1"/>
                <c:pt idx="0">
                  <c:v>Aug-96</c:v>
                </c:pt>
              </c:strCache>
            </c:strRef>
          </c:tx>
          <c:spPr>
            <a:solidFill>
              <a:srgbClr val="00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Sheet1!$DU$3:$DU$89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5.1846129032258065E-3</c:v>
                </c:pt>
                <c:pt idx="32">
                  <c:v>4.2072666666666666E-3</c:v>
                </c:pt>
                <c:pt idx="33">
                  <c:v>2.9901612903225805E-3</c:v>
                </c:pt>
                <c:pt idx="34">
                  <c:v>2.3897333333333334E-3</c:v>
                </c:pt>
                <c:pt idx="35">
                  <c:v>1.8554516129032259E-3</c:v>
                </c:pt>
                <c:pt idx="36">
                  <c:v>1.8225483870967741E-3</c:v>
                </c:pt>
                <c:pt idx="37">
                  <c:v>1.6999642857142858E-3</c:v>
                </c:pt>
                <c:pt idx="38">
                  <c:v>1.6270967741935484E-3</c:v>
                </c:pt>
                <c:pt idx="39">
                  <c:v>1.3545666666666667E-3</c:v>
                </c:pt>
                <c:pt idx="40">
                  <c:v>2.2564516129032258E-4</c:v>
                </c:pt>
                <c:pt idx="41">
                  <c:v>3.2334333333333336E-3</c:v>
                </c:pt>
                <c:pt idx="42">
                  <c:v>3.8581935483870968E-3</c:v>
                </c:pt>
                <c:pt idx="43">
                  <c:v>4.2906129032258059E-3</c:v>
                </c:pt>
                <c:pt idx="44">
                  <c:v>3.1967666666666669E-3</c:v>
                </c:pt>
                <c:pt idx="45">
                  <c:v>3.4994838709677418E-3</c:v>
                </c:pt>
                <c:pt idx="46">
                  <c:v>3.4189999999999997E-3</c:v>
                </c:pt>
                <c:pt idx="47">
                  <c:v>3.373483870967742E-3</c:v>
                </c:pt>
                <c:pt idx="48">
                  <c:v>3.2061935483870966E-3</c:v>
                </c:pt>
                <c:pt idx="49">
                  <c:v>3.2372857142857142E-3</c:v>
                </c:pt>
                <c:pt idx="50">
                  <c:v>2.9683225806451615E-3</c:v>
                </c:pt>
                <c:pt idx="51">
                  <c:v>2.8842333333333335E-3</c:v>
                </c:pt>
                <c:pt idx="52">
                  <c:v>2.4474193548387098E-3</c:v>
                </c:pt>
                <c:pt idx="53">
                  <c:v>1.9928666666666666E-3</c:v>
                </c:pt>
                <c:pt idx="54">
                  <c:v>3.0126451612903227E-3</c:v>
                </c:pt>
                <c:pt idx="55">
                  <c:v>2.5875483870967742E-3</c:v>
                </c:pt>
                <c:pt idx="56">
                  <c:v>3.325866666666667E-3</c:v>
                </c:pt>
                <c:pt idx="57">
                  <c:v>2.5220322580645164E-3</c:v>
                </c:pt>
                <c:pt idx="58">
                  <c:v>3.6189E-3</c:v>
                </c:pt>
                <c:pt idx="59">
                  <c:v>3.4818387096774194E-3</c:v>
                </c:pt>
                <c:pt idx="60">
                  <c:v>3.3389032258064515E-3</c:v>
                </c:pt>
                <c:pt idx="61">
                  <c:v>3.2696785714285714E-3</c:v>
                </c:pt>
                <c:pt idx="62">
                  <c:v>3.1387741935483869E-3</c:v>
                </c:pt>
                <c:pt idx="63">
                  <c:v>2.8471E-3</c:v>
                </c:pt>
                <c:pt idx="64">
                  <c:v>2.5856129032258064E-3</c:v>
                </c:pt>
                <c:pt idx="65">
                  <c:v>3.2012999999999998E-3</c:v>
                </c:pt>
                <c:pt idx="66">
                  <c:v>3.1831612903225805E-3</c:v>
                </c:pt>
                <c:pt idx="67">
                  <c:v>2.1986451612903226E-3</c:v>
                </c:pt>
                <c:pt idx="68">
                  <c:v>3.6575000000000002E-3</c:v>
                </c:pt>
                <c:pt idx="69">
                  <c:v>3.1867419354838712E-3</c:v>
                </c:pt>
                <c:pt idx="70">
                  <c:v>2.6370666666666667E-3</c:v>
                </c:pt>
                <c:pt idx="71">
                  <c:v>2.7346451612903226E-3</c:v>
                </c:pt>
                <c:pt idx="72">
                  <c:v>2.4864193548387093E-3</c:v>
                </c:pt>
                <c:pt idx="73">
                  <c:v>2.4811034482758623E-3</c:v>
                </c:pt>
                <c:pt idx="74">
                  <c:v>2.3129354838709679E-3</c:v>
                </c:pt>
                <c:pt idx="75">
                  <c:v>2.492033333333333E-3</c:v>
                </c:pt>
                <c:pt idx="76">
                  <c:v>2.3875806451612901E-3</c:v>
                </c:pt>
                <c:pt idx="77">
                  <c:v>2.5782666666666668E-3</c:v>
                </c:pt>
                <c:pt idx="78">
                  <c:v>2.5985483870967743E-3</c:v>
                </c:pt>
                <c:pt idx="79">
                  <c:v>2.6580967741935487E-3</c:v>
                </c:pt>
                <c:pt idx="80">
                  <c:v>2.9011666666666669E-3</c:v>
                </c:pt>
                <c:pt idx="81">
                  <c:v>2.688677419354839E-3</c:v>
                </c:pt>
                <c:pt idx="82">
                  <c:v>2.4100000000000002E-3</c:v>
                </c:pt>
                <c:pt idx="83">
                  <c:v>2.020193548387097E-3</c:v>
                </c:pt>
                <c:pt idx="84">
                  <c:v>2.0032258064516129E-3</c:v>
                </c:pt>
                <c:pt idx="85">
                  <c:v>3.1034642857142858E-3</c:v>
                </c:pt>
                <c:pt idx="86">
                  <c:v>6.8032258064516129E-5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82BF-4AAB-AA55-C721D5276ABE}"/>
            </c:ext>
          </c:extLst>
        </c:ser>
        <c:ser>
          <c:idx val="33"/>
          <c:order val="33"/>
          <c:tx>
            <c:strRef>
              <c:f>Sheet1!$DV$2</c:f>
              <c:strCache>
                <c:ptCount val="1"/>
                <c:pt idx="0">
                  <c:v>Sep-96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Sheet1!$DV$3:$DV$89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1.0563166666666667E-2</c:v>
                </c:pt>
                <c:pt idx="33">
                  <c:v>1.1338516129032257E-2</c:v>
                </c:pt>
                <c:pt idx="34">
                  <c:v>9.8622999999999992E-3</c:v>
                </c:pt>
                <c:pt idx="35">
                  <c:v>7.9408387096774197E-3</c:v>
                </c:pt>
                <c:pt idx="36">
                  <c:v>7.4881612903225812E-3</c:v>
                </c:pt>
                <c:pt idx="37">
                  <c:v>6.8378214285714283E-3</c:v>
                </c:pt>
                <c:pt idx="38">
                  <c:v>6.4108709677419351E-3</c:v>
                </c:pt>
                <c:pt idx="39">
                  <c:v>4.5506666666666664E-3</c:v>
                </c:pt>
                <c:pt idx="40">
                  <c:v>8.2627419354838715E-3</c:v>
                </c:pt>
                <c:pt idx="41">
                  <c:v>1.2180333333333333E-2</c:v>
                </c:pt>
                <c:pt idx="42">
                  <c:v>1.0850129032258064E-2</c:v>
                </c:pt>
                <c:pt idx="43">
                  <c:v>7.7806774193548388E-3</c:v>
                </c:pt>
                <c:pt idx="44">
                  <c:v>6.3976666666666661E-3</c:v>
                </c:pt>
                <c:pt idx="45">
                  <c:v>6.5069032258064522E-3</c:v>
                </c:pt>
                <c:pt idx="46">
                  <c:v>6.2968666666666662E-3</c:v>
                </c:pt>
                <c:pt idx="47">
                  <c:v>5.8205806451612895E-3</c:v>
                </c:pt>
                <c:pt idx="48">
                  <c:v>5.481677419354839E-3</c:v>
                </c:pt>
                <c:pt idx="49">
                  <c:v>5.4791428571428569E-3</c:v>
                </c:pt>
                <c:pt idx="50">
                  <c:v>5.1034838709677413E-3</c:v>
                </c:pt>
                <c:pt idx="51">
                  <c:v>4.5795333333333334E-3</c:v>
                </c:pt>
                <c:pt idx="52">
                  <c:v>4.7567096774193554E-3</c:v>
                </c:pt>
                <c:pt idx="53">
                  <c:v>4.0032666666666664E-3</c:v>
                </c:pt>
                <c:pt idx="54">
                  <c:v>4.309903225806452E-3</c:v>
                </c:pt>
                <c:pt idx="55">
                  <c:v>3.7356774193548388E-3</c:v>
                </c:pt>
                <c:pt idx="56">
                  <c:v>2.8463333333333331E-3</c:v>
                </c:pt>
                <c:pt idx="57">
                  <c:v>2.455548387096774E-3</c:v>
                </c:pt>
                <c:pt idx="58">
                  <c:v>2.6373666666666667E-3</c:v>
                </c:pt>
                <c:pt idx="59">
                  <c:v>2.4213225806451614E-3</c:v>
                </c:pt>
                <c:pt idx="60">
                  <c:v>2.6888709677419355E-3</c:v>
                </c:pt>
                <c:pt idx="61">
                  <c:v>2.5734285714285711E-3</c:v>
                </c:pt>
                <c:pt idx="62">
                  <c:v>2.4971290322580641E-3</c:v>
                </c:pt>
                <c:pt idx="63">
                  <c:v>2.4024333333333334E-3</c:v>
                </c:pt>
                <c:pt idx="64">
                  <c:v>2.070774193548387E-3</c:v>
                </c:pt>
                <c:pt idx="65">
                  <c:v>2.4062666666666665E-3</c:v>
                </c:pt>
                <c:pt idx="66">
                  <c:v>2.2751290322580641E-3</c:v>
                </c:pt>
                <c:pt idx="67">
                  <c:v>2.1768064516129032E-3</c:v>
                </c:pt>
                <c:pt idx="68">
                  <c:v>2.1914666666666667E-3</c:v>
                </c:pt>
                <c:pt idx="69">
                  <c:v>1.5855161290322581E-3</c:v>
                </c:pt>
                <c:pt idx="70">
                  <c:v>2.2346000000000002E-3</c:v>
                </c:pt>
                <c:pt idx="71">
                  <c:v>2.2900967741935484E-3</c:v>
                </c:pt>
                <c:pt idx="72">
                  <c:v>2.1230967741935483E-3</c:v>
                </c:pt>
                <c:pt idx="73">
                  <c:v>2.1313448275862069E-3</c:v>
                </c:pt>
                <c:pt idx="74">
                  <c:v>2.0159032258064515E-3</c:v>
                </c:pt>
                <c:pt idx="75">
                  <c:v>1.9311E-3</c:v>
                </c:pt>
                <c:pt idx="76">
                  <c:v>1.8656774193548387E-3</c:v>
                </c:pt>
                <c:pt idx="77">
                  <c:v>1.8843E-3</c:v>
                </c:pt>
                <c:pt idx="78">
                  <c:v>1.977E-3</c:v>
                </c:pt>
                <c:pt idx="79">
                  <c:v>1.8743548387096774E-3</c:v>
                </c:pt>
                <c:pt idx="80">
                  <c:v>2.0370333333333333E-3</c:v>
                </c:pt>
                <c:pt idx="81">
                  <c:v>1.8473870967741935E-3</c:v>
                </c:pt>
                <c:pt idx="82">
                  <c:v>1.7800000000000001E-3</c:v>
                </c:pt>
                <c:pt idx="83">
                  <c:v>1.8031290322580646E-3</c:v>
                </c:pt>
                <c:pt idx="84">
                  <c:v>9.0735483870967742E-4</c:v>
                </c:pt>
                <c:pt idx="85">
                  <c:v>2.0240000000000002E-3</c:v>
                </c:pt>
                <c:pt idx="86">
                  <c:v>4.3648387096774193E-4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2BF-4AAB-AA55-C721D5276ABE}"/>
            </c:ext>
          </c:extLst>
        </c:ser>
        <c:ser>
          <c:idx val="34"/>
          <c:order val="34"/>
          <c:tx>
            <c:strRef>
              <c:f>Sheet1!$DW$2</c:f>
              <c:strCache>
                <c:ptCount val="1"/>
                <c:pt idx="0">
                  <c:v>Oct-96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Sheet1!$DW$3:$DW$89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1.6916838709677421E-2</c:v>
                </c:pt>
                <c:pt idx="34">
                  <c:v>2.5752299999999999E-2</c:v>
                </c:pt>
                <c:pt idx="35">
                  <c:v>2.0967387096774193E-2</c:v>
                </c:pt>
                <c:pt idx="36">
                  <c:v>1.8009290322580647E-2</c:v>
                </c:pt>
                <c:pt idx="37">
                  <c:v>1.6156285714285713E-2</c:v>
                </c:pt>
                <c:pt idx="38">
                  <c:v>1.5583903225806451E-2</c:v>
                </c:pt>
                <c:pt idx="39">
                  <c:v>1.4880733333333333E-2</c:v>
                </c:pt>
                <c:pt idx="40">
                  <c:v>1.3615612903225808E-2</c:v>
                </c:pt>
                <c:pt idx="41">
                  <c:v>1.1726333333333333E-2</c:v>
                </c:pt>
                <c:pt idx="42">
                  <c:v>1.0488387096774193E-2</c:v>
                </c:pt>
                <c:pt idx="43">
                  <c:v>8.6240000000000015E-3</c:v>
                </c:pt>
                <c:pt idx="44">
                  <c:v>8.0707999999999995E-3</c:v>
                </c:pt>
                <c:pt idx="45">
                  <c:v>8.2079354838709671E-3</c:v>
                </c:pt>
                <c:pt idx="46">
                  <c:v>9.2681666666666659E-3</c:v>
                </c:pt>
                <c:pt idx="47">
                  <c:v>8.5425161290322588E-3</c:v>
                </c:pt>
                <c:pt idx="48">
                  <c:v>7.8798709677419358E-3</c:v>
                </c:pt>
                <c:pt idx="49">
                  <c:v>7.3774285714285712E-3</c:v>
                </c:pt>
                <c:pt idx="50">
                  <c:v>7.0515161290322587E-3</c:v>
                </c:pt>
                <c:pt idx="51">
                  <c:v>6.927933333333333E-3</c:v>
                </c:pt>
                <c:pt idx="52">
                  <c:v>6.7287096774193544E-3</c:v>
                </c:pt>
                <c:pt idx="53">
                  <c:v>6.3236999999999998E-3</c:v>
                </c:pt>
                <c:pt idx="54">
                  <c:v>6.6264516129032258E-3</c:v>
                </c:pt>
                <c:pt idx="55">
                  <c:v>5.6215483870967744E-3</c:v>
                </c:pt>
                <c:pt idx="56">
                  <c:v>5.6435666666666672E-3</c:v>
                </c:pt>
                <c:pt idx="57">
                  <c:v>5.0396129032258064E-3</c:v>
                </c:pt>
                <c:pt idx="58">
                  <c:v>5.2956666666666673E-3</c:v>
                </c:pt>
                <c:pt idx="59">
                  <c:v>5.0526451612903219E-3</c:v>
                </c:pt>
                <c:pt idx="60">
                  <c:v>5.0823870967741935E-3</c:v>
                </c:pt>
                <c:pt idx="61">
                  <c:v>5.0220357142857141E-3</c:v>
                </c:pt>
                <c:pt idx="62">
                  <c:v>4.6126451612903225E-3</c:v>
                </c:pt>
                <c:pt idx="63">
                  <c:v>4.424633333333333E-3</c:v>
                </c:pt>
                <c:pt idx="64">
                  <c:v>3.9234193548387097E-3</c:v>
                </c:pt>
                <c:pt idx="65">
                  <c:v>3.5642333333333331E-3</c:v>
                </c:pt>
                <c:pt idx="66">
                  <c:v>3.8299032258064516E-3</c:v>
                </c:pt>
                <c:pt idx="67">
                  <c:v>3.9846774193548389E-3</c:v>
                </c:pt>
                <c:pt idx="68">
                  <c:v>4.0461666666666667E-3</c:v>
                </c:pt>
                <c:pt idx="69">
                  <c:v>3.3506774193548389E-3</c:v>
                </c:pt>
                <c:pt idx="70">
                  <c:v>5.0442999999999998E-3</c:v>
                </c:pt>
                <c:pt idx="71">
                  <c:v>4.8909354838709675E-3</c:v>
                </c:pt>
                <c:pt idx="72">
                  <c:v>4.7476774193548387E-3</c:v>
                </c:pt>
                <c:pt idx="73">
                  <c:v>4.8878275862068972E-3</c:v>
                </c:pt>
                <c:pt idx="74">
                  <c:v>4.5908387096774191E-3</c:v>
                </c:pt>
                <c:pt idx="75">
                  <c:v>4.6144999999999997E-3</c:v>
                </c:pt>
                <c:pt idx="76">
                  <c:v>4.4143225806451613E-3</c:v>
                </c:pt>
                <c:pt idx="77">
                  <c:v>4.7073666666666673E-3</c:v>
                </c:pt>
                <c:pt idx="78">
                  <c:v>4.7199354838709682E-3</c:v>
                </c:pt>
                <c:pt idx="79">
                  <c:v>4.3785483870967742E-3</c:v>
                </c:pt>
                <c:pt idx="80">
                  <c:v>4.3099999999999996E-3</c:v>
                </c:pt>
                <c:pt idx="81">
                  <c:v>4.3208064516129033E-3</c:v>
                </c:pt>
                <c:pt idx="82">
                  <c:v>4.1317999999999997E-3</c:v>
                </c:pt>
                <c:pt idx="83">
                  <c:v>3.5114193548387101E-3</c:v>
                </c:pt>
                <c:pt idx="84">
                  <c:v>3.9501290322580644E-3</c:v>
                </c:pt>
                <c:pt idx="85">
                  <c:v>4.1358571428571434E-3</c:v>
                </c:pt>
                <c:pt idx="86">
                  <c:v>1.8918387096774193E-3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2BF-4AAB-AA55-C721D5276ABE}"/>
            </c:ext>
          </c:extLst>
        </c:ser>
        <c:ser>
          <c:idx val="35"/>
          <c:order val="35"/>
          <c:tx>
            <c:strRef>
              <c:f>Sheet1!$DX$2</c:f>
              <c:strCache>
                <c:ptCount val="1"/>
                <c:pt idx="0">
                  <c:v>Nov-96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Sheet1!$DX$3:$DX$89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6.3519666666666669E-3</c:v>
                </c:pt>
                <c:pt idx="35">
                  <c:v>6.9332580645161297E-3</c:v>
                </c:pt>
                <c:pt idx="36">
                  <c:v>4.6216774193548393E-3</c:v>
                </c:pt>
                <c:pt idx="37">
                  <c:v>3.6025714285714285E-3</c:v>
                </c:pt>
                <c:pt idx="38">
                  <c:v>3.4506129032258063E-3</c:v>
                </c:pt>
                <c:pt idx="39">
                  <c:v>3.0021999999999996E-3</c:v>
                </c:pt>
                <c:pt idx="40">
                  <c:v>2.3087419354838709E-3</c:v>
                </c:pt>
                <c:pt idx="41">
                  <c:v>2.4550666666666664E-3</c:v>
                </c:pt>
                <c:pt idx="42">
                  <c:v>2.4456774193548384E-3</c:v>
                </c:pt>
                <c:pt idx="43">
                  <c:v>5.1656451612903222E-3</c:v>
                </c:pt>
                <c:pt idx="44">
                  <c:v>4.8845E-3</c:v>
                </c:pt>
                <c:pt idx="45">
                  <c:v>4.6807096774193549E-3</c:v>
                </c:pt>
                <c:pt idx="46">
                  <c:v>4.1917999999999999E-3</c:v>
                </c:pt>
                <c:pt idx="47">
                  <c:v>4.1739354838709677E-3</c:v>
                </c:pt>
                <c:pt idx="48">
                  <c:v>4.105516129032258E-3</c:v>
                </c:pt>
                <c:pt idx="49">
                  <c:v>3.9901785714285716E-3</c:v>
                </c:pt>
                <c:pt idx="50">
                  <c:v>3.4679032258064517E-3</c:v>
                </c:pt>
                <c:pt idx="51">
                  <c:v>3.3910333333333335E-3</c:v>
                </c:pt>
                <c:pt idx="52">
                  <c:v>3.3254516129032257E-3</c:v>
                </c:pt>
                <c:pt idx="53">
                  <c:v>3.1262E-3</c:v>
                </c:pt>
                <c:pt idx="54">
                  <c:v>3.3409999999999998E-3</c:v>
                </c:pt>
                <c:pt idx="55">
                  <c:v>3.2069032258064518E-3</c:v>
                </c:pt>
                <c:pt idx="56">
                  <c:v>3.1192333333333331E-3</c:v>
                </c:pt>
                <c:pt idx="57">
                  <c:v>2.9035806451612901E-3</c:v>
                </c:pt>
                <c:pt idx="58">
                  <c:v>3.0576666666666669E-3</c:v>
                </c:pt>
                <c:pt idx="59">
                  <c:v>2.7791612903225803E-3</c:v>
                </c:pt>
                <c:pt idx="60">
                  <c:v>2.867774193548387E-3</c:v>
                </c:pt>
                <c:pt idx="61">
                  <c:v>2.8285000000000003E-3</c:v>
                </c:pt>
                <c:pt idx="62">
                  <c:v>2.8069032258064516E-3</c:v>
                </c:pt>
                <c:pt idx="63">
                  <c:v>2.9302E-3</c:v>
                </c:pt>
                <c:pt idx="64">
                  <c:v>2.6788064516129035E-3</c:v>
                </c:pt>
                <c:pt idx="65">
                  <c:v>2.8407000000000003E-3</c:v>
                </c:pt>
                <c:pt idx="66">
                  <c:v>2.7705483870967742E-3</c:v>
                </c:pt>
                <c:pt idx="67">
                  <c:v>2.6546774193548384E-3</c:v>
                </c:pt>
                <c:pt idx="68">
                  <c:v>2.6007333333333332E-3</c:v>
                </c:pt>
                <c:pt idx="69">
                  <c:v>2.0813548387096773E-3</c:v>
                </c:pt>
                <c:pt idx="70">
                  <c:v>2.5321333333333334E-3</c:v>
                </c:pt>
                <c:pt idx="71">
                  <c:v>2.668741935483871E-3</c:v>
                </c:pt>
                <c:pt idx="72">
                  <c:v>2.494516129032258E-3</c:v>
                </c:pt>
                <c:pt idx="73">
                  <c:v>2.5040689655172416E-3</c:v>
                </c:pt>
                <c:pt idx="74">
                  <c:v>2.4078387096774195E-3</c:v>
                </c:pt>
                <c:pt idx="75">
                  <c:v>2.3995666666666664E-3</c:v>
                </c:pt>
                <c:pt idx="76">
                  <c:v>2.3613870967741936E-3</c:v>
                </c:pt>
                <c:pt idx="77">
                  <c:v>2.3551666666666664E-3</c:v>
                </c:pt>
                <c:pt idx="78">
                  <c:v>2.4050967741935485E-3</c:v>
                </c:pt>
                <c:pt idx="79">
                  <c:v>2.3148064516129033E-3</c:v>
                </c:pt>
                <c:pt idx="80">
                  <c:v>2.4440999999999998E-3</c:v>
                </c:pt>
                <c:pt idx="81">
                  <c:v>2.3901935483870967E-3</c:v>
                </c:pt>
                <c:pt idx="82">
                  <c:v>2.2208666666666669E-3</c:v>
                </c:pt>
                <c:pt idx="83">
                  <c:v>2.1403870967741934E-3</c:v>
                </c:pt>
                <c:pt idx="84">
                  <c:v>2.1516451612903225E-3</c:v>
                </c:pt>
                <c:pt idx="85">
                  <c:v>2.0024285714285712E-3</c:v>
                </c:pt>
                <c:pt idx="86">
                  <c:v>5.9664516129032249E-4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2BF-4AAB-AA55-C721D5276ABE}"/>
            </c:ext>
          </c:extLst>
        </c:ser>
        <c:ser>
          <c:idx val="36"/>
          <c:order val="36"/>
          <c:tx>
            <c:strRef>
              <c:f>Sheet1!$DY$2</c:f>
              <c:strCache>
                <c:ptCount val="1"/>
                <c:pt idx="0">
                  <c:v>Dec-96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Sheet1!$DY$3:$DY$89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1.3341645161290322E-2</c:v>
                </c:pt>
                <c:pt idx="36">
                  <c:v>1.9297161290322579E-2</c:v>
                </c:pt>
                <c:pt idx="37">
                  <c:v>2.2424357142857145E-2</c:v>
                </c:pt>
                <c:pt idx="38">
                  <c:v>2.0592935483870967E-2</c:v>
                </c:pt>
                <c:pt idx="39">
                  <c:v>1.9608200000000003E-2</c:v>
                </c:pt>
                <c:pt idx="40">
                  <c:v>1.7782064516129032E-2</c:v>
                </c:pt>
                <c:pt idx="41">
                  <c:v>1.6080000000000001E-2</c:v>
                </c:pt>
                <c:pt idx="42">
                  <c:v>1.5162419354838709E-2</c:v>
                </c:pt>
                <c:pt idx="43">
                  <c:v>1.0776774193548387E-2</c:v>
                </c:pt>
                <c:pt idx="44">
                  <c:v>9.7799666666666674E-3</c:v>
                </c:pt>
                <c:pt idx="45">
                  <c:v>9.9462903225806462E-3</c:v>
                </c:pt>
                <c:pt idx="46">
                  <c:v>1.04595E-2</c:v>
                </c:pt>
                <c:pt idx="47">
                  <c:v>9.9161290322580652E-3</c:v>
                </c:pt>
                <c:pt idx="48">
                  <c:v>8.6953870967741934E-3</c:v>
                </c:pt>
                <c:pt idx="49">
                  <c:v>8.4856071428571437E-3</c:v>
                </c:pt>
                <c:pt idx="50">
                  <c:v>7.809E-3</c:v>
                </c:pt>
                <c:pt idx="51">
                  <c:v>7.6126333333333329E-3</c:v>
                </c:pt>
                <c:pt idx="52">
                  <c:v>7.4934838709677419E-3</c:v>
                </c:pt>
                <c:pt idx="53">
                  <c:v>6.0175666666666665E-3</c:v>
                </c:pt>
                <c:pt idx="54">
                  <c:v>7.0497096774193553E-3</c:v>
                </c:pt>
                <c:pt idx="55">
                  <c:v>6.3885806451612903E-3</c:v>
                </c:pt>
                <c:pt idx="56">
                  <c:v>6.4799666666666665E-3</c:v>
                </c:pt>
                <c:pt idx="57">
                  <c:v>5.3802903225806447E-3</c:v>
                </c:pt>
                <c:pt idx="58">
                  <c:v>6.3448333333333325E-3</c:v>
                </c:pt>
                <c:pt idx="59">
                  <c:v>5.5914838709677419E-3</c:v>
                </c:pt>
                <c:pt idx="60">
                  <c:v>5.7747419354838717E-3</c:v>
                </c:pt>
                <c:pt idx="61">
                  <c:v>5.4289642857142861E-3</c:v>
                </c:pt>
                <c:pt idx="62">
                  <c:v>5.2131612903225811E-3</c:v>
                </c:pt>
                <c:pt idx="63">
                  <c:v>5.4023999999999999E-3</c:v>
                </c:pt>
                <c:pt idx="64">
                  <c:v>5.2057419354838708E-3</c:v>
                </c:pt>
                <c:pt idx="65">
                  <c:v>5.2809333333333338E-3</c:v>
                </c:pt>
                <c:pt idx="66">
                  <c:v>5.1074838709677418E-3</c:v>
                </c:pt>
                <c:pt idx="67">
                  <c:v>5.121225806451613E-3</c:v>
                </c:pt>
                <c:pt idx="68">
                  <c:v>5.0524666666666666E-3</c:v>
                </c:pt>
                <c:pt idx="69">
                  <c:v>5.0201935483870962E-3</c:v>
                </c:pt>
                <c:pt idx="70">
                  <c:v>5.2252000000000002E-3</c:v>
                </c:pt>
                <c:pt idx="71">
                  <c:v>5.8020322580645163E-3</c:v>
                </c:pt>
                <c:pt idx="72">
                  <c:v>4.9831612903225809E-3</c:v>
                </c:pt>
                <c:pt idx="73">
                  <c:v>4.9762068965517239E-3</c:v>
                </c:pt>
                <c:pt idx="74">
                  <c:v>4.9128064516129029E-3</c:v>
                </c:pt>
                <c:pt idx="75">
                  <c:v>4.7361999999999994E-3</c:v>
                </c:pt>
                <c:pt idx="76">
                  <c:v>4.6671612903225806E-3</c:v>
                </c:pt>
                <c:pt idx="77">
                  <c:v>4.3241E-3</c:v>
                </c:pt>
                <c:pt idx="78">
                  <c:v>4.4632580645161297E-3</c:v>
                </c:pt>
                <c:pt idx="79">
                  <c:v>4.4305483870967742E-3</c:v>
                </c:pt>
                <c:pt idx="80">
                  <c:v>4.6004333333333333E-3</c:v>
                </c:pt>
                <c:pt idx="81">
                  <c:v>4.991741935483871E-3</c:v>
                </c:pt>
                <c:pt idx="82">
                  <c:v>6.1001333333333329E-3</c:v>
                </c:pt>
                <c:pt idx="83">
                  <c:v>5.2531290322580639E-3</c:v>
                </c:pt>
                <c:pt idx="84">
                  <c:v>4.8606451612903225E-3</c:v>
                </c:pt>
                <c:pt idx="85">
                  <c:v>4.4763214285714285E-3</c:v>
                </c:pt>
                <c:pt idx="86">
                  <c:v>2.6687096774193552E-4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2BF-4AAB-AA55-C721D5276ABE}"/>
            </c:ext>
          </c:extLst>
        </c:ser>
        <c:ser>
          <c:idx val="37"/>
          <c:order val="37"/>
          <c:tx>
            <c:strRef>
              <c:f>Sheet1!$DZ$2</c:f>
              <c:strCache>
                <c:ptCount val="1"/>
                <c:pt idx="0">
                  <c:v>Jan-97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Sheet1!$DZ$3:$DZ$89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7.0591935483870971E-3</c:v>
                </c:pt>
                <c:pt idx="37">
                  <c:v>1.4087035714285713E-2</c:v>
                </c:pt>
                <c:pt idx="38">
                  <c:v>2.3620967741935481E-2</c:v>
                </c:pt>
                <c:pt idx="39">
                  <c:v>2.1563300000000001E-2</c:v>
                </c:pt>
                <c:pt idx="40">
                  <c:v>1.587025806451613E-2</c:v>
                </c:pt>
                <c:pt idx="41">
                  <c:v>1.4745766666666667E-2</c:v>
                </c:pt>
                <c:pt idx="42">
                  <c:v>1.3724387096774194E-2</c:v>
                </c:pt>
                <c:pt idx="43">
                  <c:v>1.4608903225806451E-2</c:v>
                </c:pt>
                <c:pt idx="44">
                  <c:v>1.6378999999999998E-2</c:v>
                </c:pt>
                <c:pt idx="45">
                  <c:v>1.4418290322580645E-2</c:v>
                </c:pt>
                <c:pt idx="46">
                  <c:v>1.4667099999999999E-2</c:v>
                </c:pt>
                <c:pt idx="47">
                  <c:v>1.4377419354838709E-2</c:v>
                </c:pt>
                <c:pt idx="48">
                  <c:v>1.4838419354838709E-2</c:v>
                </c:pt>
                <c:pt idx="49">
                  <c:v>1.3410285714285713E-2</c:v>
                </c:pt>
                <c:pt idx="50">
                  <c:v>1.172041935483871E-2</c:v>
                </c:pt>
                <c:pt idx="51">
                  <c:v>1.1691100000000001E-2</c:v>
                </c:pt>
                <c:pt idx="52">
                  <c:v>1.1152548387096775E-2</c:v>
                </c:pt>
                <c:pt idx="53">
                  <c:v>6.844533333333333E-3</c:v>
                </c:pt>
                <c:pt idx="54">
                  <c:v>1.0024322580645161E-2</c:v>
                </c:pt>
                <c:pt idx="55">
                  <c:v>9.2129354838709678E-3</c:v>
                </c:pt>
                <c:pt idx="56">
                  <c:v>9.1167666666666664E-3</c:v>
                </c:pt>
                <c:pt idx="57">
                  <c:v>8.0567419354838719E-3</c:v>
                </c:pt>
                <c:pt idx="58">
                  <c:v>8.1926666666666658E-3</c:v>
                </c:pt>
                <c:pt idx="59">
                  <c:v>7.0590645161290322E-3</c:v>
                </c:pt>
                <c:pt idx="60">
                  <c:v>7.2348064516129032E-3</c:v>
                </c:pt>
                <c:pt idx="61">
                  <c:v>7.0646428571428579E-3</c:v>
                </c:pt>
                <c:pt idx="62">
                  <c:v>8.2525806451612897E-3</c:v>
                </c:pt>
                <c:pt idx="63">
                  <c:v>7.4181999999999998E-3</c:v>
                </c:pt>
                <c:pt idx="64">
                  <c:v>7.5072580645161287E-3</c:v>
                </c:pt>
                <c:pt idx="65">
                  <c:v>7.7513E-3</c:v>
                </c:pt>
                <c:pt idx="66">
                  <c:v>7.8166451612903219E-3</c:v>
                </c:pt>
                <c:pt idx="67">
                  <c:v>6.9865161290322579E-3</c:v>
                </c:pt>
                <c:pt idx="68">
                  <c:v>7.5057666666666668E-3</c:v>
                </c:pt>
                <c:pt idx="69">
                  <c:v>7.2317741935483872E-3</c:v>
                </c:pt>
                <c:pt idx="70">
                  <c:v>7.4279333333333334E-3</c:v>
                </c:pt>
                <c:pt idx="71">
                  <c:v>7.5791935483870967E-3</c:v>
                </c:pt>
                <c:pt idx="72">
                  <c:v>7.2109999999999995E-3</c:v>
                </c:pt>
                <c:pt idx="73">
                  <c:v>5.749482758620689E-3</c:v>
                </c:pt>
                <c:pt idx="74">
                  <c:v>5.9074193548387093E-3</c:v>
                </c:pt>
                <c:pt idx="75">
                  <c:v>5.8224333333333333E-3</c:v>
                </c:pt>
                <c:pt idx="76">
                  <c:v>6.571290322580645E-3</c:v>
                </c:pt>
                <c:pt idx="77">
                  <c:v>6.7067999999999997E-3</c:v>
                </c:pt>
                <c:pt idx="78">
                  <c:v>6.7549677419354841E-3</c:v>
                </c:pt>
                <c:pt idx="79">
                  <c:v>6.8368064516129033E-3</c:v>
                </c:pt>
                <c:pt idx="80">
                  <c:v>6.9609999999999993E-3</c:v>
                </c:pt>
                <c:pt idx="81">
                  <c:v>7.1642580645161292E-3</c:v>
                </c:pt>
                <c:pt idx="82">
                  <c:v>6.6963000000000005E-3</c:v>
                </c:pt>
                <c:pt idx="83">
                  <c:v>5.9161290322580651E-3</c:v>
                </c:pt>
                <c:pt idx="84">
                  <c:v>5.5543870967741937E-3</c:v>
                </c:pt>
                <c:pt idx="85">
                  <c:v>5.0105714285714285E-3</c:v>
                </c:pt>
                <c:pt idx="86">
                  <c:v>1.4503548387096775E-3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2BF-4AAB-AA55-C721D5276ABE}"/>
            </c:ext>
          </c:extLst>
        </c:ser>
        <c:ser>
          <c:idx val="38"/>
          <c:order val="38"/>
          <c:tx>
            <c:strRef>
              <c:f>Sheet1!$EA$2</c:f>
              <c:strCache>
                <c:ptCount val="1"/>
                <c:pt idx="0">
                  <c:v>Feb-97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Sheet1!$EA$3:$EA$89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3.900857142857143E-3</c:v>
                </c:pt>
                <c:pt idx="38">
                  <c:v>2.6216903225806453E-2</c:v>
                </c:pt>
                <c:pt idx="39">
                  <c:v>1.4112333333333334E-2</c:v>
                </c:pt>
                <c:pt idx="40">
                  <c:v>2.7361935483870966E-3</c:v>
                </c:pt>
                <c:pt idx="41">
                  <c:v>7.9933333333333332E-3</c:v>
                </c:pt>
                <c:pt idx="42">
                  <c:v>3.2644193548387094E-3</c:v>
                </c:pt>
                <c:pt idx="43">
                  <c:v>3.1540322580645161E-3</c:v>
                </c:pt>
                <c:pt idx="44">
                  <c:v>2.676133333333333E-3</c:v>
                </c:pt>
                <c:pt idx="45">
                  <c:v>2.5824838709677419E-3</c:v>
                </c:pt>
                <c:pt idx="46">
                  <c:v>5.0205666666666669E-3</c:v>
                </c:pt>
                <c:pt idx="47">
                  <c:v>9.8296451612903228E-3</c:v>
                </c:pt>
                <c:pt idx="48">
                  <c:v>8.3446451612903226E-3</c:v>
                </c:pt>
                <c:pt idx="49">
                  <c:v>7.3414285714285708E-3</c:v>
                </c:pt>
                <c:pt idx="50">
                  <c:v>6.5391290322580646E-3</c:v>
                </c:pt>
                <c:pt idx="51">
                  <c:v>6.1923999999999998E-3</c:v>
                </c:pt>
                <c:pt idx="52">
                  <c:v>5.7400322580645159E-3</c:v>
                </c:pt>
                <c:pt idx="53">
                  <c:v>4.3851333333333334E-3</c:v>
                </c:pt>
                <c:pt idx="54">
                  <c:v>5.3196129032258063E-3</c:v>
                </c:pt>
                <c:pt idx="55">
                  <c:v>4.981774193548387E-3</c:v>
                </c:pt>
                <c:pt idx="56">
                  <c:v>4.7703666666666662E-3</c:v>
                </c:pt>
                <c:pt idx="57">
                  <c:v>4.5072258064516122E-3</c:v>
                </c:pt>
                <c:pt idx="58">
                  <c:v>4.5186666666666674E-3</c:v>
                </c:pt>
                <c:pt idx="59">
                  <c:v>4.3738709677419354E-3</c:v>
                </c:pt>
                <c:pt idx="60">
                  <c:v>4.209387096774193E-3</c:v>
                </c:pt>
                <c:pt idx="61">
                  <c:v>4.1359999999999999E-3</c:v>
                </c:pt>
                <c:pt idx="62">
                  <c:v>4.0513870967741937E-3</c:v>
                </c:pt>
                <c:pt idx="63">
                  <c:v>4.0834666666666663E-3</c:v>
                </c:pt>
                <c:pt idx="64">
                  <c:v>3.6433548387096774E-3</c:v>
                </c:pt>
                <c:pt idx="65">
                  <c:v>3.8387666666666667E-3</c:v>
                </c:pt>
                <c:pt idx="66">
                  <c:v>3.3316129032258065E-3</c:v>
                </c:pt>
                <c:pt idx="67">
                  <c:v>3.6031935483870968E-3</c:v>
                </c:pt>
                <c:pt idx="68">
                  <c:v>3.5657333333333333E-3</c:v>
                </c:pt>
                <c:pt idx="69">
                  <c:v>3.2405483870967746E-3</c:v>
                </c:pt>
                <c:pt idx="70">
                  <c:v>3.4307666666666668E-3</c:v>
                </c:pt>
                <c:pt idx="71">
                  <c:v>3.5182258064516128E-3</c:v>
                </c:pt>
                <c:pt idx="72">
                  <c:v>3.3770967741935487E-3</c:v>
                </c:pt>
                <c:pt idx="73">
                  <c:v>3.2673448275862072E-3</c:v>
                </c:pt>
                <c:pt idx="74">
                  <c:v>3.2182258064516133E-3</c:v>
                </c:pt>
                <c:pt idx="75">
                  <c:v>3.1496000000000002E-3</c:v>
                </c:pt>
                <c:pt idx="76">
                  <c:v>3.0048064516129029E-3</c:v>
                </c:pt>
                <c:pt idx="77">
                  <c:v>3.1105666666666667E-3</c:v>
                </c:pt>
                <c:pt idx="78">
                  <c:v>2.9642903225806454E-3</c:v>
                </c:pt>
                <c:pt idx="79">
                  <c:v>9.4648387096774186E-4</c:v>
                </c:pt>
                <c:pt idx="80">
                  <c:v>2.8992333333333333E-3</c:v>
                </c:pt>
                <c:pt idx="81">
                  <c:v>2.8153870967741932E-3</c:v>
                </c:pt>
                <c:pt idx="82">
                  <c:v>2.7432999999999997E-3</c:v>
                </c:pt>
                <c:pt idx="83">
                  <c:v>2.6367419354838711E-3</c:v>
                </c:pt>
                <c:pt idx="84">
                  <c:v>2.7485806451612903E-3</c:v>
                </c:pt>
                <c:pt idx="85">
                  <c:v>2.3925714285714284E-3</c:v>
                </c:pt>
                <c:pt idx="86">
                  <c:v>2.0501290322580646E-3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2BF-4AAB-AA55-C721D5276ABE}"/>
            </c:ext>
          </c:extLst>
        </c:ser>
        <c:ser>
          <c:idx val="39"/>
          <c:order val="39"/>
          <c:tx>
            <c:strRef>
              <c:f>Sheet1!$EB$2</c:f>
              <c:strCache>
                <c:ptCount val="1"/>
                <c:pt idx="0">
                  <c:v>Mar-97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Sheet1!$EB$3:$EB$89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2.9390645161290322E-3</c:v>
                </c:pt>
                <c:pt idx="39">
                  <c:v>9.2504333333333338E-3</c:v>
                </c:pt>
                <c:pt idx="40">
                  <c:v>1.3301516129032258E-2</c:v>
                </c:pt>
                <c:pt idx="41">
                  <c:v>7.8326000000000003E-3</c:v>
                </c:pt>
                <c:pt idx="42">
                  <c:v>9.6853548387096783E-3</c:v>
                </c:pt>
                <c:pt idx="43">
                  <c:v>9.5057419354838708E-3</c:v>
                </c:pt>
                <c:pt idx="44">
                  <c:v>8.4050666666666655E-3</c:v>
                </c:pt>
                <c:pt idx="45">
                  <c:v>7.8657741935483864E-3</c:v>
                </c:pt>
                <c:pt idx="46">
                  <c:v>7.781733333333333E-3</c:v>
                </c:pt>
                <c:pt idx="47">
                  <c:v>7.2759677419354839E-3</c:v>
                </c:pt>
                <c:pt idx="48">
                  <c:v>6.7128387096774197E-3</c:v>
                </c:pt>
                <c:pt idx="49">
                  <c:v>2.9737857142857144E-3</c:v>
                </c:pt>
                <c:pt idx="50">
                  <c:v>2.9061612903225806E-3</c:v>
                </c:pt>
                <c:pt idx="51">
                  <c:v>2.8699999999999997E-3</c:v>
                </c:pt>
                <c:pt idx="52">
                  <c:v>2.8117419354838713E-3</c:v>
                </c:pt>
                <c:pt idx="53">
                  <c:v>2.6709333333333335E-3</c:v>
                </c:pt>
                <c:pt idx="54">
                  <c:v>2.6219354838709678E-3</c:v>
                </c:pt>
                <c:pt idx="55">
                  <c:v>2.6085161290322584E-3</c:v>
                </c:pt>
                <c:pt idx="56">
                  <c:v>2.4771000000000003E-3</c:v>
                </c:pt>
                <c:pt idx="57">
                  <c:v>2.1879677419354838E-3</c:v>
                </c:pt>
                <c:pt idx="58">
                  <c:v>2.4225000000000002E-3</c:v>
                </c:pt>
                <c:pt idx="59">
                  <c:v>2.3492580645161293E-3</c:v>
                </c:pt>
                <c:pt idx="60">
                  <c:v>2.2491935483870966E-3</c:v>
                </c:pt>
                <c:pt idx="61">
                  <c:v>2.1966071428571429E-3</c:v>
                </c:pt>
                <c:pt idx="62">
                  <c:v>2.0479677419354839E-3</c:v>
                </c:pt>
                <c:pt idx="63">
                  <c:v>2.0788E-3</c:v>
                </c:pt>
                <c:pt idx="64">
                  <c:v>1.8729999999999999E-3</c:v>
                </c:pt>
                <c:pt idx="65">
                  <c:v>2.1647333333333334E-3</c:v>
                </c:pt>
                <c:pt idx="66">
                  <c:v>2.0207741935483873E-3</c:v>
                </c:pt>
                <c:pt idx="67">
                  <c:v>1.9927741935483871E-3</c:v>
                </c:pt>
                <c:pt idx="68">
                  <c:v>1.9795333333333335E-3</c:v>
                </c:pt>
                <c:pt idx="69">
                  <c:v>1.8765161290322581E-3</c:v>
                </c:pt>
                <c:pt idx="70">
                  <c:v>1.671E-3</c:v>
                </c:pt>
                <c:pt idx="71">
                  <c:v>2.0757419354838712E-3</c:v>
                </c:pt>
                <c:pt idx="72">
                  <c:v>1.8938064516129034E-3</c:v>
                </c:pt>
                <c:pt idx="73">
                  <c:v>1.0106896551724138E-4</c:v>
                </c:pt>
                <c:pt idx="74">
                  <c:v>8.6838709677419354E-5</c:v>
                </c:pt>
                <c:pt idx="75">
                  <c:v>6.3366666666666657E-5</c:v>
                </c:pt>
                <c:pt idx="76">
                  <c:v>7.5064516129032266E-5</c:v>
                </c:pt>
                <c:pt idx="77">
                  <c:v>5.5133333333333336E-5</c:v>
                </c:pt>
                <c:pt idx="78">
                  <c:v>1.5279032258064516E-3</c:v>
                </c:pt>
                <c:pt idx="79">
                  <c:v>1.512258064516129E-3</c:v>
                </c:pt>
                <c:pt idx="80">
                  <c:v>1.7433333333333333E-3</c:v>
                </c:pt>
                <c:pt idx="81">
                  <c:v>1.7667096774193548E-3</c:v>
                </c:pt>
                <c:pt idx="82">
                  <c:v>1.5356E-3</c:v>
                </c:pt>
                <c:pt idx="83">
                  <c:v>1.3563870967741936E-3</c:v>
                </c:pt>
                <c:pt idx="84">
                  <c:v>1.412741935483871E-3</c:v>
                </c:pt>
                <c:pt idx="85">
                  <c:v>1.2907857142857144E-3</c:v>
                </c:pt>
                <c:pt idx="8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82BF-4AAB-AA55-C721D5276ABE}"/>
            </c:ext>
          </c:extLst>
        </c:ser>
        <c:ser>
          <c:idx val="40"/>
          <c:order val="40"/>
          <c:tx>
            <c:strRef>
              <c:f>Sheet1!$EC$2</c:f>
              <c:strCache>
                <c:ptCount val="1"/>
                <c:pt idx="0">
                  <c:v>Apr-97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Sheet1!$EC$3:$EC$89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4.3286666666666664E-3</c:v>
                </c:pt>
                <c:pt idx="40">
                  <c:v>1.8086290322580648E-2</c:v>
                </c:pt>
                <c:pt idx="41">
                  <c:v>1.8760933333333334E-2</c:v>
                </c:pt>
                <c:pt idx="42">
                  <c:v>1.7771903225806452E-2</c:v>
                </c:pt>
                <c:pt idx="43">
                  <c:v>1.518641935483871E-2</c:v>
                </c:pt>
                <c:pt idx="44">
                  <c:v>1.1927533333333332E-2</c:v>
                </c:pt>
                <c:pt idx="45">
                  <c:v>1.2390354838709679E-2</c:v>
                </c:pt>
                <c:pt idx="46">
                  <c:v>1.2989266666666667E-2</c:v>
                </c:pt>
                <c:pt idx="47">
                  <c:v>1.1846322580645162E-2</c:v>
                </c:pt>
                <c:pt idx="48">
                  <c:v>1.0327806451612903E-2</c:v>
                </c:pt>
                <c:pt idx="49">
                  <c:v>9.8727857142857142E-3</c:v>
                </c:pt>
                <c:pt idx="50">
                  <c:v>8.2500322580645168E-3</c:v>
                </c:pt>
                <c:pt idx="51">
                  <c:v>7.8481999999999996E-3</c:v>
                </c:pt>
                <c:pt idx="52">
                  <c:v>7.9722258064516133E-3</c:v>
                </c:pt>
                <c:pt idx="53">
                  <c:v>6.6134000000000002E-3</c:v>
                </c:pt>
                <c:pt idx="54">
                  <c:v>7.8287741935483875E-3</c:v>
                </c:pt>
                <c:pt idx="55">
                  <c:v>7.3010645161290322E-3</c:v>
                </c:pt>
                <c:pt idx="56">
                  <c:v>7.1502333333333338E-3</c:v>
                </c:pt>
                <c:pt idx="57">
                  <c:v>6.3902903225806452E-3</c:v>
                </c:pt>
                <c:pt idx="58">
                  <c:v>6.6223000000000002E-3</c:v>
                </c:pt>
                <c:pt idx="59">
                  <c:v>6.3747096774193551E-3</c:v>
                </c:pt>
                <c:pt idx="60">
                  <c:v>6.2997419354838711E-3</c:v>
                </c:pt>
                <c:pt idx="61">
                  <c:v>6.2206071428571432E-3</c:v>
                </c:pt>
                <c:pt idx="62">
                  <c:v>6.2335483870967741E-3</c:v>
                </c:pt>
                <c:pt idx="63">
                  <c:v>5.8992999999999997E-3</c:v>
                </c:pt>
                <c:pt idx="64">
                  <c:v>5.4798709677419356E-3</c:v>
                </c:pt>
                <c:pt idx="65">
                  <c:v>5.8698999999999999E-3</c:v>
                </c:pt>
                <c:pt idx="66">
                  <c:v>5.7938064516129028E-3</c:v>
                </c:pt>
                <c:pt idx="67">
                  <c:v>5.4125483870967736E-3</c:v>
                </c:pt>
                <c:pt idx="68">
                  <c:v>5.3777666666666672E-3</c:v>
                </c:pt>
                <c:pt idx="69">
                  <c:v>5.4410645161290317E-3</c:v>
                </c:pt>
                <c:pt idx="70">
                  <c:v>5.496333333333334E-3</c:v>
                </c:pt>
                <c:pt idx="71">
                  <c:v>5.6225161290322581E-3</c:v>
                </c:pt>
                <c:pt idx="72">
                  <c:v>5.3006129032258063E-3</c:v>
                </c:pt>
                <c:pt idx="73">
                  <c:v>5.1622068965517243E-3</c:v>
                </c:pt>
                <c:pt idx="74">
                  <c:v>4.9628387096774199E-3</c:v>
                </c:pt>
                <c:pt idx="75">
                  <c:v>4.8219333333333336E-3</c:v>
                </c:pt>
                <c:pt idx="76">
                  <c:v>4.7761935483870968E-3</c:v>
                </c:pt>
                <c:pt idx="77">
                  <c:v>4.7671666666666669E-3</c:v>
                </c:pt>
                <c:pt idx="78">
                  <c:v>5.0133548387096775E-3</c:v>
                </c:pt>
                <c:pt idx="79">
                  <c:v>4.5478387096774195E-3</c:v>
                </c:pt>
                <c:pt idx="80">
                  <c:v>4.4894333333333333E-3</c:v>
                </c:pt>
                <c:pt idx="81">
                  <c:v>4.5397096774193544E-3</c:v>
                </c:pt>
                <c:pt idx="82">
                  <c:v>4.4559666666666668E-3</c:v>
                </c:pt>
                <c:pt idx="83">
                  <c:v>4.3352580645161292E-3</c:v>
                </c:pt>
                <c:pt idx="84">
                  <c:v>4.3149677419354838E-3</c:v>
                </c:pt>
                <c:pt idx="85">
                  <c:v>3.8370357142857143E-3</c:v>
                </c:pt>
                <c:pt idx="86">
                  <c:v>2.0687096774193552E-3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2BF-4AAB-AA55-C721D5276ABE}"/>
            </c:ext>
          </c:extLst>
        </c:ser>
        <c:ser>
          <c:idx val="41"/>
          <c:order val="41"/>
          <c:tx>
            <c:strRef>
              <c:f>Sheet1!$ED$2</c:f>
              <c:strCache>
                <c:ptCount val="1"/>
                <c:pt idx="0">
                  <c:v>May-97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Sheet1!$ED$3:$ED$89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1.7545483870967742E-3</c:v>
                </c:pt>
                <c:pt idx="41">
                  <c:v>5.5372000000000008E-3</c:v>
                </c:pt>
                <c:pt idx="42">
                  <c:v>8.5848387096774184E-3</c:v>
                </c:pt>
                <c:pt idx="43">
                  <c:v>6.267E-3</c:v>
                </c:pt>
                <c:pt idx="44">
                  <c:v>8.1744000000000001E-3</c:v>
                </c:pt>
                <c:pt idx="45">
                  <c:v>6.7891290322580648E-3</c:v>
                </c:pt>
                <c:pt idx="46">
                  <c:v>6.4372666666666668E-3</c:v>
                </c:pt>
                <c:pt idx="47">
                  <c:v>5.7861935483870973E-3</c:v>
                </c:pt>
                <c:pt idx="48">
                  <c:v>5.524967741935484E-3</c:v>
                </c:pt>
                <c:pt idx="49">
                  <c:v>5.4089285714285715E-3</c:v>
                </c:pt>
                <c:pt idx="50">
                  <c:v>4.9163870967741932E-3</c:v>
                </c:pt>
                <c:pt idx="51">
                  <c:v>4.2734666666666673E-3</c:v>
                </c:pt>
                <c:pt idx="52">
                  <c:v>6.5718064516129028E-3</c:v>
                </c:pt>
                <c:pt idx="53">
                  <c:v>4.3776666666666666E-4</c:v>
                </c:pt>
                <c:pt idx="54">
                  <c:v>4.5454838709677418E-3</c:v>
                </c:pt>
                <c:pt idx="55">
                  <c:v>4.4543548387096779E-3</c:v>
                </c:pt>
                <c:pt idx="56">
                  <c:v>4.4692333333333336E-3</c:v>
                </c:pt>
                <c:pt idx="57">
                  <c:v>4.3670967741935487E-3</c:v>
                </c:pt>
                <c:pt idx="58">
                  <c:v>4.3336666666666662E-3</c:v>
                </c:pt>
                <c:pt idx="59">
                  <c:v>4.1210000000000005E-3</c:v>
                </c:pt>
                <c:pt idx="60">
                  <c:v>4.122806451612903E-3</c:v>
                </c:pt>
                <c:pt idx="61">
                  <c:v>4.0906785714285715E-3</c:v>
                </c:pt>
                <c:pt idx="62">
                  <c:v>3.9897096774193551E-3</c:v>
                </c:pt>
                <c:pt idx="63">
                  <c:v>3.6329999999999999E-3</c:v>
                </c:pt>
                <c:pt idx="64">
                  <c:v>3.2879354838709677E-3</c:v>
                </c:pt>
                <c:pt idx="65">
                  <c:v>3.6159666666666667E-3</c:v>
                </c:pt>
                <c:pt idx="66">
                  <c:v>3.5268064516129033E-3</c:v>
                </c:pt>
                <c:pt idx="67">
                  <c:v>1.9805483870967743E-3</c:v>
                </c:pt>
                <c:pt idx="68">
                  <c:v>3.6626000000000002E-3</c:v>
                </c:pt>
                <c:pt idx="69">
                  <c:v>3.7572580645161288E-3</c:v>
                </c:pt>
                <c:pt idx="70">
                  <c:v>3.6657E-3</c:v>
                </c:pt>
                <c:pt idx="71">
                  <c:v>3.6389677419354839E-3</c:v>
                </c:pt>
                <c:pt idx="72">
                  <c:v>3.5672903225806452E-3</c:v>
                </c:pt>
                <c:pt idx="73">
                  <c:v>3.5401379310344831E-3</c:v>
                </c:pt>
                <c:pt idx="74">
                  <c:v>3.4637419354838711E-3</c:v>
                </c:pt>
                <c:pt idx="75">
                  <c:v>3.3832000000000003E-3</c:v>
                </c:pt>
                <c:pt idx="76">
                  <c:v>3.2890322580645158E-3</c:v>
                </c:pt>
                <c:pt idx="77">
                  <c:v>3.2431333333333336E-3</c:v>
                </c:pt>
                <c:pt idx="78">
                  <c:v>2.9512903225806454E-3</c:v>
                </c:pt>
                <c:pt idx="79">
                  <c:v>2.8775483870967745E-3</c:v>
                </c:pt>
                <c:pt idx="80">
                  <c:v>3.1619E-3</c:v>
                </c:pt>
                <c:pt idx="81">
                  <c:v>3.4688709677419358E-3</c:v>
                </c:pt>
                <c:pt idx="82">
                  <c:v>3.3375000000000002E-3</c:v>
                </c:pt>
                <c:pt idx="83">
                  <c:v>3.101E-3</c:v>
                </c:pt>
                <c:pt idx="84">
                  <c:v>3.0283870967741937E-3</c:v>
                </c:pt>
                <c:pt idx="85">
                  <c:v>2.8816428571428569E-3</c:v>
                </c:pt>
                <c:pt idx="86">
                  <c:v>1.9277419354838711E-4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2BF-4AAB-AA55-C721D5276ABE}"/>
            </c:ext>
          </c:extLst>
        </c:ser>
        <c:ser>
          <c:idx val="42"/>
          <c:order val="42"/>
          <c:tx>
            <c:strRef>
              <c:f>Sheet1!$EE$2</c:f>
              <c:strCache>
                <c:ptCount val="1"/>
                <c:pt idx="0">
                  <c:v>Jun-97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Sheet1!$EE$3:$EE$89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3.4068666666666669E-3</c:v>
                </c:pt>
                <c:pt idx="42">
                  <c:v>1.0088483870967741E-2</c:v>
                </c:pt>
                <c:pt idx="43">
                  <c:v>1.3962161290322581E-2</c:v>
                </c:pt>
                <c:pt idx="44">
                  <c:v>1.2501E-2</c:v>
                </c:pt>
                <c:pt idx="45">
                  <c:v>1.1189741935483872E-2</c:v>
                </c:pt>
                <c:pt idx="46">
                  <c:v>1.4407933333333334E-2</c:v>
                </c:pt>
                <c:pt idx="47">
                  <c:v>1.1930322580645161E-2</c:v>
                </c:pt>
                <c:pt idx="48">
                  <c:v>1.0843193548387097E-2</c:v>
                </c:pt>
                <c:pt idx="49">
                  <c:v>9.947642857142858E-3</c:v>
                </c:pt>
                <c:pt idx="50">
                  <c:v>9.1577419354838697E-3</c:v>
                </c:pt>
                <c:pt idx="51">
                  <c:v>8.9268999999999998E-3</c:v>
                </c:pt>
                <c:pt idx="52">
                  <c:v>8.5110322580645176E-3</c:v>
                </c:pt>
                <c:pt idx="53">
                  <c:v>7.7528666666666661E-3</c:v>
                </c:pt>
                <c:pt idx="54">
                  <c:v>7.718258064516129E-3</c:v>
                </c:pt>
                <c:pt idx="55">
                  <c:v>7.3464193548387095E-3</c:v>
                </c:pt>
                <c:pt idx="56">
                  <c:v>6.9859000000000006E-3</c:v>
                </c:pt>
                <c:pt idx="57">
                  <c:v>6.5659677419354842E-3</c:v>
                </c:pt>
                <c:pt idx="58">
                  <c:v>6.0603666666666665E-3</c:v>
                </c:pt>
                <c:pt idx="59">
                  <c:v>6.1240000000000001E-3</c:v>
                </c:pt>
                <c:pt idx="60">
                  <c:v>6.1780967741935479E-3</c:v>
                </c:pt>
                <c:pt idx="61">
                  <c:v>5.8079285714285707E-3</c:v>
                </c:pt>
                <c:pt idx="62">
                  <c:v>5.7384516129032259E-3</c:v>
                </c:pt>
                <c:pt idx="63">
                  <c:v>5.4386666666666663E-3</c:v>
                </c:pt>
                <c:pt idx="64">
                  <c:v>5.0744516129032262E-3</c:v>
                </c:pt>
                <c:pt idx="65">
                  <c:v>5.0455333333333336E-3</c:v>
                </c:pt>
                <c:pt idx="66">
                  <c:v>3.1839677419354838E-3</c:v>
                </c:pt>
                <c:pt idx="67">
                  <c:v>4.8701935483870971E-3</c:v>
                </c:pt>
                <c:pt idx="68">
                  <c:v>4.950533333333334E-3</c:v>
                </c:pt>
                <c:pt idx="69">
                  <c:v>3.0965806451612901E-3</c:v>
                </c:pt>
                <c:pt idx="70">
                  <c:v>4.7800333333333335E-3</c:v>
                </c:pt>
                <c:pt idx="71">
                  <c:v>4.7613225806451614E-3</c:v>
                </c:pt>
                <c:pt idx="72">
                  <c:v>4.6395806451612906E-3</c:v>
                </c:pt>
                <c:pt idx="73">
                  <c:v>4.4698275862068964E-3</c:v>
                </c:pt>
                <c:pt idx="74">
                  <c:v>4.3674838709677425E-3</c:v>
                </c:pt>
                <c:pt idx="75">
                  <c:v>4.2833000000000003E-3</c:v>
                </c:pt>
                <c:pt idx="76">
                  <c:v>4.0272903225806447E-3</c:v>
                </c:pt>
                <c:pt idx="77">
                  <c:v>4.0746666666666665E-3</c:v>
                </c:pt>
                <c:pt idx="78">
                  <c:v>4.2989354838709679E-3</c:v>
                </c:pt>
                <c:pt idx="79">
                  <c:v>2.9770967741935485E-3</c:v>
                </c:pt>
                <c:pt idx="80">
                  <c:v>4.0112333333333335E-3</c:v>
                </c:pt>
                <c:pt idx="81">
                  <c:v>4.1448709677419353E-3</c:v>
                </c:pt>
                <c:pt idx="82">
                  <c:v>4.0612333333333332E-3</c:v>
                </c:pt>
                <c:pt idx="83">
                  <c:v>3.7419354838709681E-3</c:v>
                </c:pt>
                <c:pt idx="84">
                  <c:v>3.5715806451612903E-3</c:v>
                </c:pt>
                <c:pt idx="85">
                  <c:v>3.402464285714286E-3</c:v>
                </c:pt>
                <c:pt idx="86">
                  <c:v>2.7469354838709674E-3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2BF-4AAB-AA55-C721D5276ABE}"/>
            </c:ext>
          </c:extLst>
        </c:ser>
        <c:ser>
          <c:idx val="43"/>
          <c:order val="43"/>
          <c:tx>
            <c:strRef>
              <c:f>Sheet1!$EF$2</c:f>
              <c:strCache>
                <c:ptCount val="1"/>
                <c:pt idx="0">
                  <c:v>Jul-97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Sheet1!$EF$3:$EF$89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5.1729354838709676E-3</c:v>
                </c:pt>
                <c:pt idx="43">
                  <c:v>1.2878419354838709E-2</c:v>
                </c:pt>
                <c:pt idx="44">
                  <c:v>1.7060833333333334E-2</c:v>
                </c:pt>
                <c:pt idx="45">
                  <c:v>1.493758064516129E-2</c:v>
                </c:pt>
                <c:pt idx="46">
                  <c:v>1.40596E-2</c:v>
                </c:pt>
                <c:pt idx="47">
                  <c:v>1.199167741935484E-2</c:v>
                </c:pt>
                <c:pt idx="48">
                  <c:v>1.1122387096774194E-2</c:v>
                </c:pt>
                <c:pt idx="49">
                  <c:v>9.8466071428571413E-3</c:v>
                </c:pt>
                <c:pt idx="50">
                  <c:v>8.7259354838709682E-3</c:v>
                </c:pt>
                <c:pt idx="51">
                  <c:v>8.9000666666666679E-3</c:v>
                </c:pt>
                <c:pt idx="52">
                  <c:v>8.5072903225806452E-3</c:v>
                </c:pt>
                <c:pt idx="53">
                  <c:v>8.1787666666666668E-3</c:v>
                </c:pt>
                <c:pt idx="54">
                  <c:v>7.8509677419354839E-3</c:v>
                </c:pt>
                <c:pt idx="55">
                  <c:v>7.4692580645161289E-3</c:v>
                </c:pt>
                <c:pt idx="56">
                  <c:v>7.1444666666666667E-3</c:v>
                </c:pt>
                <c:pt idx="57">
                  <c:v>6.9005806451612906E-3</c:v>
                </c:pt>
                <c:pt idx="58">
                  <c:v>6.7103333333333329E-3</c:v>
                </c:pt>
                <c:pt idx="59">
                  <c:v>6.4654838709677417E-3</c:v>
                </c:pt>
                <c:pt idx="60">
                  <c:v>6.321709677419355E-3</c:v>
                </c:pt>
                <c:pt idx="61">
                  <c:v>4.8662857142857136E-3</c:v>
                </c:pt>
                <c:pt idx="62">
                  <c:v>5.9723870967741937E-3</c:v>
                </c:pt>
                <c:pt idx="63">
                  <c:v>5.7755333333333334E-3</c:v>
                </c:pt>
                <c:pt idx="64">
                  <c:v>5.3559677419354832E-3</c:v>
                </c:pt>
                <c:pt idx="65">
                  <c:v>5.4390666666666674E-3</c:v>
                </c:pt>
                <c:pt idx="66">
                  <c:v>5.2834838709677418E-3</c:v>
                </c:pt>
                <c:pt idx="67">
                  <c:v>5.1100322580645164E-3</c:v>
                </c:pt>
                <c:pt idx="68">
                  <c:v>5.376766666666667E-3</c:v>
                </c:pt>
                <c:pt idx="69">
                  <c:v>4.9160967741935487E-3</c:v>
                </c:pt>
                <c:pt idx="70">
                  <c:v>5.1509333333333331E-3</c:v>
                </c:pt>
                <c:pt idx="71">
                  <c:v>5.2060967741935481E-3</c:v>
                </c:pt>
                <c:pt idx="72">
                  <c:v>4.9186774193548388E-3</c:v>
                </c:pt>
                <c:pt idx="73">
                  <c:v>3.7897586206896553E-3</c:v>
                </c:pt>
                <c:pt idx="74">
                  <c:v>4.6367419354838716E-3</c:v>
                </c:pt>
                <c:pt idx="75">
                  <c:v>4.5073333333333337E-3</c:v>
                </c:pt>
                <c:pt idx="76">
                  <c:v>4.5460322580645161E-3</c:v>
                </c:pt>
                <c:pt idx="77">
                  <c:v>4.188066666666667E-3</c:v>
                </c:pt>
                <c:pt idx="78">
                  <c:v>4.5334193548387091E-3</c:v>
                </c:pt>
                <c:pt idx="79">
                  <c:v>4.4768387096774187E-3</c:v>
                </c:pt>
                <c:pt idx="80">
                  <c:v>4.6882666666666663E-3</c:v>
                </c:pt>
                <c:pt idx="81">
                  <c:v>4.5410322580645163E-3</c:v>
                </c:pt>
                <c:pt idx="82">
                  <c:v>4.2511333333333338E-3</c:v>
                </c:pt>
                <c:pt idx="83">
                  <c:v>3.7948709677419353E-3</c:v>
                </c:pt>
                <c:pt idx="84">
                  <c:v>3.7820645161290322E-3</c:v>
                </c:pt>
                <c:pt idx="85">
                  <c:v>2.6063214285714288E-3</c:v>
                </c:pt>
                <c:pt idx="86">
                  <c:v>1.1575161290322581E-3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82BF-4AAB-AA55-C721D5276ABE}"/>
            </c:ext>
          </c:extLst>
        </c:ser>
        <c:ser>
          <c:idx val="44"/>
          <c:order val="44"/>
          <c:tx>
            <c:strRef>
              <c:f>Sheet1!$EG$2</c:f>
              <c:strCache>
                <c:ptCount val="1"/>
                <c:pt idx="0">
                  <c:v>Aug-97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Sheet1!$EG$3:$EG$89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5.5671290322580648E-3</c:v>
                </c:pt>
                <c:pt idx="44">
                  <c:v>1.0048499999999998E-2</c:v>
                </c:pt>
                <c:pt idx="45">
                  <c:v>1.5256645161290322E-2</c:v>
                </c:pt>
                <c:pt idx="46">
                  <c:v>1.7664033333333332E-2</c:v>
                </c:pt>
                <c:pt idx="47">
                  <c:v>1.3993064516129031E-2</c:v>
                </c:pt>
                <c:pt idx="48">
                  <c:v>1.3179193548387097E-2</c:v>
                </c:pt>
                <c:pt idx="49">
                  <c:v>1.1979214285714286E-2</c:v>
                </c:pt>
                <c:pt idx="50">
                  <c:v>1.084841935483871E-2</c:v>
                </c:pt>
                <c:pt idx="51">
                  <c:v>9.8099666666666661E-3</c:v>
                </c:pt>
                <c:pt idx="52">
                  <c:v>9.4397096774193542E-3</c:v>
                </c:pt>
                <c:pt idx="53">
                  <c:v>8.6747999999999999E-3</c:v>
                </c:pt>
                <c:pt idx="54">
                  <c:v>8.9292903225806457E-3</c:v>
                </c:pt>
                <c:pt idx="55">
                  <c:v>8.2916451612903234E-3</c:v>
                </c:pt>
                <c:pt idx="56">
                  <c:v>9.1973333333333334E-3</c:v>
                </c:pt>
                <c:pt idx="57">
                  <c:v>8.6265161290322578E-3</c:v>
                </c:pt>
                <c:pt idx="58">
                  <c:v>8.5001666666666663E-3</c:v>
                </c:pt>
                <c:pt idx="59">
                  <c:v>7.6990322580645157E-3</c:v>
                </c:pt>
                <c:pt idx="60">
                  <c:v>7.5837419354838707E-3</c:v>
                </c:pt>
                <c:pt idx="61">
                  <c:v>7.2391428571428563E-3</c:v>
                </c:pt>
                <c:pt idx="62">
                  <c:v>7.1243870967741931E-3</c:v>
                </c:pt>
                <c:pt idx="63">
                  <c:v>6.8710333333333335E-3</c:v>
                </c:pt>
                <c:pt idx="64">
                  <c:v>6.3917419354838703E-3</c:v>
                </c:pt>
                <c:pt idx="65">
                  <c:v>6.7042999999999998E-3</c:v>
                </c:pt>
                <c:pt idx="66">
                  <c:v>4.7358387096774193E-3</c:v>
                </c:pt>
                <c:pt idx="67">
                  <c:v>6.1764193548387095E-3</c:v>
                </c:pt>
                <c:pt idx="68">
                  <c:v>5.7098666666666664E-3</c:v>
                </c:pt>
                <c:pt idx="69">
                  <c:v>4.38816129032258E-3</c:v>
                </c:pt>
                <c:pt idx="70">
                  <c:v>5.8437999999999997E-3</c:v>
                </c:pt>
                <c:pt idx="71">
                  <c:v>5.7983870967741932E-3</c:v>
                </c:pt>
                <c:pt idx="72">
                  <c:v>5.6493225806451613E-3</c:v>
                </c:pt>
                <c:pt idx="73">
                  <c:v>5.5174137931034489E-3</c:v>
                </c:pt>
                <c:pt idx="74">
                  <c:v>5.2684193548387095E-3</c:v>
                </c:pt>
                <c:pt idx="75">
                  <c:v>5.2215666666666667E-3</c:v>
                </c:pt>
                <c:pt idx="76">
                  <c:v>5.125645161290323E-3</c:v>
                </c:pt>
                <c:pt idx="77">
                  <c:v>5.0120333333333331E-3</c:v>
                </c:pt>
                <c:pt idx="78">
                  <c:v>5.0074838709677424E-3</c:v>
                </c:pt>
                <c:pt idx="79">
                  <c:v>3.5184838709677421E-3</c:v>
                </c:pt>
                <c:pt idx="80">
                  <c:v>4.7743333333333336E-3</c:v>
                </c:pt>
                <c:pt idx="81">
                  <c:v>4.7802580645161285E-3</c:v>
                </c:pt>
                <c:pt idx="82">
                  <c:v>4.5519000000000002E-3</c:v>
                </c:pt>
                <c:pt idx="83">
                  <c:v>4.4597096774193551E-3</c:v>
                </c:pt>
                <c:pt idx="84">
                  <c:v>4.3628387096774192E-3</c:v>
                </c:pt>
                <c:pt idx="85">
                  <c:v>4.0906428571428569E-3</c:v>
                </c:pt>
                <c:pt idx="86">
                  <c:v>2.6089677419354842E-3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2BF-4AAB-AA55-C721D5276ABE}"/>
            </c:ext>
          </c:extLst>
        </c:ser>
        <c:ser>
          <c:idx val="45"/>
          <c:order val="45"/>
          <c:tx>
            <c:strRef>
              <c:f>Sheet1!$EH$2</c:f>
              <c:strCache>
                <c:ptCount val="1"/>
                <c:pt idx="0">
                  <c:v>Sep-97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Sheet1!$EH$3:$EH$89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3.8232333333333333E-3</c:v>
                </c:pt>
                <c:pt idx="45">
                  <c:v>1.0975741935483872E-2</c:v>
                </c:pt>
                <c:pt idx="46">
                  <c:v>1.0929899999999999E-2</c:v>
                </c:pt>
                <c:pt idx="47">
                  <c:v>8.6622903225806458E-3</c:v>
                </c:pt>
                <c:pt idx="48">
                  <c:v>7.9189032258064514E-3</c:v>
                </c:pt>
                <c:pt idx="49">
                  <c:v>7.7702857142857148E-3</c:v>
                </c:pt>
                <c:pt idx="50">
                  <c:v>7.0204193548387096E-3</c:v>
                </c:pt>
                <c:pt idx="51">
                  <c:v>6.8817666666666664E-3</c:v>
                </c:pt>
                <c:pt idx="52">
                  <c:v>6.6164516129032253E-3</c:v>
                </c:pt>
                <c:pt idx="53">
                  <c:v>5.9883000000000002E-3</c:v>
                </c:pt>
                <c:pt idx="54">
                  <c:v>2.9345483870967743E-3</c:v>
                </c:pt>
                <c:pt idx="55">
                  <c:v>2.952483870967742E-3</c:v>
                </c:pt>
                <c:pt idx="56">
                  <c:v>5.5612000000000005E-3</c:v>
                </c:pt>
                <c:pt idx="57">
                  <c:v>2.5398387096774193E-3</c:v>
                </c:pt>
                <c:pt idx="58">
                  <c:v>2.4673333333333335E-3</c:v>
                </c:pt>
                <c:pt idx="59">
                  <c:v>4.2580322580645161E-3</c:v>
                </c:pt>
                <c:pt idx="60">
                  <c:v>4.6945483870967737E-3</c:v>
                </c:pt>
                <c:pt idx="61">
                  <c:v>4.8334285714285719E-3</c:v>
                </c:pt>
                <c:pt idx="62">
                  <c:v>4.6344838709677415E-3</c:v>
                </c:pt>
                <c:pt idx="63">
                  <c:v>4.6985666666666667E-3</c:v>
                </c:pt>
                <c:pt idx="64">
                  <c:v>4.0060322580645165E-3</c:v>
                </c:pt>
                <c:pt idx="65">
                  <c:v>4.4093000000000005E-3</c:v>
                </c:pt>
                <c:pt idx="66">
                  <c:v>3.9113225806451614E-3</c:v>
                </c:pt>
                <c:pt idx="67">
                  <c:v>4.0483548387096778E-3</c:v>
                </c:pt>
                <c:pt idx="68">
                  <c:v>4.2781666666666662E-3</c:v>
                </c:pt>
                <c:pt idx="69">
                  <c:v>3.1355806451612901E-3</c:v>
                </c:pt>
                <c:pt idx="70">
                  <c:v>4.0379666666666668E-3</c:v>
                </c:pt>
                <c:pt idx="71">
                  <c:v>4.163451612903225E-3</c:v>
                </c:pt>
                <c:pt idx="72">
                  <c:v>3.8434516129032259E-3</c:v>
                </c:pt>
                <c:pt idx="73">
                  <c:v>1.8220689655172413E-3</c:v>
                </c:pt>
                <c:pt idx="74">
                  <c:v>3.2923225806451612E-3</c:v>
                </c:pt>
                <c:pt idx="75">
                  <c:v>3.4737333333333333E-3</c:v>
                </c:pt>
                <c:pt idx="76">
                  <c:v>3.5297419354838712E-3</c:v>
                </c:pt>
                <c:pt idx="77">
                  <c:v>3.5200000000000001E-3</c:v>
                </c:pt>
                <c:pt idx="78">
                  <c:v>3.4367096774193546E-3</c:v>
                </c:pt>
                <c:pt idx="79">
                  <c:v>3.2678387096774196E-3</c:v>
                </c:pt>
                <c:pt idx="80">
                  <c:v>3.3578666666666669E-3</c:v>
                </c:pt>
                <c:pt idx="81">
                  <c:v>3.3157741935483875E-3</c:v>
                </c:pt>
                <c:pt idx="82">
                  <c:v>3.1012666666666664E-3</c:v>
                </c:pt>
                <c:pt idx="83">
                  <c:v>3.0019032258064519E-3</c:v>
                </c:pt>
                <c:pt idx="84">
                  <c:v>2.8476129032258064E-3</c:v>
                </c:pt>
                <c:pt idx="85">
                  <c:v>2.8002857142857144E-3</c:v>
                </c:pt>
                <c:pt idx="86">
                  <c:v>2.3616129032258066E-3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82BF-4AAB-AA55-C721D5276ABE}"/>
            </c:ext>
          </c:extLst>
        </c:ser>
        <c:ser>
          <c:idx val="46"/>
          <c:order val="46"/>
          <c:tx>
            <c:strRef>
              <c:f>Sheet1!$EI$2</c:f>
              <c:strCache>
                <c:ptCount val="1"/>
                <c:pt idx="0">
                  <c:v>Oct-97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Sheet1!$EI$3:$EI$89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6.6310645161290318E-3</c:v>
                </c:pt>
                <c:pt idx="46">
                  <c:v>1.1053966666666666E-2</c:v>
                </c:pt>
                <c:pt idx="47">
                  <c:v>8.1464193548387107E-3</c:v>
                </c:pt>
                <c:pt idx="48">
                  <c:v>7.9993225806451618E-3</c:v>
                </c:pt>
                <c:pt idx="49">
                  <c:v>7.0429999999999998E-3</c:v>
                </c:pt>
                <c:pt idx="50">
                  <c:v>1.2411903225806452E-2</c:v>
                </c:pt>
                <c:pt idx="51">
                  <c:v>1.1628366666666667E-2</c:v>
                </c:pt>
                <c:pt idx="52">
                  <c:v>9.9816774193548386E-3</c:v>
                </c:pt>
                <c:pt idx="53">
                  <c:v>8.580966666666667E-3</c:v>
                </c:pt>
                <c:pt idx="54">
                  <c:v>7.7063548387096776E-3</c:v>
                </c:pt>
                <c:pt idx="55">
                  <c:v>7.0331612903225807E-3</c:v>
                </c:pt>
                <c:pt idx="56">
                  <c:v>7.4295333333333335E-3</c:v>
                </c:pt>
                <c:pt idx="57">
                  <c:v>6.0204193548387096E-3</c:v>
                </c:pt>
                <c:pt idx="58">
                  <c:v>5.7597000000000004E-3</c:v>
                </c:pt>
                <c:pt idx="59">
                  <c:v>6.2592580645161287E-3</c:v>
                </c:pt>
                <c:pt idx="60">
                  <c:v>6.5950967741935478E-3</c:v>
                </c:pt>
                <c:pt idx="61">
                  <c:v>3.5280714285714286E-3</c:v>
                </c:pt>
                <c:pt idx="62">
                  <c:v>5.9337741935483867E-3</c:v>
                </c:pt>
                <c:pt idx="63">
                  <c:v>5.9348333333333336E-3</c:v>
                </c:pt>
                <c:pt idx="64">
                  <c:v>5.5514193548387098E-3</c:v>
                </c:pt>
                <c:pt idx="65">
                  <c:v>5.3750666666666667E-3</c:v>
                </c:pt>
                <c:pt idx="66">
                  <c:v>5.2891935483870963E-3</c:v>
                </c:pt>
                <c:pt idx="67">
                  <c:v>5.2396774193548381E-3</c:v>
                </c:pt>
                <c:pt idx="68">
                  <c:v>5.2115E-3</c:v>
                </c:pt>
                <c:pt idx="69">
                  <c:v>4.1493548387096773E-3</c:v>
                </c:pt>
                <c:pt idx="70">
                  <c:v>4.8991666666666663E-3</c:v>
                </c:pt>
                <c:pt idx="71">
                  <c:v>5.0145483870967745E-3</c:v>
                </c:pt>
                <c:pt idx="72">
                  <c:v>4.834935483870967E-3</c:v>
                </c:pt>
                <c:pt idx="73">
                  <c:v>4.0085862068965517E-3</c:v>
                </c:pt>
                <c:pt idx="74">
                  <c:v>2.7750322580645161E-3</c:v>
                </c:pt>
                <c:pt idx="75">
                  <c:v>4.5718E-3</c:v>
                </c:pt>
                <c:pt idx="76">
                  <c:v>4.3903548387096772E-3</c:v>
                </c:pt>
                <c:pt idx="77">
                  <c:v>2.5294999999999996E-3</c:v>
                </c:pt>
                <c:pt idx="78">
                  <c:v>2.4859999999999999E-3</c:v>
                </c:pt>
                <c:pt idx="79">
                  <c:v>3.0600322580645162E-3</c:v>
                </c:pt>
                <c:pt idx="80">
                  <c:v>2.4165333333333334E-3</c:v>
                </c:pt>
                <c:pt idx="81">
                  <c:v>3.9619032258064518E-3</c:v>
                </c:pt>
                <c:pt idx="82">
                  <c:v>2.3012666666666669E-3</c:v>
                </c:pt>
                <c:pt idx="83">
                  <c:v>2.13841935483871E-3</c:v>
                </c:pt>
                <c:pt idx="84">
                  <c:v>3.1798709677419352E-3</c:v>
                </c:pt>
                <c:pt idx="85">
                  <c:v>3.6120357142857143E-3</c:v>
                </c:pt>
                <c:pt idx="86">
                  <c:v>3.4979677419354842E-3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82BF-4AAB-AA55-C721D5276ABE}"/>
            </c:ext>
          </c:extLst>
        </c:ser>
        <c:ser>
          <c:idx val="47"/>
          <c:order val="47"/>
          <c:tx>
            <c:strRef>
              <c:f>Sheet1!$EJ$2</c:f>
              <c:strCache>
                <c:ptCount val="1"/>
                <c:pt idx="0">
                  <c:v>Nov-97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Sheet1!$EJ$3:$EJ$89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6.3355666666666671E-3</c:v>
                </c:pt>
                <c:pt idx="47">
                  <c:v>1.0817129032258064E-2</c:v>
                </c:pt>
                <c:pt idx="48">
                  <c:v>9.3177419354838701E-3</c:v>
                </c:pt>
                <c:pt idx="49">
                  <c:v>6.6527499999999998E-3</c:v>
                </c:pt>
                <c:pt idx="50">
                  <c:v>6.3432903225806459E-3</c:v>
                </c:pt>
                <c:pt idx="51">
                  <c:v>1.3010933333333334E-2</c:v>
                </c:pt>
                <c:pt idx="52">
                  <c:v>1.0933258064516128E-2</c:v>
                </c:pt>
                <c:pt idx="53">
                  <c:v>1.0115033333333334E-2</c:v>
                </c:pt>
                <c:pt idx="54">
                  <c:v>5.6448064516129038E-3</c:v>
                </c:pt>
                <c:pt idx="55">
                  <c:v>7.4277741935483872E-3</c:v>
                </c:pt>
                <c:pt idx="56">
                  <c:v>8.9061333333333333E-3</c:v>
                </c:pt>
                <c:pt idx="57">
                  <c:v>6.5673870967741929E-3</c:v>
                </c:pt>
                <c:pt idx="58">
                  <c:v>7.6649000000000005E-3</c:v>
                </c:pt>
                <c:pt idx="59">
                  <c:v>6.702161290322581E-3</c:v>
                </c:pt>
                <c:pt idx="60">
                  <c:v>6.1991935483870974E-3</c:v>
                </c:pt>
                <c:pt idx="61">
                  <c:v>5.0864999999999999E-3</c:v>
                </c:pt>
                <c:pt idx="62">
                  <c:v>6.2765806451612902E-3</c:v>
                </c:pt>
                <c:pt idx="63">
                  <c:v>6.1313666666666664E-3</c:v>
                </c:pt>
                <c:pt idx="64">
                  <c:v>5.1245483870967744E-3</c:v>
                </c:pt>
                <c:pt idx="65">
                  <c:v>5.7248000000000004E-3</c:v>
                </c:pt>
                <c:pt idx="66">
                  <c:v>6.5097741935483877E-3</c:v>
                </c:pt>
                <c:pt idx="67">
                  <c:v>5.3164516129032263E-3</c:v>
                </c:pt>
                <c:pt idx="68">
                  <c:v>5.6470666666666672E-3</c:v>
                </c:pt>
                <c:pt idx="69">
                  <c:v>5.1097741935483866E-3</c:v>
                </c:pt>
                <c:pt idx="70">
                  <c:v>4.9405999999999999E-3</c:v>
                </c:pt>
                <c:pt idx="71">
                  <c:v>4.9630645161290324E-3</c:v>
                </c:pt>
                <c:pt idx="72">
                  <c:v>4.5944516129032258E-3</c:v>
                </c:pt>
                <c:pt idx="73">
                  <c:v>3.0911724137931036E-3</c:v>
                </c:pt>
                <c:pt idx="74">
                  <c:v>3.8389032258064515E-3</c:v>
                </c:pt>
                <c:pt idx="75">
                  <c:v>4.1380666666666665E-3</c:v>
                </c:pt>
                <c:pt idx="76">
                  <c:v>4.4237096774193555E-3</c:v>
                </c:pt>
                <c:pt idx="77">
                  <c:v>3.7109999999999999E-3</c:v>
                </c:pt>
                <c:pt idx="78">
                  <c:v>3.8105483870967739E-3</c:v>
                </c:pt>
                <c:pt idx="79">
                  <c:v>4.3728387096774197E-3</c:v>
                </c:pt>
                <c:pt idx="80">
                  <c:v>3.3660666666666668E-3</c:v>
                </c:pt>
                <c:pt idx="81">
                  <c:v>3.9177096774193551E-3</c:v>
                </c:pt>
                <c:pt idx="82">
                  <c:v>3.4767666666666668E-3</c:v>
                </c:pt>
                <c:pt idx="83">
                  <c:v>3.200548387096774E-3</c:v>
                </c:pt>
                <c:pt idx="84">
                  <c:v>3.2496129032258065E-3</c:v>
                </c:pt>
                <c:pt idx="85">
                  <c:v>1.122107142857143E-3</c:v>
                </c:pt>
                <c:pt idx="86">
                  <c:v>1.5329677419354839E-3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82BF-4AAB-AA55-C721D5276ABE}"/>
            </c:ext>
          </c:extLst>
        </c:ser>
        <c:ser>
          <c:idx val="48"/>
          <c:order val="48"/>
          <c:tx>
            <c:strRef>
              <c:f>Sheet1!$EK$2</c:f>
              <c:strCache>
                <c:ptCount val="1"/>
                <c:pt idx="0">
                  <c:v>Dec-97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Sheet1!$EK$3:$EK$89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4.1412580645161286E-3</c:v>
                </c:pt>
                <c:pt idx="48">
                  <c:v>7.2271290322580639E-3</c:v>
                </c:pt>
                <c:pt idx="49">
                  <c:v>6.6202500000000003E-3</c:v>
                </c:pt>
                <c:pt idx="50">
                  <c:v>7.0240645161290319E-3</c:v>
                </c:pt>
                <c:pt idx="51">
                  <c:v>5.5483999999999993E-3</c:v>
                </c:pt>
                <c:pt idx="52">
                  <c:v>4.8490645161290329E-3</c:v>
                </c:pt>
                <c:pt idx="53">
                  <c:v>5.7734666666666669E-3</c:v>
                </c:pt>
                <c:pt idx="54">
                  <c:v>6.4817096774193545E-3</c:v>
                </c:pt>
                <c:pt idx="55">
                  <c:v>5.2589032258064513E-3</c:v>
                </c:pt>
                <c:pt idx="56">
                  <c:v>4.670733333333333E-3</c:v>
                </c:pt>
                <c:pt idx="57">
                  <c:v>3.906548387096774E-3</c:v>
                </c:pt>
                <c:pt idx="58">
                  <c:v>3.9094999999999998E-3</c:v>
                </c:pt>
                <c:pt idx="59">
                  <c:v>5.0815483870967739E-3</c:v>
                </c:pt>
                <c:pt idx="60">
                  <c:v>4.4910000000000002E-3</c:v>
                </c:pt>
                <c:pt idx="61">
                  <c:v>2.1346785714285712E-3</c:v>
                </c:pt>
                <c:pt idx="62">
                  <c:v>3.3424193548387097E-3</c:v>
                </c:pt>
                <c:pt idx="63">
                  <c:v>3.0318999999999997E-3</c:v>
                </c:pt>
                <c:pt idx="64">
                  <c:v>4.5717741935483872E-3</c:v>
                </c:pt>
                <c:pt idx="65">
                  <c:v>2.3147333333333334E-3</c:v>
                </c:pt>
                <c:pt idx="66">
                  <c:v>3.3370645161290321E-3</c:v>
                </c:pt>
                <c:pt idx="67">
                  <c:v>3.0766129032258065E-3</c:v>
                </c:pt>
                <c:pt idx="68">
                  <c:v>2.925433333333333E-3</c:v>
                </c:pt>
                <c:pt idx="69">
                  <c:v>3.777032258064516E-3</c:v>
                </c:pt>
                <c:pt idx="70">
                  <c:v>3.3208999999999999E-3</c:v>
                </c:pt>
                <c:pt idx="71">
                  <c:v>3.242225806451613E-3</c:v>
                </c:pt>
                <c:pt idx="72">
                  <c:v>3.2943225806451614E-3</c:v>
                </c:pt>
                <c:pt idx="73">
                  <c:v>2.9081379310344825E-3</c:v>
                </c:pt>
                <c:pt idx="74">
                  <c:v>1.3857741935483869E-3</c:v>
                </c:pt>
                <c:pt idx="75">
                  <c:v>2.6630666666666667E-3</c:v>
                </c:pt>
                <c:pt idx="76">
                  <c:v>2.6075161290322582E-3</c:v>
                </c:pt>
                <c:pt idx="77">
                  <c:v>1.2728333333333333E-3</c:v>
                </c:pt>
                <c:pt idx="78">
                  <c:v>1.2006451612903226E-3</c:v>
                </c:pt>
                <c:pt idx="79">
                  <c:v>2.0640967741935483E-3</c:v>
                </c:pt>
                <c:pt idx="80">
                  <c:v>1.2455999999999999E-3</c:v>
                </c:pt>
                <c:pt idx="81">
                  <c:v>2.2246774193548386E-3</c:v>
                </c:pt>
                <c:pt idx="82">
                  <c:v>1.7460333333333333E-3</c:v>
                </c:pt>
                <c:pt idx="83">
                  <c:v>1.3535483870967741E-3</c:v>
                </c:pt>
                <c:pt idx="84">
                  <c:v>1.9533548387096773E-3</c:v>
                </c:pt>
                <c:pt idx="85">
                  <c:v>1.2911785714285714E-3</c:v>
                </c:pt>
                <c:pt idx="86">
                  <c:v>2.2623870967741935E-3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82BF-4AAB-AA55-C721D5276ABE}"/>
            </c:ext>
          </c:extLst>
        </c:ser>
        <c:ser>
          <c:idx val="49"/>
          <c:order val="49"/>
          <c:tx>
            <c:strRef>
              <c:f>Sheet1!$EL$2</c:f>
              <c:strCache>
                <c:ptCount val="1"/>
                <c:pt idx="0">
                  <c:v>Jan-98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Sheet1!$EL$3:$EL$89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3.7481290322580645E-3</c:v>
                </c:pt>
                <c:pt idx="49">
                  <c:v>6.1792499999999998E-3</c:v>
                </c:pt>
                <c:pt idx="50">
                  <c:v>7.3461935483870961E-3</c:v>
                </c:pt>
                <c:pt idx="51">
                  <c:v>1.5064166666666667E-2</c:v>
                </c:pt>
                <c:pt idx="52">
                  <c:v>1.3713645161290321E-2</c:v>
                </c:pt>
                <c:pt idx="53">
                  <c:v>5.6880666666666666E-3</c:v>
                </c:pt>
                <c:pt idx="54">
                  <c:v>9.0569032258064515E-3</c:v>
                </c:pt>
                <c:pt idx="55">
                  <c:v>1.3300096774193547E-2</c:v>
                </c:pt>
                <c:pt idx="56">
                  <c:v>1.1094233333333333E-2</c:v>
                </c:pt>
                <c:pt idx="57">
                  <c:v>9.9463548387096791E-3</c:v>
                </c:pt>
                <c:pt idx="58">
                  <c:v>9.5653333333333337E-3</c:v>
                </c:pt>
                <c:pt idx="59">
                  <c:v>9.1413225806451608E-3</c:v>
                </c:pt>
                <c:pt idx="60">
                  <c:v>8.6421612903225808E-3</c:v>
                </c:pt>
                <c:pt idx="61">
                  <c:v>3.6911785714285714E-3</c:v>
                </c:pt>
                <c:pt idx="62">
                  <c:v>8.5713225806451597E-3</c:v>
                </c:pt>
                <c:pt idx="63">
                  <c:v>9.2077666666666672E-3</c:v>
                </c:pt>
                <c:pt idx="64">
                  <c:v>8.4114193548387086E-3</c:v>
                </c:pt>
                <c:pt idx="65">
                  <c:v>7.5234999999999998E-3</c:v>
                </c:pt>
                <c:pt idx="66">
                  <c:v>8.1341935483870958E-3</c:v>
                </c:pt>
                <c:pt idx="67">
                  <c:v>5.8918387096774192E-3</c:v>
                </c:pt>
                <c:pt idx="68">
                  <c:v>7.7076999999999996E-3</c:v>
                </c:pt>
                <c:pt idx="69">
                  <c:v>7.7530967741935488E-3</c:v>
                </c:pt>
                <c:pt idx="70">
                  <c:v>5.1470333333333328E-3</c:v>
                </c:pt>
                <c:pt idx="71">
                  <c:v>5.0873548387096769E-3</c:v>
                </c:pt>
                <c:pt idx="72">
                  <c:v>6.9403870967741938E-3</c:v>
                </c:pt>
                <c:pt idx="73">
                  <c:v>4.388689655172414E-3</c:v>
                </c:pt>
                <c:pt idx="74">
                  <c:v>3.2783548387096775E-3</c:v>
                </c:pt>
                <c:pt idx="75">
                  <c:v>6.4264666666666668E-3</c:v>
                </c:pt>
                <c:pt idx="76">
                  <c:v>4.3736129032258065E-3</c:v>
                </c:pt>
                <c:pt idx="77">
                  <c:v>5.0611666666666669E-3</c:v>
                </c:pt>
                <c:pt idx="78">
                  <c:v>4.9979999999999998E-3</c:v>
                </c:pt>
                <c:pt idx="79">
                  <c:v>6.2637419354838707E-3</c:v>
                </c:pt>
                <c:pt idx="80">
                  <c:v>3.1408333333333336E-3</c:v>
                </c:pt>
                <c:pt idx="81">
                  <c:v>6.4262903225806457E-3</c:v>
                </c:pt>
                <c:pt idx="82">
                  <c:v>4.7669999999999995E-3</c:v>
                </c:pt>
                <c:pt idx="83">
                  <c:v>4.487161290322581E-3</c:v>
                </c:pt>
                <c:pt idx="84">
                  <c:v>5.4690645161290319E-3</c:v>
                </c:pt>
                <c:pt idx="85">
                  <c:v>3.6558571428571426E-3</c:v>
                </c:pt>
                <c:pt idx="86">
                  <c:v>1.1943225806451613E-3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2BF-4AAB-AA55-C721D5276ABE}"/>
            </c:ext>
          </c:extLst>
        </c:ser>
        <c:ser>
          <c:idx val="50"/>
          <c:order val="50"/>
          <c:tx>
            <c:strRef>
              <c:f>Sheet1!$EM$2</c:f>
              <c:strCache>
                <c:ptCount val="1"/>
                <c:pt idx="0">
                  <c:v>Feb-98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Sheet1!$EM$3:$EM$89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9.6880357142857133E-3</c:v>
                </c:pt>
                <c:pt idx="50">
                  <c:v>2.1604903225806452E-2</c:v>
                </c:pt>
                <c:pt idx="51">
                  <c:v>2.9799833333333334E-2</c:v>
                </c:pt>
                <c:pt idx="52">
                  <c:v>2.4715419354838709E-2</c:v>
                </c:pt>
                <c:pt idx="53">
                  <c:v>1.9332233333333334E-2</c:v>
                </c:pt>
                <c:pt idx="54">
                  <c:v>1.8434032258064517E-2</c:v>
                </c:pt>
                <c:pt idx="55">
                  <c:v>1.5408741935483871E-2</c:v>
                </c:pt>
                <c:pt idx="56">
                  <c:v>1.2464300000000001E-2</c:v>
                </c:pt>
                <c:pt idx="57">
                  <c:v>1.0375516129032258E-2</c:v>
                </c:pt>
                <c:pt idx="58">
                  <c:v>1.0659466666666667E-2</c:v>
                </c:pt>
                <c:pt idx="59">
                  <c:v>1.1345225806451613E-2</c:v>
                </c:pt>
                <c:pt idx="60">
                  <c:v>1.0738935483870967E-2</c:v>
                </c:pt>
                <c:pt idx="61">
                  <c:v>9.0858928571428566E-3</c:v>
                </c:pt>
                <c:pt idx="62">
                  <c:v>1.0176387096774195E-2</c:v>
                </c:pt>
                <c:pt idx="63">
                  <c:v>8.3216333333333333E-3</c:v>
                </c:pt>
                <c:pt idx="64">
                  <c:v>8.0383870967741938E-3</c:v>
                </c:pt>
                <c:pt idx="65">
                  <c:v>8.7532666666666672E-3</c:v>
                </c:pt>
                <c:pt idx="66">
                  <c:v>8.4195483870967754E-3</c:v>
                </c:pt>
                <c:pt idx="67">
                  <c:v>7.1811612903225812E-3</c:v>
                </c:pt>
                <c:pt idx="68">
                  <c:v>7.3979333333333329E-3</c:v>
                </c:pt>
                <c:pt idx="69">
                  <c:v>8.4715483870967754E-3</c:v>
                </c:pt>
                <c:pt idx="70">
                  <c:v>7.8627999999999997E-3</c:v>
                </c:pt>
                <c:pt idx="71">
                  <c:v>7.912935483870967E-3</c:v>
                </c:pt>
                <c:pt idx="72">
                  <c:v>7.2777741935483873E-3</c:v>
                </c:pt>
                <c:pt idx="73">
                  <c:v>6.3529310344827587E-3</c:v>
                </c:pt>
                <c:pt idx="74">
                  <c:v>6.7619999999999998E-3</c:v>
                </c:pt>
                <c:pt idx="75">
                  <c:v>6.5681666666666666E-3</c:v>
                </c:pt>
                <c:pt idx="76">
                  <c:v>6.4020967741935482E-3</c:v>
                </c:pt>
                <c:pt idx="77">
                  <c:v>6.4267333333333336E-3</c:v>
                </c:pt>
                <c:pt idx="78">
                  <c:v>6.5769677419354839E-3</c:v>
                </c:pt>
                <c:pt idx="79">
                  <c:v>6.7558064516129038E-3</c:v>
                </c:pt>
                <c:pt idx="80">
                  <c:v>6.7415333333333332E-3</c:v>
                </c:pt>
                <c:pt idx="81">
                  <c:v>6.6961290322580637E-3</c:v>
                </c:pt>
                <c:pt idx="82">
                  <c:v>6.5109666666666672E-3</c:v>
                </c:pt>
                <c:pt idx="83">
                  <c:v>6.0792903225806447E-3</c:v>
                </c:pt>
                <c:pt idx="84">
                  <c:v>5.8367096774193548E-3</c:v>
                </c:pt>
                <c:pt idx="85">
                  <c:v>5.7673571428571426E-3</c:v>
                </c:pt>
                <c:pt idx="86">
                  <c:v>6.5325806451612908E-4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2BF-4AAB-AA55-C721D5276ABE}"/>
            </c:ext>
          </c:extLst>
        </c:ser>
        <c:ser>
          <c:idx val="51"/>
          <c:order val="51"/>
          <c:tx>
            <c:strRef>
              <c:f>Sheet1!$EN$2</c:f>
              <c:strCache>
                <c:ptCount val="1"/>
                <c:pt idx="0">
                  <c:v>Mar-98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Sheet1!$EN$3:$EN$89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3.3516774193548386E-3</c:v>
                </c:pt>
                <c:pt idx="51">
                  <c:v>7.791233333333333E-3</c:v>
                </c:pt>
                <c:pt idx="52">
                  <c:v>1.5675161290322578E-2</c:v>
                </c:pt>
                <c:pt idx="53">
                  <c:v>1.3757833333333334E-2</c:v>
                </c:pt>
                <c:pt idx="54">
                  <c:v>1.1954903225806451E-2</c:v>
                </c:pt>
                <c:pt idx="55">
                  <c:v>1.3769709677419355E-2</c:v>
                </c:pt>
                <c:pt idx="56">
                  <c:v>1.1637766666666667E-2</c:v>
                </c:pt>
                <c:pt idx="57">
                  <c:v>1.0515580645161291E-2</c:v>
                </c:pt>
                <c:pt idx="58">
                  <c:v>9.8541666666666673E-3</c:v>
                </c:pt>
                <c:pt idx="59">
                  <c:v>9.2237096774193551E-3</c:v>
                </c:pt>
                <c:pt idx="60">
                  <c:v>8.5563548387096785E-3</c:v>
                </c:pt>
                <c:pt idx="61">
                  <c:v>8.2922142857142864E-3</c:v>
                </c:pt>
                <c:pt idx="62">
                  <c:v>7.8893548387096776E-3</c:v>
                </c:pt>
                <c:pt idx="63">
                  <c:v>7.5457333333333329E-3</c:v>
                </c:pt>
                <c:pt idx="64">
                  <c:v>6.7683225806451615E-3</c:v>
                </c:pt>
                <c:pt idx="65">
                  <c:v>6.8310333333333334E-3</c:v>
                </c:pt>
                <c:pt idx="66">
                  <c:v>7.0033548387096771E-3</c:v>
                </c:pt>
                <c:pt idx="67">
                  <c:v>6.1793548387096778E-3</c:v>
                </c:pt>
                <c:pt idx="68">
                  <c:v>6.4489999999999999E-3</c:v>
                </c:pt>
                <c:pt idx="69">
                  <c:v>6.5819032258064517E-3</c:v>
                </c:pt>
                <c:pt idx="70">
                  <c:v>6.1434999999999997E-3</c:v>
                </c:pt>
                <c:pt idx="71">
                  <c:v>5.9193870967741936E-3</c:v>
                </c:pt>
                <c:pt idx="72">
                  <c:v>5.5689032258064517E-3</c:v>
                </c:pt>
                <c:pt idx="73">
                  <c:v>5.4930344827586203E-3</c:v>
                </c:pt>
                <c:pt idx="74">
                  <c:v>5.3166774193548387E-3</c:v>
                </c:pt>
                <c:pt idx="75">
                  <c:v>5.1267666666666668E-3</c:v>
                </c:pt>
                <c:pt idx="76">
                  <c:v>5.0989677419354838E-3</c:v>
                </c:pt>
                <c:pt idx="77">
                  <c:v>4.7721333333333336E-3</c:v>
                </c:pt>
                <c:pt idx="78">
                  <c:v>4.5982580645161295E-3</c:v>
                </c:pt>
                <c:pt idx="79">
                  <c:v>4.6724193548387093E-3</c:v>
                </c:pt>
                <c:pt idx="80">
                  <c:v>4.8555999999999998E-3</c:v>
                </c:pt>
                <c:pt idx="81">
                  <c:v>4.6756774193548387E-3</c:v>
                </c:pt>
                <c:pt idx="82">
                  <c:v>4.4378333333333336E-3</c:v>
                </c:pt>
                <c:pt idx="83">
                  <c:v>3.965870967741935E-3</c:v>
                </c:pt>
                <c:pt idx="84">
                  <c:v>4.3012258064516135E-3</c:v>
                </c:pt>
                <c:pt idx="85">
                  <c:v>4.0012499999999996E-3</c:v>
                </c:pt>
                <c:pt idx="86">
                  <c:v>4.6538709677419358E-4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82BF-4AAB-AA55-C721D5276ABE}"/>
            </c:ext>
          </c:extLst>
        </c:ser>
        <c:ser>
          <c:idx val="52"/>
          <c:order val="52"/>
          <c:tx>
            <c:strRef>
              <c:f>Sheet1!$EO$2</c:f>
              <c:strCache>
                <c:ptCount val="1"/>
                <c:pt idx="0">
                  <c:v>Apr-98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Sheet1!$EO$3:$EO$89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4.8367E-2</c:v>
                </c:pt>
                <c:pt idx="52">
                  <c:v>3.4024870967741934E-2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82BF-4AAB-AA55-C721D5276ABE}"/>
            </c:ext>
          </c:extLst>
        </c:ser>
        <c:ser>
          <c:idx val="53"/>
          <c:order val="53"/>
          <c:tx>
            <c:strRef>
              <c:f>Sheet1!$EP$2</c:f>
              <c:strCache>
                <c:ptCount val="1"/>
                <c:pt idx="0">
                  <c:v>May-98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Sheet1!$EP$3:$EP$89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3.8316774193548385E-3</c:v>
                </c:pt>
                <c:pt idx="53">
                  <c:v>6.9610999999999996E-3</c:v>
                </c:pt>
                <c:pt idx="54">
                  <c:v>1.4217193548387096E-2</c:v>
                </c:pt>
                <c:pt idx="55">
                  <c:v>1.3441580645161289E-2</c:v>
                </c:pt>
                <c:pt idx="56">
                  <c:v>1.1942233333333333E-2</c:v>
                </c:pt>
                <c:pt idx="57">
                  <c:v>1.0861354838709678E-2</c:v>
                </c:pt>
                <c:pt idx="58">
                  <c:v>1.0552233333333333E-2</c:v>
                </c:pt>
                <c:pt idx="59">
                  <c:v>9.6241935483870975E-3</c:v>
                </c:pt>
                <c:pt idx="60">
                  <c:v>9.2929677419354845E-3</c:v>
                </c:pt>
                <c:pt idx="61">
                  <c:v>8.540250000000001E-3</c:v>
                </c:pt>
                <c:pt idx="62">
                  <c:v>8.3551935483870965E-3</c:v>
                </c:pt>
                <c:pt idx="63">
                  <c:v>7.7638000000000004E-3</c:v>
                </c:pt>
                <c:pt idx="64">
                  <c:v>7.7202580645161292E-3</c:v>
                </c:pt>
                <c:pt idx="65">
                  <c:v>7.3957333333333338E-3</c:v>
                </c:pt>
                <c:pt idx="66">
                  <c:v>6.8441290322580643E-3</c:v>
                </c:pt>
                <c:pt idx="67">
                  <c:v>6.058E-3</c:v>
                </c:pt>
                <c:pt idx="68">
                  <c:v>6.5057333333333337E-3</c:v>
                </c:pt>
                <c:pt idx="69">
                  <c:v>6.6080645161290322E-3</c:v>
                </c:pt>
                <c:pt idx="70">
                  <c:v>6.2790000000000007E-3</c:v>
                </c:pt>
                <c:pt idx="71">
                  <c:v>6.1694516129032258E-3</c:v>
                </c:pt>
                <c:pt idx="72">
                  <c:v>5.9306774193548387E-3</c:v>
                </c:pt>
                <c:pt idx="73">
                  <c:v>5.7339655172413788E-3</c:v>
                </c:pt>
                <c:pt idx="74">
                  <c:v>5.2224193548387103E-3</c:v>
                </c:pt>
                <c:pt idx="75">
                  <c:v>5.3831666666666663E-3</c:v>
                </c:pt>
                <c:pt idx="76">
                  <c:v>5.1748709677419359E-3</c:v>
                </c:pt>
                <c:pt idx="77">
                  <c:v>4.3926E-3</c:v>
                </c:pt>
                <c:pt idx="78">
                  <c:v>4.2510645161290325E-3</c:v>
                </c:pt>
                <c:pt idx="79">
                  <c:v>4.4806774193548388E-3</c:v>
                </c:pt>
                <c:pt idx="80">
                  <c:v>4.3956666666666666E-3</c:v>
                </c:pt>
                <c:pt idx="81">
                  <c:v>4.4670322580645161E-3</c:v>
                </c:pt>
                <c:pt idx="82">
                  <c:v>4.1772333333333338E-3</c:v>
                </c:pt>
                <c:pt idx="83">
                  <c:v>3.850483870967742E-3</c:v>
                </c:pt>
                <c:pt idx="84">
                  <c:v>3.7273548387096772E-3</c:v>
                </c:pt>
                <c:pt idx="85">
                  <c:v>3.4206785714285715E-3</c:v>
                </c:pt>
                <c:pt idx="86">
                  <c:v>2.0522580645161289E-4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82BF-4AAB-AA55-C721D5276ABE}"/>
            </c:ext>
          </c:extLst>
        </c:ser>
        <c:ser>
          <c:idx val="54"/>
          <c:order val="54"/>
          <c:tx>
            <c:strRef>
              <c:f>Sheet1!$EQ$2</c:f>
              <c:strCache>
                <c:ptCount val="1"/>
                <c:pt idx="0">
                  <c:v>Jun-98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Sheet1!$EQ$3:$EQ$89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3.0952666666666665E-3</c:v>
                </c:pt>
                <c:pt idx="54">
                  <c:v>7.8697741935483869E-3</c:v>
                </c:pt>
                <c:pt idx="55">
                  <c:v>1.596132258064516E-2</c:v>
                </c:pt>
                <c:pt idx="56">
                  <c:v>1.2969633333333334E-2</c:v>
                </c:pt>
                <c:pt idx="57">
                  <c:v>1.0170032258064517E-2</c:v>
                </c:pt>
                <c:pt idx="58">
                  <c:v>8.9046000000000004E-3</c:v>
                </c:pt>
                <c:pt idx="59">
                  <c:v>8.3397096774193557E-3</c:v>
                </c:pt>
                <c:pt idx="60">
                  <c:v>7.586612903225807E-3</c:v>
                </c:pt>
                <c:pt idx="61">
                  <c:v>6.5188928571428568E-3</c:v>
                </c:pt>
                <c:pt idx="62">
                  <c:v>6.3146129032258065E-3</c:v>
                </c:pt>
                <c:pt idx="63">
                  <c:v>5.6448000000000002E-3</c:v>
                </c:pt>
                <c:pt idx="64">
                  <c:v>5.9475483870967743E-3</c:v>
                </c:pt>
                <c:pt idx="65">
                  <c:v>5.8202333333333333E-3</c:v>
                </c:pt>
                <c:pt idx="66">
                  <c:v>5.5503225806451612E-3</c:v>
                </c:pt>
                <c:pt idx="67">
                  <c:v>4.9047419354838707E-3</c:v>
                </c:pt>
                <c:pt idx="68">
                  <c:v>5.1908333333333338E-3</c:v>
                </c:pt>
                <c:pt idx="69">
                  <c:v>5.2120645161290325E-3</c:v>
                </c:pt>
                <c:pt idx="70">
                  <c:v>4.5094666666666665E-3</c:v>
                </c:pt>
                <c:pt idx="71">
                  <c:v>4.2502580645161284E-3</c:v>
                </c:pt>
                <c:pt idx="72">
                  <c:v>4.0557096774193552E-3</c:v>
                </c:pt>
                <c:pt idx="73">
                  <c:v>2.4543793103448275E-3</c:v>
                </c:pt>
                <c:pt idx="74">
                  <c:v>1.6404838709677418E-3</c:v>
                </c:pt>
                <c:pt idx="75">
                  <c:v>2.3214999999999998E-3</c:v>
                </c:pt>
                <c:pt idx="76">
                  <c:v>2.262258064516129E-3</c:v>
                </c:pt>
                <c:pt idx="77">
                  <c:v>1.4488000000000001E-3</c:v>
                </c:pt>
                <c:pt idx="78">
                  <c:v>2.4299999999999999E-3</c:v>
                </c:pt>
                <c:pt idx="79">
                  <c:v>3.3760967741935486E-3</c:v>
                </c:pt>
                <c:pt idx="80">
                  <c:v>2.6020333333333337E-3</c:v>
                </c:pt>
                <c:pt idx="81">
                  <c:v>3.0791935483870966E-3</c:v>
                </c:pt>
                <c:pt idx="82">
                  <c:v>2.9123666666666667E-3</c:v>
                </c:pt>
                <c:pt idx="83">
                  <c:v>2.3461935483870969E-3</c:v>
                </c:pt>
                <c:pt idx="84">
                  <c:v>3.5618064516129032E-3</c:v>
                </c:pt>
                <c:pt idx="85">
                  <c:v>4.0124642857142859E-3</c:v>
                </c:pt>
                <c:pt idx="86">
                  <c:v>4.8070967741935483E-4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82BF-4AAB-AA55-C721D5276ABE}"/>
            </c:ext>
          </c:extLst>
        </c:ser>
        <c:ser>
          <c:idx val="55"/>
          <c:order val="55"/>
          <c:tx>
            <c:strRef>
              <c:f>Sheet1!$ER$2</c:f>
              <c:strCache>
                <c:ptCount val="1"/>
                <c:pt idx="0">
                  <c:v>Jul-98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Sheet1!$ER$3:$ER$89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2.2704516129032257E-3</c:v>
                </c:pt>
                <c:pt idx="55">
                  <c:v>1.7551129032258066E-2</c:v>
                </c:pt>
                <c:pt idx="56">
                  <c:v>1.8589966666666666E-2</c:v>
                </c:pt>
                <c:pt idx="57">
                  <c:v>1.7172774193548387E-2</c:v>
                </c:pt>
                <c:pt idx="58">
                  <c:v>1.4207866666666668E-2</c:v>
                </c:pt>
                <c:pt idx="59">
                  <c:v>1.2346709677419354E-2</c:v>
                </c:pt>
                <c:pt idx="60">
                  <c:v>1.1784064516129032E-2</c:v>
                </c:pt>
                <c:pt idx="61">
                  <c:v>1.0428892857142857E-2</c:v>
                </c:pt>
                <c:pt idx="62">
                  <c:v>9.6256774193548382E-3</c:v>
                </c:pt>
                <c:pt idx="63">
                  <c:v>9.3380333333333322E-3</c:v>
                </c:pt>
                <c:pt idx="64">
                  <c:v>7.9446451612903233E-3</c:v>
                </c:pt>
                <c:pt idx="65">
                  <c:v>8.3262333333333337E-3</c:v>
                </c:pt>
                <c:pt idx="66">
                  <c:v>7.9144516129032259E-3</c:v>
                </c:pt>
                <c:pt idx="67">
                  <c:v>6.1090645161290319E-3</c:v>
                </c:pt>
                <c:pt idx="68">
                  <c:v>7.4554E-3</c:v>
                </c:pt>
                <c:pt idx="69">
                  <c:v>6.1137419354838707E-3</c:v>
                </c:pt>
                <c:pt idx="70">
                  <c:v>7.2582999999999996E-3</c:v>
                </c:pt>
                <c:pt idx="71">
                  <c:v>7.1206129032258059E-3</c:v>
                </c:pt>
                <c:pt idx="72">
                  <c:v>6.5502903225806448E-3</c:v>
                </c:pt>
                <c:pt idx="73">
                  <c:v>5.3678275862068968E-3</c:v>
                </c:pt>
                <c:pt idx="74">
                  <c:v>4.9269677419354844E-3</c:v>
                </c:pt>
                <c:pt idx="75">
                  <c:v>4.7558666666666664E-3</c:v>
                </c:pt>
                <c:pt idx="76">
                  <c:v>4.5408709677419359E-3</c:v>
                </c:pt>
                <c:pt idx="77">
                  <c:v>5.3869333333333332E-3</c:v>
                </c:pt>
                <c:pt idx="78">
                  <c:v>5.4720322580645167E-3</c:v>
                </c:pt>
                <c:pt idx="79">
                  <c:v>5.6192258064516123E-3</c:v>
                </c:pt>
                <c:pt idx="80">
                  <c:v>5.4207666666666659E-3</c:v>
                </c:pt>
                <c:pt idx="81">
                  <c:v>5.5529999999999998E-3</c:v>
                </c:pt>
                <c:pt idx="82">
                  <c:v>5.2541666666666665E-3</c:v>
                </c:pt>
                <c:pt idx="83">
                  <c:v>4.6564516129032263E-3</c:v>
                </c:pt>
                <c:pt idx="84">
                  <c:v>4.6748064516129026E-3</c:v>
                </c:pt>
                <c:pt idx="85">
                  <c:v>4.8967500000000001E-3</c:v>
                </c:pt>
                <c:pt idx="86">
                  <c:v>8.4361290322580653E-4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82BF-4AAB-AA55-C721D5276ABE}"/>
            </c:ext>
          </c:extLst>
        </c:ser>
        <c:ser>
          <c:idx val="56"/>
          <c:order val="56"/>
          <c:tx>
            <c:strRef>
              <c:f>Sheet1!$ES$2</c:f>
              <c:strCache>
                <c:ptCount val="1"/>
                <c:pt idx="0">
                  <c:v>Aug-98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Sheet1!$ES$3:$ES$89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4.1676774193548389E-3</c:v>
                </c:pt>
                <c:pt idx="56">
                  <c:v>1.1582133333333333E-2</c:v>
                </c:pt>
                <c:pt idx="57">
                  <c:v>1.3527548387096775E-2</c:v>
                </c:pt>
                <c:pt idx="58">
                  <c:v>1.4829266666666667E-2</c:v>
                </c:pt>
                <c:pt idx="59">
                  <c:v>1.5296677419354839E-2</c:v>
                </c:pt>
                <c:pt idx="60">
                  <c:v>1.3838870967741937E-2</c:v>
                </c:pt>
                <c:pt idx="61">
                  <c:v>9.1569285714285711E-3</c:v>
                </c:pt>
                <c:pt idx="62">
                  <c:v>1.206058064516129E-2</c:v>
                </c:pt>
                <c:pt idx="63">
                  <c:v>1.1702199999999999E-2</c:v>
                </c:pt>
                <c:pt idx="64">
                  <c:v>1.0698451612903226E-2</c:v>
                </c:pt>
                <c:pt idx="65">
                  <c:v>1.0183133333333334E-2</c:v>
                </c:pt>
                <c:pt idx="66">
                  <c:v>9.0542258064516129E-3</c:v>
                </c:pt>
                <c:pt idx="67">
                  <c:v>8.9554516129032261E-3</c:v>
                </c:pt>
                <c:pt idx="68">
                  <c:v>8.5738666666666675E-3</c:v>
                </c:pt>
                <c:pt idx="69">
                  <c:v>4.449612903225807E-3</c:v>
                </c:pt>
                <c:pt idx="70">
                  <c:v>5.5021333333333334E-3</c:v>
                </c:pt>
                <c:pt idx="71">
                  <c:v>6.1522580645161293E-3</c:v>
                </c:pt>
                <c:pt idx="72">
                  <c:v>8.075354838709678E-3</c:v>
                </c:pt>
                <c:pt idx="73">
                  <c:v>4.0291034482758618E-3</c:v>
                </c:pt>
                <c:pt idx="74">
                  <c:v>4.2934193548387093E-3</c:v>
                </c:pt>
                <c:pt idx="75">
                  <c:v>2.2555666666666668E-3</c:v>
                </c:pt>
                <c:pt idx="76">
                  <c:v>3.9134516129032257E-3</c:v>
                </c:pt>
                <c:pt idx="77">
                  <c:v>4.2744000000000002E-3</c:v>
                </c:pt>
                <c:pt idx="78">
                  <c:v>4.5708387096774191E-3</c:v>
                </c:pt>
                <c:pt idx="79">
                  <c:v>6.3946129032258058E-3</c:v>
                </c:pt>
                <c:pt idx="80">
                  <c:v>2.3499333333333334E-3</c:v>
                </c:pt>
                <c:pt idx="81">
                  <c:v>4.1248387096774197E-3</c:v>
                </c:pt>
                <c:pt idx="82">
                  <c:v>2.4000333333333334E-3</c:v>
                </c:pt>
                <c:pt idx="83">
                  <c:v>4.249774193548387E-3</c:v>
                </c:pt>
                <c:pt idx="84">
                  <c:v>5.6546774193548385E-3</c:v>
                </c:pt>
                <c:pt idx="85">
                  <c:v>3.4757857142857147E-3</c:v>
                </c:pt>
                <c:pt idx="86">
                  <c:v>5.3429999999999997E-3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82BF-4AAB-AA55-C721D5276ABE}"/>
            </c:ext>
          </c:extLst>
        </c:ser>
        <c:ser>
          <c:idx val="57"/>
          <c:order val="57"/>
          <c:tx>
            <c:strRef>
              <c:f>Sheet1!$ET$2</c:f>
              <c:strCache>
                <c:ptCount val="1"/>
                <c:pt idx="0">
                  <c:v>Sep-98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Sheet1!$ET$3:$ET$89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5.5991666666666672E-3</c:v>
                </c:pt>
                <c:pt idx="57">
                  <c:v>2.4348387096774195E-2</c:v>
                </c:pt>
                <c:pt idx="58">
                  <c:v>2.1171966666666667E-2</c:v>
                </c:pt>
                <c:pt idx="59">
                  <c:v>2.0631419354838709E-2</c:v>
                </c:pt>
                <c:pt idx="60">
                  <c:v>1.7159999999999998E-2</c:v>
                </c:pt>
                <c:pt idx="61">
                  <c:v>1.8132357142857141E-2</c:v>
                </c:pt>
                <c:pt idx="62">
                  <c:v>1.8653870967741935E-2</c:v>
                </c:pt>
                <c:pt idx="63">
                  <c:v>1.6541500000000001E-2</c:v>
                </c:pt>
                <c:pt idx="64">
                  <c:v>1.6309838709677418E-2</c:v>
                </c:pt>
                <c:pt idx="65">
                  <c:v>1.5302233333333333E-2</c:v>
                </c:pt>
                <c:pt idx="66">
                  <c:v>9.5847096774193553E-3</c:v>
                </c:pt>
                <c:pt idx="67">
                  <c:v>1.3525096774193548E-2</c:v>
                </c:pt>
                <c:pt idx="68">
                  <c:v>1.1931833333333334E-2</c:v>
                </c:pt>
                <c:pt idx="69">
                  <c:v>1.1750322580645161E-2</c:v>
                </c:pt>
                <c:pt idx="70">
                  <c:v>1.4524533333333334E-2</c:v>
                </c:pt>
                <c:pt idx="71">
                  <c:v>1.3637129032258064E-2</c:v>
                </c:pt>
                <c:pt idx="72">
                  <c:v>1.2624870967741937E-2</c:v>
                </c:pt>
                <c:pt idx="73">
                  <c:v>8.6182758620689665E-3</c:v>
                </c:pt>
                <c:pt idx="74">
                  <c:v>7.5531935483870967E-3</c:v>
                </c:pt>
                <c:pt idx="75">
                  <c:v>6.1757999999999995E-3</c:v>
                </c:pt>
                <c:pt idx="76">
                  <c:v>7.7255161290322579E-3</c:v>
                </c:pt>
                <c:pt idx="77">
                  <c:v>9.672933333333333E-3</c:v>
                </c:pt>
                <c:pt idx="78">
                  <c:v>8.6079999999999993E-3</c:v>
                </c:pt>
                <c:pt idx="79">
                  <c:v>7.1553870967741929E-3</c:v>
                </c:pt>
                <c:pt idx="80">
                  <c:v>7.748766666666667E-3</c:v>
                </c:pt>
                <c:pt idx="81">
                  <c:v>8.0186451612903227E-3</c:v>
                </c:pt>
                <c:pt idx="82">
                  <c:v>7.1679333333333336E-3</c:v>
                </c:pt>
                <c:pt idx="83">
                  <c:v>8.1438064516129033E-3</c:v>
                </c:pt>
                <c:pt idx="84">
                  <c:v>7.1635161290322579E-3</c:v>
                </c:pt>
                <c:pt idx="85">
                  <c:v>5.1387142857142864E-3</c:v>
                </c:pt>
                <c:pt idx="86">
                  <c:v>6.5320967741935489E-3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82BF-4AAB-AA55-C721D5276ABE}"/>
            </c:ext>
          </c:extLst>
        </c:ser>
        <c:ser>
          <c:idx val="58"/>
          <c:order val="58"/>
          <c:tx>
            <c:strRef>
              <c:f>Sheet1!$EU$2</c:f>
              <c:strCache>
                <c:ptCount val="1"/>
                <c:pt idx="0">
                  <c:v>Oct-98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Sheet1!$EU$3:$EU$89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9.7936451612903232E-3</c:v>
                </c:pt>
                <c:pt idx="58">
                  <c:v>2.4969433333333336E-2</c:v>
                </c:pt>
                <c:pt idx="59">
                  <c:v>2.7143419354838709E-2</c:v>
                </c:pt>
                <c:pt idx="60">
                  <c:v>2.7505483870967743E-2</c:v>
                </c:pt>
                <c:pt idx="61">
                  <c:v>1.7973892857142855E-2</c:v>
                </c:pt>
                <c:pt idx="62">
                  <c:v>2.2213419354838709E-2</c:v>
                </c:pt>
                <c:pt idx="63">
                  <c:v>2.0423299999999998E-2</c:v>
                </c:pt>
                <c:pt idx="64">
                  <c:v>1.7153806451612904E-2</c:v>
                </c:pt>
                <c:pt idx="65">
                  <c:v>1.6524333333333332E-2</c:v>
                </c:pt>
                <c:pt idx="66">
                  <c:v>1.5102161290322581E-2</c:v>
                </c:pt>
                <c:pt idx="67">
                  <c:v>1.4386290322580646E-2</c:v>
                </c:pt>
                <c:pt idx="68">
                  <c:v>1.3414966666666667E-2</c:v>
                </c:pt>
                <c:pt idx="69">
                  <c:v>1.1910322580645161E-2</c:v>
                </c:pt>
                <c:pt idx="70">
                  <c:v>1.2308433333333334E-2</c:v>
                </c:pt>
                <c:pt idx="71">
                  <c:v>1.2074322580645162E-2</c:v>
                </c:pt>
                <c:pt idx="72">
                  <c:v>1.1395161290322581E-2</c:v>
                </c:pt>
                <c:pt idx="73">
                  <c:v>1.0301413793103448E-2</c:v>
                </c:pt>
                <c:pt idx="74">
                  <c:v>7.1312580645161282E-3</c:v>
                </c:pt>
                <c:pt idx="75">
                  <c:v>9.8909666666666674E-3</c:v>
                </c:pt>
                <c:pt idx="76">
                  <c:v>1.0039741935483871E-2</c:v>
                </c:pt>
                <c:pt idx="77">
                  <c:v>6.219066666666666E-3</c:v>
                </c:pt>
                <c:pt idx="78">
                  <c:v>6.0215161290322582E-3</c:v>
                </c:pt>
                <c:pt idx="79">
                  <c:v>7.8660967741935491E-3</c:v>
                </c:pt>
                <c:pt idx="80">
                  <c:v>5.5853999999999999E-3</c:v>
                </c:pt>
                <c:pt idx="81">
                  <c:v>8.3013870967741932E-3</c:v>
                </c:pt>
                <c:pt idx="82">
                  <c:v>4.6068333333333334E-3</c:v>
                </c:pt>
                <c:pt idx="83">
                  <c:v>4.5979354838709676E-3</c:v>
                </c:pt>
                <c:pt idx="84">
                  <c:v>6.9147741935483868E-3</c:v>
                </c:pt>
                <c:pt idx="85">
                  <c:v>6.1888571428571426E-3</c:v>
                </c:pt>
                <c:pt idx="86">
                  <c:v>5.2894193548387097E-3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82BF-4AAB-AA55-C721D5276ABE}"/>
            </c:ext>
          </c:extLst>
        </c:ser>
        <c:ser>
          <c:idx val="59"/>
          <c:order val="59"/>
          <c:tx>
            <c:strRef>
              <c:f>Sheet1!$EV$2</c:f>
              <c:strCache>
                <c:ptCount val="1"/>
                <c:pt idx="0">
                  <c:v>Nov-98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Sheet1!$EV$3:$EV$89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1.49958E-2</c:v>
                </c:pt>
                <c:pt idx="59">
                  <c:v>2.686793548387097E-2</c:v>
                </c:pt>
                <c:pt idx="60">
                  <c:v>2.607874193548387E-2</c:v>
                </c:pt>
                <c:pt idx="61">
                  <c:v>2.6990750000000001E-2</c:v>
                </c:pt>
                <c:pt idx="62">
                  <c:v>2.9455806451612904E-2</c:v>
                </c:pt>
                <c:pt idx="63">
                  <c:v>2.54956E-2</c:v>
                </c:pt>
                <c:pt idx="64">
                  <c:v>2.240609677419355E-2</c:v>
                </c:pt>
                <c:pt idx="65">
                  <c:v>2.3538533333333334E-2</c:v>
                </c:pt>
                <c:pt idx="66">
                  <c:v>2.1883354838709675E-2</c:v>
                </c:pt>
                <c:pt idx="67">
                  <c:v>1.8751193548387095E-2</c:v>
                </c:pt>
                <c:pt idx="68">
                  <c:v>1.9231866666666667E-2</c:v>
                </c:pt>
                <c:pt idx="69">
                  <c:v>1.8708483870967744E-2</c:v>
                </c:pt>
                <c:pt idx="70">
                  <c:v>1.5904266666666667E-2</c:v>
                </c:pt>
                <c:pt idx="71">
                  <c:v>1.4950903225806451E-2</c:v>
                </c:pt>
                <c:pt idx="72">
                  <c:v>1.7066387096774195E-2</c:v>
                </c:pt>
                <c:pt idx="73">
                  <c:v>1.6244655172413792E-2</c:v>
                </c:pt>
                <c:pt idx="74">
                  <c:v>1.2420677419354839E-2</c:v>
                </c:pt>
                <c:pt idx="75">
                  <c:v>9.4809999999999998E-3</c:v>
                </c:pt>
                <c:pt idx="76">
                  <c:v>8.6797419354838704E-3</c:v>
                </c:pt>
                <c:pt idx="77">
                  <c:v>1.1859033333333333E-2</c:v>
                </c:pt>
                <c:pt idx="78">
                  <c:v>1.3163483870967741E-2</c:v>
                </c:pt>
                <c:pt idx="79">
                  <c:v>1.358541935483871E-2</c:v>
                </c:pt>
                <c:pt idx="80">
                  <c:v>9.1669000000000004E-3</c:v>
                </c:pt>
                <c:pt idx="81">
                  <c:v>8.4410967741935482E-3</c:v>
                </c:pt>
                <c:pt idx="82">
                  <c:v>8.8238999999999991E-3</c:v>
                </c:pt>
                <c:pt idx="83">
                  <c:v>9.2345806451612916E-3</c:v>
                </c:pt>
                <c:pt idx="84">
                  <c:v>9.9672258064516118E-3</c:v>
                </c:pt>
                <c:pt idx="85">
                  <c:v>4.9895E-3</c:v>
                </c:pt>
                <c:pt idx="86">
                  <c:v>2.8926129032258063E-3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82BF-4AAB-AA55-C721D5276ABE}"/>
            </c:ext>
          </c:extLst>
        </c:ser>
        <c:ser>
          <c:idx val="60"/>
          <c:order val="60"/>
          <c:tx>
            <c:strRef>
              <c:f>Sheet1!$EW$2</c:f>
              <c:strCache>
                <c:ptCount val="1"/>
                <c:pt idx="0">
                  <c:v>Dec-98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Sheet1!$EW$3:$EW$89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3.9464516129032257E-3</c:v>
                </c:pt>
                <c:pt idx="60">
                  <c:v>8.5334516129032274E-3</c:v>
                </c:pt>
                <c:pt idx="61">
                  <c:v>7.8048928571428575E-3</c:v>
                </c:pt>
                <c:pt idx="62">
                  <c:v>7.8485161290322587E-3</c:v>
                </c:pt>
                <c:pt idx="63">
                  <c:v>6.0354333333333338E-3</c:v>
                </c:pt>
                <c:pt idx="64">
                  <c:v>5.6869354838709682E-3</c:v>
                </c:pt>
                <c:pt idx="65">
                  <c:v>4.8648666666666661E-3</c:v>
                </c:pt>
                <c:pt idx="66">
                  <c:v>5.2371290322580644E-3</c:v>
                </c:pt>
                <c:pt idx="67">
                  <c:v>4.9707096774193552E-3</c:v>
                </c:pt>
                <c:pt idx="68">
                  <c:v>5.2857333333333331E-3</c:v>
                </c:pt>
                <c:pt idx="69">
                  <c:v>6.186225806451613E-3</c:v>
                </c:pt>
                <c:pt idx="70">
                  <c:v>5.0845999999999999E-3</c:v>
                </c:pt>
                <c:pt idx="71">
                  <c:v>4.9878064516129033E-3</c:v>
                </c:pt>
                <c:pt idx="72">
                  <c:v>5.3542258064516127E-3</c:v>
                </c:pt>
                <c:pt idx="73">
                  <c:v>4.4062068965517245E-3</c:v>
                </c:pt>
                <c:pt idx="74">
                  <c:v>4.0083870967741932E-3</c:v>
                </c:pt>
                <c:pt idx="75">
                  <c:v>3.5822999999999996E-3</c:v>
                </c:pt>
                <c:pt idx="76">
                  <c:v>3.7949677419354838E-3</c:v>
                </c:pt>
                <c:pt idx="77">
                  <c:v>4.2867333333333332E-3</c:v>
                </c:pt>
                <c:pt idx="78">
                  <c:v>4.1517419354838714E-3</c:v>
                </c:pt>
                <c:pt idx="79">
                  <c:v>2.9046129032258062E-3</c:v>
                </c:pt>
                <c:pt idx="80">
                  <c:v>2.5728333333333337E-3</c:v>
                </c:pt>
                <c:pt idx="81">
                  <c:v>2.4911290322580646E-3</c:v>
                </c:pt>
                <c:pt idx="82">
                  <c:v>2.8974333333333332E-3</c:v>
                </c:pt>
                <c:pt idx="83">
                  <c:v>3.6177419354838708E-3</c:v>
                </c:pt>
                <c:pt idx="84">
                  <c:v>3.0610322580645164E-3</c:v>
                </c:pt>
                <c:pt idx="85">
                  <c:v>1.55175E-3</c:v>
                </c:pt>
                <c:pt idx="86">
                  <c:v>2.4943548387096775E-3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82BF-4AAB-AA55-C721D5276ABE}"/>
            </c:ext>
          </c:extLst>
        </c:ser>
        <c:ser>
          <c:idx val="61"/>
          <c:order val="61"/>
          <c:tx>
            <c:strRef>
              <c:f>Sheet1!$EX$2</c:f>
              <c:strCache>
                <c:ptCount val="1"/>
                <c:pt idx="0">
                  <c:v>Jan-99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Sheet1!$EX$3:$EX$89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8.3903870967741937E-3</c:v>
                </c:pt>
                <c:pt idx="61">
                  <c:v>9.015035714285715E-3</c:v>
                </c:pt>
                <c:pt idx="62">
                  <c:v>2.5091096774193546E-2</c:v>
                </c:pt>
                <c:pt idx="63">
                  <c:v>2.4761166666666667E-2</c:v>
                </c:pt>
                <c:pt idx="64">
                  <c:v>2.1525225806451616E-2</c:v>
                </c:pt>
                <c:pt idx="65">
                  <c:v>2.1423666666666667E-2</c:v>
                </c:pt>
                <c:pt idx="66">
                  <c:v>1.8579483870967743E-2</c:v>
                </c:pt>
                <c:pt idx="67">
                  <c:v>1.7705870967741934E-2</c:v>
                </c:pt>
                <c:pt idx="68">
                  <c:v>1.6766066666666669E-2</c:v>
                </c:pt>
                <c:pt idx="69">
                  <c:v>1.7302645161290323E-2</c:v>
                </c:pt>
                <c:pt idx="70">
                  <c:v>1.5379466666666668E-2</c:v>
                </c:pt>
                <c:pt idx="71">
                  <c:v>1.461241935483871E-2</c:v>
                </c:pt>
                <c:pt idx="72">
                  <c:v>1.3784129032258065E-2</c:v>
                </c:pt>
                <c:pt idx="73">
                  <c:v>9.2601379310344838E-3</c:v>
                </c:pt>
                <c:pt idx="74">
                  <c:v>1.245758064516129E-2</c:v>
                </c:pt>
                <c:pt idx="75">
                  <c:v>1.1924366666666667E-2</c:v>
                </c:pt>
                <c:pt idx="76">
                  <c:v>1.1532258064516129E-2</c:v>
                </c:pt>
                <c:pt idx="77">
                  <c:v>1.0695766666666667E-2</c:v>
                </c:pt>
                <c:pt idx="78">
                  <c:v>1.0831419354838711E-2</c:v>
                </c:pt>
                <c:pt idx="79">
                  <c:v>8.5821290322580651E-3</c:v>
                </c:pt>
                <c:pt idx="80">
                  <c:v>9.9145666666666677E-3</c:v>
                </c:pt>
                <c:pt idx="81">
                  <c:v>9.7238064516129031E-3</c:v>
                </c:pt>
                <c:pt idx="82">
                  <c:v>9.3401666666666668E-3</c:v>
                </c:pt>
                <c:pt idx="83">
                  <c:v>9.0388709677419344E-3</c:v>
                </c:pt>
                <c:pt idx="84">
                  <c:v>7.7589677419354838E-3</c:v>
                </c:pt>
                <c:pt idx="85">
                  <c:v>7.3846785714285716E-3</c:v>
                </c:pt>
                <c:pt idx="86">
                  <c:v>4.0544516129032253E-3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82BF-4AAB-AA55-C721D5276ABE}"/>
            </c:ext>
          </c:extLst>
        </c:ser>
        <c:ser>
          <c:idx val="62"/>
          <c:order val="62"/>
          <c:tx>
            <c:strRef>
              <c:f>Sheet1!$EY$2</c:f>
              <c:strCache>
                <c:ptCount val="1"/>
                <c:pt idx="0">
                  <c:v>Feb-99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Sheet1!$EY$3:$EY$89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1.9468214285714284E-3</c:v>
                </c:pt>
                <c:pt idx="62">
                  <c:v>6.7965161290322578E-3</c:v>
                </c:pt>
                <c:pt idx="63">
                  <c:v>1.2689033333333332E-2</c:v>
                </c:pt>
                <c:pt idx="64">
                  <c:v>1.1881548387096773E-2</c:v>
                </c:pt>
                <c:pt idx="65">
                  <c:v>1.5805333333333334E-2</c:v>
                </c:pt>
                <c:pt idx="66">
                  <c:v>1.3400677419354839E-2</c:v>
                </c:pt>
                <c:pt idx="67">
                  <c:v>1.0434516129032257E-2</c:v>
                </c:pt>
                <c:pt idx="68">
                  <c:v>9.9153666666666664E-3</c:v>
                </c:pt>
                <c:pt idx="69">
                  <c:v>9.1209032258064513E-3</c:v>
                </c:pt>
                <c:pt idx="70">
                  <c:v>8.8030333333333332E-3</c:v>
                </c:pt>
                <c:pt idx="71">
                  <c:v>8.7321612903225806E-3</c:v>
                </c:pt>
                <c:pt idx="72">
                  <c:v>7.5626451612903229E-3</c:v>
                </c:pt>
                <c:pt idx="73">
                  <c:v>6.1865517241379304E-3</c:v>
                </c:pt>
                <c:pt idx="74">
                  <c:v>6.6918064516129031E-3</c:v>
                </c:pt>
                <c:pt idx="75">
                  <c:v>4.8145333333333333E-3</c:v>
                </c:pt>
                <c:pt idx="76">
                  <c:v>4.2175161290322581E-3</c:v>
                </c:pt>
                <c:pt idx="77">
                  <c:v>4.2221999999999997E-3</c:v>
                </c:pt>
                <c:pt idx="78">
                  <c:v>5.7331935483870963E-3</c:v>
                </c:pt>
                <c:pt idx="79">
                  <c:v>4.9118387096774201E-3</c:v>
                </c:pt>
                <c:pt idx="80">
                  <c:v>6.5875666666666667E-3</c:v>
                </c:pt>
                <c:pt idx="81">
                  <c:v>5.3731935483870962E-3</c:v>
                </c:pt>
                <c:pt idx="82">
                  <c:v>5.3664999999999997E-3</c:v>
                </c:pt>
                <c:pt idx="83">
                  <c:v>4.2631612903225808E-3</c:v>
                </c:pt>
                <c:pt idx="84">
                  <c:v>3.9466451612903226E-3</c:v>
                </c:pt>
                <c:pt idx="85">
                  <c:v>3.748142857142857E-3</c:v>
                </c:pt>
                <c:pt idx="86">
                  <c:v>2.0260645161290325E-3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82BF-4AAB-AA55-C721D5276ABE}"/>
            </c:ext>
          </c:extLst>
        </c:ser>
        <c:ser>
          <c:idx val="63"/>
          <c:order val="63"/>
          <c:tx>
            <c:strRef>
              <c:f>Sheet1!$EZ$2</c:f>
              <c:strCache>
                <c:ptCount val="1"/>
                <c:pt idx="0">
                  <c:v>Mar-99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Sheet1!$EZ$3:$EZ$89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3.4329677419354838E-3</c:v>
                </c:pt>
                <c:pt idx="63">
                  <c:v>4.7201333333333336E-3</c:v>
                </c:pt>
                <c:pt idx="64">
                  <c:v>5.7048387096774195E-3</c:v>
                </c:pt>
                <c:pt idx="65">
                  <c:v>6.9191333333333332E-3</c:v>
                </c:pt>
                <c:pt idx="66">
                  <c:v>6.0534193548387096E-3</c:v>
                </c:pt>
                <c:pt idx="67">
                  <c:v>7.8495806451612908E-3</c:v>
                </c:pt>
                <c:pt idx="68">
                  <c:v>1.0451266666666665E-2</c:v>
                </c:pt>
                <c:pt idx="69">
                  <c:v>1.0451354838709678E-2</c:v>
                </c:pt>
                <c:pt idx="70">
                  <c:v>9.5895333333333339E-3</c:v>
                </c:pt>
                <c:pt idx="71">
                  <c:v>9.3856774193548393E-3</c:v>
                </c:pt>
                <c:pt idx="72">
                  <c:v>9.228193548387097E-3</c:v>
                </c:pt>
                <c:pt idx="73">
                  <c:v>8.5286551724137929E-3</c:v>
                </c:pt>
                <c:pt idx="74">
                  <c:v>6.7386451612903228E-3</c:v>
                </c:pt>
                <c:pt idx="75">
                  <c:v>7.219766666666667E-3</c:v>
                </c:pt>
                <c:pt idx="76">
                  <c:v>6.749612903225807E-3</c:v>
                </c:pt>
                <c:pt idx="77">
                  <c:v>4.6698E-3</c:v>
                </c:pt>
                <c:pt idx="78">
                  <c:v>4.8611935483870968E-3</c:v>
                </c:pt>
                <c:pt idx="79">
                  <c:v>5.4930645161290316E-3</c:v>
                </c:pt>
                <c:pt idx="80">
                  <c:v>4.7811666666666671E-3</c:v>
                </c:pt>
                <c:pt idx="81">
                  <c:v>5.5079354838709679E-3</c:v>
                </c:pt>
                <c:pt idx="82">
                  <c:v>4.3892999999999996E-3</c:v>
                </c:pt>
                <c:pt idx="83">
                  <c:v>3.8809032258064514E-3</c:v>
                </c:pt>
                <c:pt idx="84">
                  <c:v>4.5195806451612903E-3</c:v>
                </c:pt>
                <c:pt idx="85">
                  <c:v>4.2897142857142856E-3</c:v>
                </c:pt>
                <c:pt idx="86">
                  <c:v>2.1871612903225806E-3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82BF-4AAB-AA55-C721D5276ABE}"/>
            </c:ext>
          </c:extLst>
        </c:ser>
        <c:ser>
          <c:idx val="64"/>
          <c:order val="64"/>
          <c:tx>
            <c:strRef>
              <c:f>Sheet1!$FA$2</c:f>
              <c:strCache>
                <c:ptCount val="1"/>
                <c:pt idx="0">
                  <c:v>Apr-99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Sheet1!$FA$3:$FA$89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1.3382533333333333E-2</c:v>
                </c:pt>
                <c:pt idx="64">
                  <c:v>1.9171838709677421E-2</c:v>
                </c:pt>
                <c:pt idx="65">
                  <c:v>1.8541066666666665E-2</c:v>
                </c:pt>
                <c:pt idx="66">
                  <c:v>1.4509032258064516E-2</c:v>
                </c:pt>
                <c:pt idx="67">
                  <c:v>1.4386806451612904E-2</c:v>
                </c:pt>
                <c:pt idx="68">
                  <c:v>1.9151666666666668E-2</c:v>
                </c:pt>
                <c:pt idx="69">
                  <c:v>1.6457774193548387E-2</c:v>
                </c:pt>
                <c:pt idx="70">
                  <c:v>1.6089433333333333E-2</c:v>
                </c:pt>
                <c:pt idx="71">
                  <c:v>1.569664516129032E-2</c:v>
                </c:pt>
                <c:pt idx="72">
                  <c:v>1.4981096774193549E-2</c:v>
                </c:pt>
                <c:pt idx="73">
                  <c:v>1.0856689655172414E-2</c:v>
                </c:pt>
                <c:pt idx="74">
                  <c:v>1.3001967741935483E-2</c:v>
                </c:pt>
                <c:pt idx="75">
                  <c:v>1.2132733333333335E-2</c:v>
                </c:pt>
                <c:pt idx="76">
                  <c:v>1.1490483870967742E-2</c:v>
                </c:pt>
                <c:pt idx="77">
                  <c:v>1.0841399999999999E-2</c:v>
                </c:pt>
                <c:pt idx="78">
                  <c:v>1.0800838709677419E-2</c:v>
                </c:pt>
                <c:pt idx="79">
                  <c:v>1.0554225806451612E-2</c:v>
                </c:pt>
                <c:pt idx="80">
                  <c:v>1.0750000000000001E-2</c:v>
                </c:pt>
                <c:pt idx="81">
                  <c:v>1.0252419354838711E-2</c:v>
                </c:pt>
                <c:pt idx="82">
                  <c:v>9.838733333333332E-3</c:v>
                </c:pt>
                <c:pt idx="83">
                  <c:v>8.9317419354838709E-3</c:v>
                </c:pt>
                <c:pt idx="84">
                  <c:v>8.5566774193548394E-3</c:v>
                </c:pt>
                <c:pt idx="85">
                  <c:v>3.6477857142857145E-3</c:v>
                </c:pt>
                <c:pt idx="86">
                  <c:v>2.0480322580645163E-3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82BF-4AAB-AA55-C721D5276ABE}"/>
            </c:ext>
          </c:extLst>
        </c:ser>
        <c:ser>
          <c:idx val="65"/>
          <c:order val="65"/>
          <c:tx>
            <c:strRef>
              <c:f>Sheet1!$FB$2</c:f>
              <c:strCache>
                <c:ptCount val="1"/>
                <c:pt idx="0">
                  <c:v>May-99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Sheet1!$FB$3:$FB$89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1.7061612903225807E-3</c:v>
                </c:pt>
                <c:pt idx="65">
                  <c:v>6.0671333333333338E-3</c:v>
                </c:pt>
                <c:pt idx="66">
                  <c:v>8.2141612903225813E-3</c:v>
                </c:pt>
                <c:pt idx="67">
                  <c:v>6.8172258064516126E-3</c:v>
                </c:pt>
                <c:pt idx="68">
                  <c:v>1.0727833333333332E-2</c:v>
                </c:pt>
                <c:pt idx="69">
                  <c:v>1.1535064516129031E-2</c:v>
                </c:pt>
                <c:pt idx="70">
                  <c:v>9.7299000000000014E-3</c:v>
                </c:pt>
                <c:pt idx="71">
                  <c:v>9.01325806451613E-3</c:v>
                </c:pt>
                <c:pt idx="72">
                  <c:v>8.4036451612903226E-3</c:v>
                </c:pt>
                <c:pt idx="73">
                  <c:v>8.1024482758620692E-3</c:v>
                </c:pt>
                <c:pt idx="74">
                  <c:v>7.504838709677419E-3</c:v>
                </c:pt>
                <c:pt idx="75">
                  <c:v>6.7197999999999997E-3</c:v>
                </c:pt>
                <c:pt idx="76">
                  <c:v>6.2193548387096771E-3</c:v>
                </c:pt>
                <c:pt idx="77">
                  <c:v>5.7018666666666671E-3</c:v>
                </c:pt>
                <c:pt idx="78">
                  <c:v>5.7016129032258058E-3</c:v>
                </c:pt>
                <c:pt idx="79">
                  <c:v>5.4149999999999997E-3</c:v>
                </c:pt>
                <c:pt idx="80">
                  <c:v>5.3874999999999999E-3</c:v>
                </c:pt>
                <c:pt idx="81">
                  <c:v>5.2518709677419357E-3</c:v>
                </c:pt>
                <c:pt idx="82">
                  <c:v>4.9548666666666668E-3</c:v>
                </c:pt>
                <c:pt idx="83">
                  <c:v>4.1192258064516128E-3</c:v>
                </c:pt>
                <c:pt idx="84">
                  <c:v>3.9758709677419355E-3</c:v>
                </c:pt>
                <c:pt idx="85">
                  <c:v>3.7646071428571429E-3</c:v>
                </c:pt>
                <c:pt idx="86">
                  <c:v>1.2070967741935484E-3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82BF-4AAB-AA55-C721D5276ABE}"/>
            </c:ext>
          </c:extLst>
        </c:ser>
        <c:ser>
          <c:idx val="66"/>
          <c:order val="66"/>
          <c:tx>
            <c:strRef>
              <c:f>Sheet1!$FC$2</c:f>
              <c:strCache>
                <c:ptCount val="1"/>
                <c:pt idx="0">
                  <c:v>Jun-99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Sheet1!$FC$3:$FC$89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9.5837333333333337E-3</c:v>
                </c:pt>
                <c:pt idx="66">
                  <c:v>1.8827193548387099E-2</c:v>
                </c:pt>
                <c:pt idx="67">
                  <c:v>1.8179645161290323E-2</c:v>
                </c:pt>
                <c:pt idx="68">
                  <c:v>1.9331033333333334E-2</c:v>
                </c:pt>
                <c:pt idx="69">
                  <c:v>1.8647129032258066E-2</c:v>
                </c:pt>
                <c:pt idx="70">
                  <c:v>1.6917833333333333E-2</c:v>
                </c:pt>
                <c:pt idx="71">
                  <c:v>1.63488064516129E-2</c:v>
                </c:pt>
                <c:pt idx="72">
                  <c:v>1.5004645161290322E-2</c:v>
                </c:pt>
                <c:pt idx="73">
                  <c:v>5.6816896551724139E-3</c:v>
                </c:pt>
                <c:pt idx="74">
                  <c:v>1.3250387096774193E-2</c:v>
                </c:pt>
                <c:pt idx="75">
                  <c:v>1.2575666666666667E-2</c:v>
                </c:pt>
                <c:pt idx="76">
                  <c:v>1.2233548387096775E-2</c:v>
                </c:pt>
                <c:pt idx="77">
                  <c:v>1.1756866666666668E-2</c:v>
                </c:pt>
                <c:pt idx="78">
                  <c:v>1.1546870967741936E-2</c:v>
                </c:pt>
                <c:pt idx="79">
                  <c:v>1.1176806451612903E-2</c:v>
                </c:pt>
                <c:pt idx="80">
                  <c:v>1.09572E-2</c:v>
                </c:pt>
                <c:pt idx="81">
                  <c:v>1.0482677419354838E-2</c:v>
                </c:pt>
                <c:pt idx="82">
                  <c:v>9.9388333333333342E-3</c:v>
                </c:pt>
                <c:pt idx="83">
                  <c:v>9.695290322580645E-3</c:v>
                </c:pt>
                <c:pt idx="84">
                  <c:v>9.7808387096774193E-3</c:v>
                </c:pt>
                <c:pt idx="85">
                  <c:v>8.2171071428571423E-3</c:v>
                </c:pt>
                <c:pt idx="86">
                  <c:v>7.0477741935483871E-3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82BF-4AAB-AA55-C721D5276ABE}"/>
            </c:ext>
          </c:extLst>
        </c:ser>
        <c:ser>
          <c:idx val="67"/>
          <c:order val="67"/>
          <c:tx>
            <c:strRef>
              <c:f>Sheet1!$FD$2</c:f>
              <c:strCache>
                <c:ptCount val="1"/>
                <c:pt idx="0">
                  <c:v>Jul-99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Sheet1!$FD$3:$FD$89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8.6843548387096764E-3</c:v>
                </c:pt>
                <c:pt idx="67">
                  <c:v>1.7079193548387096E-2</c:v>
                </c:pt>
                <c:pt idx="68">
                  <c:v>2.0401300000000001E-2</c:v>
                </c:pt>
                <c:pt idx="69">
                  <c:v>2.0792612903225805E-2</c:v>
                </c:pt>
                <c:pt idx="70">
                  <c:v>2.1800766666666669E-2</c:v>
                </c:pt>
                <c:pt idx="71">
                  <c:v>1.8040193548387099E-2</c:v>
                </c:pt>
                <c:pt idx="72">
                  <c:v>1.5986322580645161E-2</c:v>
                </c:pt>
                <c:pt idx="73">
                  <c:v>1.3970862068965516E-2</c:v>
                </c:pt>
                <c:pt idx="74">
                  <c:v>1.3745548387096775E-2</c:v>
                </c:pt>
                <c:pt idx="75">
                  <c:v>1.2689666666666665E-2</c:v>
                </c:pt>
                <c:pt idx="76">
                  <c:v>1.1729064516129033E-2</c:v>
                </c:pt>
                <c:pt idx="77">
                  <c:v>1.1047733333333334E-2</c:v>
                </c:pt>
                <c:pt idx="78">
                  <c:v>1.0951451612903226E-2</c:v>
                </c:pt>
                <c:pt idx="79">
                  <c:v>1.0288161290322581E-2</c:v>
                </c:pt>
                <c:pt idx="80">
                  <c:v>8.5737999999999995E-3</c:v>
                </c:pt>
                <c:pt idx="81">
                  <c:v>7.9775806451612905E-3</c:v>
                </c:pt>
                <c:pt idx="82">
                  <c:v>7.3291666666666661E-3</c:v>
                </c:pt>
                <c:pt idx="83">
                  <c:v>7.7635161290322578E-3</c:v>
                </c:pt>
                <c:pt idx="84">
                  <c:v>8.2459999999999999E-3</c:v>
                </c:pt>
                <c:pt idx="85">
                  <c:v>5.9851428571428573E-3</c:v>
                </c:pt>
                <c:pt idx="86">
                  <c:v>3.8134193548387098E-3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82BF-4AAB-AA55-C721D5276ABE}"/>
            </c:ext>
          </c:extLst>
        </c:ser>
        <c:ser>
          <c:idx val="68"/>
          <c:order val="68"/>
          <c:tx>
            <c:strRef>
              <c:f>Sheet1!$FE$2</c:f>
              <c:strCache>
                <c:ptCount val="1"/>
                <c:pt idx="0">
                  <c:v>Aug-99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Sheet1!$FE$3:$FE$89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7.346064516129033E-3</c:v>
                </c:pt>
                <c:pt idx="68">
                  <c:v>1.41082E-2</c:v>
                </c:pt>
                <c:pt idx="69">
                  <c:v>1.7582225806451614E-2</c:v>
                </c:pt>
                <c:pt idx="70">
                  <c:v>1.7882633333333335E-2</c:v>
                </c:pt>
                <c:pt idx="71">
                  <c:v>1.7250709677419356E-2</c:v>
                </c:pt>
                <c:pt idx="72">
                  <c:v>1.581125806451613E-2</c:v>
                </c:pt>
                <c:pt idx="73">
                  <c:v>1.630148275862069E-2</c:v>
                </c:pt>
                <c:pt idx="74">
                  <c:v>1.4587451612903224E-2</c:v>
                </c:pt>
                <c:pt idx="75">
                  <c:v>1.28261E-2</c:v>
                </c:pt>
                <c:pt idx="76">
                  <c:v>1.1889774193548386E-2</c:v>
                </c:pt>
                <c:pt idx="77">
                  <c:v>1.1361100000000001E-2</c:v>
                </c:pt>
                <c:pt idx="78">
                  <c:v>1.0840483870967742E-2</c:v>
                </c:pt>
                <c:pt idx="79">
                  <c:v>1.0662161290322582E-2</c:v>
                </c:pt>
                <c:pt idx="80">
                  <c:v>8.4231666666666673E-3</c:v>
                </c:pt>
                <c:pt idx="81">
                  <c:v>8.5470645161290319E-3</c:v>
                </c:pt>
                <c:pt idx="82">
                  <c:v>7.5702E-3</c:v>
                </c:pt>
                <c:pt idx="83">
                  <c:v>9.059774193548387E-3</c:v>
                </c:pt>
                <c:pt idx="84">
                  <c:v>9.2204838709677422E-3</c:v>
                </c:pt>
                <c:pt idx="85">
                  <c:v>6.3533571428571424E-3</c:v>
                </c:pt>
                <c:pt idx="86">
                  <c:v>3.1943870967741936E-3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82BF-4AAB-AA55-C721D5276ABE}"/>
            </c:ext>
          </c:extLst>
        </c:ser>
        <c:ser>
          <c:idx val="69"/>
          <c:order val="69"/>
          <c:tx>
            <c:strRef>
              <c:f>Sheet1!$FF$2</c:f>
              <c:strCache>
                <c:ptCount val="1"/>
                <c:pt idx="0">
                  <c:v>Sep-99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Sheet1!$FF$3:$FF$89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1.4344899999999999E-2</c:v>
                </c:pt>
                <c:pt idx="69">
                  <c:v>2.5623645161290322E-2</c:v>
                </c:pt>
                <c:pt idx="70">
                  <c:v>2.9095800000000002E-2</c:v>
                </c:pt>
                <c:pt idx="71">
                  <c:v>2.8564193548387098E-2</c:v>
                </c:pt>
                <c:pt idx="72">
                  <c:v>3.1640645161290323E-2</c:v>
                </c:pt>
                <c:pt idx="73">
                  <c:v>2.5762275862068966E-2</c:v>
                </c:pt>
                <c:pt idx="74">
                  <c:v>2.9368999999999999E-2</c:v>
                </c:pt>
                <c:pt idx="75">
                  <c:v>1.9478833333333334E-2</c:v>
                </c:pt>
                <c:pt idx="76">
                  <c:v>2.0382451612903224E-2</c:v>
                </c:pt>
                <c:pt idx="77">
                  <c:v>1.4915333333333334E-2</c:v>
                </c:pt>
                <c:pt idx="78">
                  <c:v>1.6003806451612902E-2</c:v>
                </c:pt>
                <c:pt idx="79">
                  <c:v>1.5171322580645161E-2</c:v>
                </c:pt>
                <c:pt idx="80">
                  <c:v>1.5265533333333333E-2</c:v>
                </c:pt>
                <c:pt idx="81">
                  <c:v>1.4826516129032257E-2</c:v>
                </c:pt>
                <c:pt idx="82">
                  <c:v>1.3900566666666668E-2</c:v>
                </c:pt>
                <c:pt idx="83">
                  <c:v>1.3631161290322581E-2</c:v>
                </c:pt>
                <c:pt idx="84">
                  <c:v>1.4292580645161292E-2</c:v>
                </c:pt>
                <c:pt idx="85">
                  <c:v>1.1106357142857142E-2</c:v>
                </c:pt>
                <c:pt idx="86">
                  <c:v>4.722290322580645E-3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82BF-4AAB-AA55-C721D5276ABE}"/>
            </c:ext>
          </c:extLst>
        </c:ser>
        <c:ser>
          <c:idx val="70"/>
          <c:order val="70"/>
          <c:tx>
            <c:strRef>
              <c:f>Sheet1!$FG$2</c:f>
              <c:strCache>
                <c:ptCount val="1"/>
                <c:pt idx="0">
                  <c:v>Oct-99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Sheet1!$FG$3:$FG$89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1.0667709677419356E-2</c:v>
                </c:pt>
                <c:pt idx="70">
                  <c:v>2.0473100000000001E-2</c:v>
                </c:pt>
                <c:pt idx="71">
                  <c:v>2.8685387096774193E-2</c:v>
                </c:pt>
                <c:pt idx="72">
                  <c:v>3.1488516129032258E-2</c:v>
                </c:pt>
                <c:pt idx="73">
                  <c:v>2.8773862068965518E-2</c:v>
                </c:pt>
                <c:pt idx="74">
                  <c:v>3.1060032258064516E-2</c:v>
                </c:pt>
                <c:pt idx="75">
                  <c:v>2.1559133333333331E-2</c:v>
                </c:pt>
                <c:pt idx="76">
                  <c:v>2.5325580645161293E-2</c:v>
                </c:pt>
                <c:pt idx="77">
                  <c:v>2.18216E-2</c:v>
                </c:pt>
                <c:pt idx="78">
                  <c:v>2.0217677419354839E-2</c:v>
                </c:pt>
                <c:pt idx="79">
                  <c:v>1.9891290322580645E-2</c:v>
                </c:pt>
                <c:pt idx="80">
                  <c:v>1.4658133333333333E-2</c:v>
                </c:pt>
                <c:pt idx="81">
                  <c:v>1.3983064516129032E-2</c:v>
                </c:pt>
                <c:pt idx="82">
                  <c:v>1.2817133333333335E-2</c:v>
                </c:pt>
                <c:pt idx="83">
                  <c:v>1.3869870967741936E-2</c:v>
                </c:pt>
                <c:pt idx="84">
                  <c:v>1.4074935483870968E-2</c:v>
                </c:pt>
                <c:pt idx="85">
                  <c:v>9.8243571428571434E-3</c:v>
                </c:pt>
                <c:pt idx="86">
                  <c:v>5.1181612903225806E-3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82BF-4AAB-AA55-C721D5276ABE}"/>
            </c:ext>
          </c:extLst>
        </c:ser>
        <c:ser>
          <c:idx val="71"/>
          <c:order val="71"/>
          <c:tx>
            <c:strRef>
              <c:f>Sheet1!$FH$2</c:f>
              <c:strCache>
                <c:ptCount val="1"/>
                <c:pt idx="0">
                  <c:v>Nov-99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Sheet1!$FH$3:$FH$89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8.7194999999999998E-3</c:v>
                </c:pt>
                <c:pt idx="71">
                  <c:v>2.2328419354838713E-2</c:v>
                </c:pt>
                <c:pt idx="72">
                  <c:v>2.6841612903225807E-2</c:v>
                </c:pt>
                <c:pt idx="73">
                  <c:v>2.4252413793103448E-2</c:v>
                </c:pt>
                <c:pt idx="74">
                  <c:v>2.6296677419354837E-2</c:v>
                </c:pt>
                <c:pt idx="75">
                  <c:v>2.2766500000000002E-2</c:v>
                </c:pt>
                <c:pt idx="76">
                  <c:v>2.2385322580645163E-2</c:v>
                </c:pt>
                <c:pt idx="77">
                  <c:v>2.0052033333333334E-2</c:v>
                </c:pt>
                <c:pt idx="78">
                  <c:v>1.9482903225806453E-2</c:v>
                </c:pt>
                <c:pt idx="79">
                  <c:v>1.8979032258064518E-2</c:v>
                </c:pt>
                <c:pt idx="80">
                  <c:v>1.5058066666666666E-2</c:v>
                </c:pt>
                <c:pt idx="81">
                  <c:v>1.4390258064516128E-2</c:v>
                </c:pt>
                <c:pt idx="82">
                  <c:v>1.3400266666666666E-2</c:v>
                </c:pt>
                <c:pt idx="83">
                  <c:v>1.6499870967741935E-2</c:v>
                </c:pt>
                <c:pt idx="84">
                  <c:v>1.579290322580645E-2</c:v>
                </c:pt>
                <c:pt idx="85">
                  <c:v>1.1447714285714285E-2</c:v>
                </c:pt>
                <c:pt idx="86">
                  <c:v>6.7316451612903228E-3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82BF-4AAB-AA55-C721D5276ABE}"/>
            </c:ext>
          </c:extLst>
        </c:ser>
        <c:ser>
          <c:idx val="72"/>
          <c:order val="72"/>
          <c:tx>
            <c:strRef>
              <c:f>Sheet1!$FI$2</c:f>
              <c:strCache>
                <c:ptCount val="1"/>
                <c:pt idx="0">
                  <c:v>Dec-99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Sheet1!$FI$3:$FI$89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3.6573548387096775E-3</c:v>
                </c:pt>
                <c:pt idx="72">
                  <c:v>7.0113225806451608E-3</c:v>
                </c:pt>
                <c:pt idx="73">
                  <c:v>8.9270689655172406E-3</c:v>
                </c:pt>
                <c:pt idx="74">
                  <c:v>6.5408709677419359E-3</c:v>
                </c:pt>
                <c:pt idx="75">
                  <c:v>5.2876333333333331E-3</c:v>
                </c:pt>
                <c:pt idx="76">
                  <c:v>5.2340322580645164E-3</c:v>
                </c:pt>
                <c:pt idx="77">
                  <c:v>4.7919666666666662E-3</c:v>
                </c:pt>
                <c:pt idx="78">
                  <c:v>7.1093548387096773E-3</c:v>
                </c:pt>
                <c:pt idx="79">
                  <c:v>6.6582580645161296E-3</c:v>
                </c:pt>
                <c:pt idx="80">
                  <c:v>6.4558000000000003E-3</c:v>
                </c:pt>
                <c:pt idx="81">
                  <c:v>5.9566774193548387E-3</c:v>
                </c:pt>
                <c:pt idx="82">
                  <c:v>5.511866666666667E-3</c:v>
                </c:pt>
                <c:pt idx="83">
                  <c:v>4.9086451612903228E-3</c:v>
                </c:pt>
                <c:pt idx="84">
                  <c:v>4.8586451612903222E-3</c:v>
                </c:pt>
                <c:pt idx="85">
                  <c:v>4.450642857142857E-3</c:v>
                </c:pt>
                <c:pt idx="86">
                  <c:v>1.4607741935483869E-3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82BF-4AAB-AA55-C721D5276ABE}"/>
            </c:ext>
          </c:extLst>
        </c:ser>
        <c:ser>
          <c:idx val="73"/>
          <c:order val="73"/>
          <c:tx>
            <c:strRef>
              <c:f>Sheet1!$FJ$2</c:f>
              <c:strCache>
                <c:ptCount val="1"/>
                <c:pt idx="0">
                  <c:v>Jan-00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Sheet1!$FJ$3:$FJ$89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1.4777322580645161E-2</c:v>
                </c:pt>
                <c:pt idx="73">
                  <c:v>2.0143724137931036E-2</c:v>
                </c:pt>
                <c:pt idx="74">
                  <c:v>3.2748387096774197E-2</c:v>
                </c:pt>
                <c:pt idx="75">
                  <c:v>3.453676666666667E-2</c:v>
                </c:pt>
                <c:pt idx="76">
                  <c:v>3.1748806451612904E-2</c:v>
                </c:pt>
                <c:pt idx="77">
                  <c:v>2.2311999999999999E-2</c:v>
                </c:pt>
                <c:pt idx="78">
                  <c:v>2.2756225806451615E-2</c:v>
                </c:pt>
                <c:pt idx="79">
                  <c:v>2.1102516129032259E-2</c:v>
                </c:pt>
                <c:pt idx="80">
                  <c:v>2.2082866666666666E-2</c:v>
                </c:pt>
                <c:pt idx="81">
                  <c:v>2.0529580645161291E-2</c:v>
                </c:pt>
                <c:pt idx="82">
                  <c:v>1.8879166666666666E-2</c:v>
                </c:pt>
                <c:pt idx="83">
                  <c:v>1.8121774193548389E-2</c:v>
                </c:pt>
                <c:pt idx="84">
                  <c:v>1.7304677419354837E-2</c:v>
                </c:pt>
                <c:pt idx="85">
                  <c:v>1.6511607142857144E-2</c:v>
                </c:pt>
                <c:pt idx="86">
                  <c:v>6.2339032258064515E-3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82BF-4AAB-AA55-C721D5276ABE}"/>
            </c:ext>
          </c:extLst>
        </c:ser>
        <c:ser>
          <c:idx val="74"/>
          <c:order val="74"/>
          <c:tx>
            <c:strRef>
              <c:f>Sheet1!$FK$2</c:f>
              <c:strCache>
                <c:ptCount val="1"/>
                <c:pt idx="0">
                  <c:v>Feb-00</c:v>
                </c:pt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CCFFCC" mc:Ignorable="a14" a14:legacySpreadsheetColorIndex="42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Sheet1!$FK$3:$FK$89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3.1475862068965522E-4</c:v>
                </c:pt>
                <c:pt idx="74">
                  <c:v>2.2693548387096773E-4</c:v>
                </c:pt>
                <c:pt idx="75">
                  <c:v>1.1776666666666667E-4</c:v>
                </c:pt>
                <c:pt idx="76">
                  <c:v>#N/A</c:v>
                </c:pt>
                <c:pt idx="77">
                  <c:v>7.1666666666666669E-5</c:v>
                </c:pt>
                <c:pt idx="78">
                  <c:v>6.9225806451612902E-5</c:v>
                </c:pt>
                <c:pt idx="79">
                  <c:v>2.6258064516129033E-4</c:v>
                </c:pt>
                <c:pt idx="80">
                  <c:v>6.5233333333333338E-5</c:v>
                </c:pt>
                <c:pt idx="81">
                  <c:v>7.3032258064516128E-5</c:v>
                </c:pt>
                <c:pt idx="82">
                  <c:v>3.771E-4</c:v>
                </c:pt>
                <c:pt idx="83">
                  <c:v>2.1880645161290323E-4</c:v>
                </c:pt>
                <c:pt idx="84">
                  <c:v>2.5061290322580642E-4</c:v>
                </c:pt>
                <c:pt idx="85">
                  <c:v>1.8525E-4</c:v>
                </c:pt>
                <c:pt idx="86">
                  <c:v>3.3070967741935487E-4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82BF-4AAB-AA55-C721D5276ABE}"/>
            </c:ext>
          </c:extLst>
        </c:ser>
        <c:ser>
          <c:idx val="75"/>
          <c:order val="75"/>
          <c:tx>
            <c:strRef>
              <c:f>Sheet1!$FL$2</c:f>
              <c:strCache>
                <c:ptCount val="1"/>
                <c:pt idx="0">
                  <c:v>Mar-00</c:v>
                </c:pt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FFFF99" mc:Ignorable="a14" a14:legacySpreadsheetColorIndex="43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Sheet1!$FL$3:$FL$89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4.5258064516129031E-5</c:v>
                </c:pt>
                <c:pt idx="75">
                  <c:v>1.6166666666666668E-4</c:v>
                </c:pt>
                <c:pt idx="76">
                  <c:v>4.8254838709677419E-4</c:v>
                </c:pt>
                <c:pt idx="77">
                  <c:v>4.8699999999999997E-4</c:v>
                </c:pt>
                <c:pt idx="78">
                  <c:v>2.1596774193548388E-4</c:v>
                </c:pt>
                <c:pt idx="79">
                  <c:v>2.6306451612903228E-4</c:v>
                </c:pt>
                <c:pt idx="80">
                  <c:v>1.133E-4</c:v>
                </c:pt>
                <c:pt idx="81">
                  <c:v>1.1745161290322581E-4</c:v>
                </c:pt>
                <c:pt idx="82">
                  <c:v>1.0323333333333333E-4</c:v>
                </c:pt>
                <c:pt idx="83">
                  <c:v>1.0083870967741936E-4</c:v>
                </c:pt>
                <c:pt idx="84">
                  <c:v>8.4612903225806454E-5</c:v>
                </c:pt>
                <c:pt idx="85">
                  <c:v>1.1917857142857143E-4</c:v>
                </c:pt>
                <c:pt idx="86">
                  <c:v>8.0741935483870969E-5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82BF-4AAB-AA55-C721D5276ABE}"/>
            </c:ext>
          </c:extLst>
        </c:ser>
        <c:ser>
          <c:idx val="76"/>
          <c:order val="76"/>
          <c:tx>
            <c:strRef>
              <c:f>Sheet1!$FM$2</c:f>
              <c:strCache>
                <c:ptCount val="1"/>
                <c:pt idx="0">
                  <c:v>Apr-00</c:v>
                </c:pt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99CCFF" mc:Ignorable="a14" a14:legacySpreadsheetColorIndex="44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Sheet1!$FM$3:$FM$89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2.8333333333333335E-6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6.6129032258064516E-6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82BF-4AAB-AA55-C721D5276ABE}"/>
            </c:ext>
          </c:extLst>
        </c:ser>
        <c:ser>
          <c:idx val="77"/>
          <c:order val="77"/>
          <c:tx>
            <c:strRef>
              <c:f>Sheet1!$FN$2</c:f>
              <c:strCache>
                <c:ptCount val="1"/>
                <c:pt idx="0">
                  <c:v>May-00</c:v>
                </c:pt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FF99CC" mc:Ignorable="a14" a14:legacySpreadsheetColorIndex="4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Sheet1!$FN$3:$FN$89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8.3383870967741942E-4</c:v>
                </c:pt>
                <c:pt idx="77">
                  <c:v>#N/A</c:v>
                </c:pt>
                <c:pt idx="78">
                  <c:v>6.8893548387096782E-4</c:v>
                </c:pt>
                <c:pt idx="79">
                  <c:v>5.1445161290322586E-4</c:v>
                </c:pt>
                <c:pt idx="80">
                  <c:v>4.370666666666667E-4</c:v>
                </c:pt>
                <c:pt idx="81">
                  <c:v>3.7900000000000005E-4</c:v>
                </c:pt>
                <c:pt idx="82">
                  <c:v>3.5429999999999999E-4</c:v>
                </c:pt>
                <c:pt idx="83">
                  <c:v>3.1751612903225802E-4</c:v>
                </c:pt>
                <c:pt idx="84">
                  <c:v>2.8754838709677417E-4</c:v>
                </c:pt>
                <c:pt idx="85">
                  <c:v>2.7775E-4</c:v>
                </c:pt>
                <c:pt idx="86">
                  <c:v>2.5880645161290326E-4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82BF-4AAB-AA55-C721D5276ABE}"/>
            </c:ext>
          </c:extLst>
        </c:ser>
        <c:ser>
          <c:idx val="78"/>
          <c:order val="78"/>
          <c:tx>
            <c:strRef>
              <c:f>Sheet1!$FO$2</c:f>
              <c:strCache>
                <c:ptCount val="1"/>
                <c:pt idx="0">
                  <c:v>Jun-00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Sheet1!$FO$3:$FO$89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1.2195833333333333E-2</c:v>
                </c:pt>
                <c:pt idx="78">
                  <c:v>1.8772709677419355E-2</c:v>
                </c:pt>
                <c:pt idx="79">
                  <c:v>1.6176870967741935E-2</c:v>
                </c:pt>
                <c:pt idx="80">
                  <c:v>2.0120000000000002E-2</c:v>
                </c:pt>
                <c:pt idx="81">
                  <c:v>1.7137032258064518E-2</c:v>
                </c:pt>
                <c:pt idx="82">
                  <c:v>1.4407566666666666E-2</c:v>
                </c:pt>
                <c:pt idx="83">
                  <c:v>1.0577677419354838E-2</c:v>
                </c:pt>
                <c:pt idx="84">
                  <c:v>9.650483870967742E-3</c:v>
                </c:pt>
                <c:pt idx="85">
                  <c:v>#N/A</c:v>
                </c:pt>
                <c:pt idx="86">
                  <c:v>1.9841935483870968E-4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82BF-4AAB-AA55-C721D5276ABE}"/>
            </c:ext>
          </c:extLst>
        </c:ser>
        <c:ser>
          <c:idx val="79"/>
          <c:order val="79"/>
          <c:tx>
            <c:strRef>
              <c:f>Sheet1!$FP$2</c:f>
              <c:strCache>
                <c:ptCount val="1"/>
                <c:pt idx="0">
                  <c:v>Jul-00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Sheet1!$FP$3:$FP$89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7.8834129032258074E-2</c:v>
                </c:pt>
                <c:pt idx="79">
                  <c:v>8.6279999999999996E-2</c:v>
                </c:pt>
                <c:pt idx="80">
                  <c:v>8.4714133333333344E-2</c:v>
                </c:pt>
                <c:pt idx="81">
                  <c:v>7.139061290322582E-2</c:v>
                </c:pt>
                <c:pt idx="82">
                  <c:v>5.548326666666667E-2</c:v>
                </c:pt>
                <c:pt idx="83">
                  <c:v>5.236961290322581E-2</c:v>
                </c:pt>
                <c:pt idx="84">
                  <c:v>4.7628258064516128E-2</c:v>
                </c:pt>
                <c:pt idx="85">
                  <c:v>3.9654535714285719E-2</c:v>
                </c:pt>
                <c:pt idx="86">
                  <c:v>5.7861935483870973E-3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82BF-4AAB-AA55-C721D5276ABE}"/>
            </c:ext>
          </c:extLst>
        </c:ser>
        <c:ser>
          <c:idx val="80"/>
          <c:order val="80"/>
          <c:tx>
            <c:strRef>
              <c:f>Sheet1!$FQ$2</c:f>
              <c:strCache>
                <c:ptCount val="1"/>
                <c:pt idx="0">
                  <c:v>Aug-00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Sheet1!$FQ$3:$FQ$89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2.1619129032258065E-2</c:v>
                </c:pt>
                <c:pt idx="80">
                  <c:v>1.5125266666666666E-2</c:v>
                </c:pt>
                <c:pt idx="81">
                  <c:v>3.4876903225806451E-2</c:v>
                </c:pt>
                <c:pt idx="82">
                  <c:v>2.4195566666666668E-2</c:v>
                </c:pt>
                <c:pt idx="83">
                  <c:v>2.729341935483871E-2</c:v>
                </c:pt>
                <c:pt idx="84">
                  <c:v>3.3726483870967737E-2</c:v>
                </c:pt>
                <c:pt idx="85">
                  <c:v>2.4618571428571431E-2</c:v>
                </c:pt>
                <c:pt idx="86">
                  <c:v>2.0347258064516129E-2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82BF-4AAB-AA55-C721D5276ABE}"/>
            </c:ext>
          </c:extLst>
        </c:ser>
        <c:ser>
          <c:idx val="81"/>
          <c:order val="81"/>
          <c:tx>
            <c:strRef>
              <c:f>Sheet1!$FR$2</c:f>
              <c:strCache>
                <c:ptCount val="1"/>
                <c:pt idx="0">
                  <c:v>Sep-00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Sheet1!$FR$3:$FR$89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4.2047000000000005E-3</c:v>
                </c:pt>
                <c:pt idx="81">
                  <c:v>5.6975806451612905E-3</c:v>
                </c:pt>
                <c:pt idx="82">
                  <c:v>9.444000000000001E-3</c:v>
                </c:pt>
                <c:pt idx="83">
                  <c:v>8.1138387096774192E-3</c:v>
                </c:pt>
                <c:pt idx="84">
                  <c:v>3.7859677419354839E-3</c:v>
                </c:pt>
                <c:pt idx="85">
                  <c:v>5.9792500000000002E-3</c:v>
                </c:pt>
                <c:pt idx="86">
                  <c:v>5.4332258064516128E-3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82BF-4AAB-AA55-C721D5276ABE}"/>
            </c:ext>
          </c:extLst>
        </c:ser>
        <c:ser>
          <c:idx val="82"/>
          <c:order val="82"/>
          <c:tx>
            <c:strRef>
              <c:f>Sheet1!$FS$2</c:f>
              <c:strCache>
                <c:ptCount val="1"/>
                <c:pt idx="0">
                  <c:v>Oct-00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Sheet1!$FS$3:$FS$89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2.7279322580645162E-2</c:v>
                </c:pt>
                <c:pt idx="82">
                  <c:v>4.8180433333333335E-2</c:v>
                </c:pt>
                <c:pt idx="83">
                  <c:v>4.8427806451612904E-2</c:v>
                </c:pt>
                <c:pt idx="84">
                  <c:v>5.3542225806451613E-2</c:v>
                </c:pt>
                <c:pt idx="85">
                  <c:v>4.9068607142857143E-2</c:v>
                </c:pt>
                <c:pt idx="86">
                  <c:v>1.9143806451612906E-2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82BF-4AAB-AA55-C721D5276ABE}"/>
            </c:ext>
          </c:extLst>
        </c:ser>
        <c:ser>
          <c:idx val="83"/>
          <c:order val="83"/>
          <c:tx>
            <c:strRef>
              <c:f>Sheet1!$FT$2</c:f>
              <c:strCache>
                <c:ptCount val="1"/>
                <c:pt idx="0">
                  <c:v>Nov-00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Sheet1!$FT$3:$FT$89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1.3751966666666667E-2</c:v>
                </c:pt>
                <c:pt idx="83">
                  <c:v>4.9938354838709682E-2</c:v>
                </c:pt>
                <c:pt idx="84">
                  <c:v>5.2507741935483868E-2</c:v>
                </c:pt>
                <c:pt idx="85">
                  <c:v>3.5852571428571435E-2</c:v>
                </c:pt>
                <c:pt idx="86">
                  <c:v>4.8381935483870972E-3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82BF-4AAB-AA55-C721D5276ABE}"/>
            </c:ext>
          </c:extLst>
        </c:ser>
        <c:ser>
          <c:idx val="84"/>
          <c:order val="84"/>
          <c:tx>
            <c:strRef>
              <c:f>Sheet1!$FU$2</c:f>
              <c:strCache>
                <c:ptCount val="1"/>
                <c:pt idx="0">
                  <c:v>Dec-00</c:v>
                </c:pt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FF9900" mc:Ignorable="a14" a14:legacySpreadsheetColorIndex="52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Sheet1!$FU$3:$FU$89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2.8424032258064516E-2</c:v>
                </c:pt>
                <c:pt idx="84">
                  <c:v>3.890932258064516E-2</c:v>
                </c:pt>
                <c:pt idx="85">
                  <c:v>1.4673142857142857E-2</c:v>
                </c:pt>
                <c:pt idx="86">
                  <c:v>1.0310354838709677E-2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82BF-4AAB-AA55-C721D5276ABE}"/>
            </c:ext>
          </c:extLst>
        </c:ser>
        <c:ser>
          <c:idx val="85"/>
          <c:order val="85"/>
          <c:tx>
            <c:strRef>
              <c:f>Sheet1!$FV$2</c:f>
              <c:strCache>
                <c:ptCount val="1"/>
                <c:pt idx="0">
                  <c:v>Jan-01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Sheet1!$FV$3:$FV$89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2.0764000000000001E-2</c:v>
                </c:pt>
                <c:pt idx="85">
                  <c:v>5.6202464285714286E-2</c:v>
                </c:pt>
                <c:pt idx="86">
                  <c:v>3.0863870967741933E-2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82BF-4AAB-AA55-C721D5276ABE}"/>
            </c:ext>
          </c:extLst>
        </c:ser>
        <c:ser>
          <c:idx val="86"/>
          <c:order val="86"/>
          <c:tx>
            <c:strRef>
              <c:f>Sheet1!$FW$2</c:f>
              <c:strCache>
                <c:ptCount val="1"/>
                <c:pt idx="0">
                  <c:v>Feb-01</c:v>
                </c:pt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666699" mc:Ignorable="a14" a14:legacySpreadsheetColorIndex="54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Sheet1!$FW$3:$FW$89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5.2081785714285711E-3</c:v>
                </c:pt>
                <c:pt idx="86">
                  <c:v>1.3096806451612904E-2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82BF-4AAB-AA55-C721D5276ABE}"/>
            </c:ext>
          </c:extLst>
        </c:ser>
        <c:ser>
          <c:idx val="87"/>
          <c:order val="87"/>
          <c:tx>
            <c:strRef>
              <c:f>Sheet1!$FX$2</c:f>
              <c:strCache>
                <c:ptCount val="1"/>
                <c:pt idx="0">
                  <c:v>Mar-01</c:v>
                </c:pt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Sheet1!$CN$3:$CN$89</c:f>
              <c:numCache>
                <c:formatCode>mmm\-yy</c:formatCode>
                <c:ptCount val="8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</c:numCache>
            </c:numRef>
          </c:cat>
          <c:val>
            <c:numRef>
              <c:f>Sheet1!$FX$3:$FX$89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2.834451612903226E-3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82BF-4AAB-AA55-C721D5276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096496"/>
        <c:axId val="1"/>
      </c:areaChart>
      <c:dateAx>
        <c:axId val="708096496"/>
        <c:scaling>
          <c:orientation val="minMax"/>
          <c:max val="36923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Bcf/d</a:t>
                </a:r>
              </a:p>
            </c:rich>
          </c:tx>
          <c:layout>
            <c:manualLayout>
              <c:xMode val="edge"/>
              <c:yMode val="edge"/>
              <c:x val="2.119205298013245E-2"/>
              <c:y val="0.4684471571212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809649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142875</xdr:rowOff>
    </xdr:from>
    <xdr:to>
      <xdr:col>12</xdr:col>
      <xdr:colOff>485775</xdr:colOff>
      <xdr:row>26</xdr:row>
      <xdr:rowOff>19050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2E11AD5F-CA1A-CFC8-BEE4-BF50A968AD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0.08457</cdr:x>
      <cdr:y>0.10651</cdr:y>
    </cdr:from>
    <cdr:to>
      <cdr:x>0.10332</cdr:x>
      <cdr:y>0.13554</cdr:y>
    </cdr:to>
    <cdr:sp macro="" textlink="">
      <cdr:nvSpPr>
        <cdr:cNvPr id="2049" name="Rectangle 1">
          <a:extLst xmlns:a="http://schemas.openxmlformats.org/drawingml/2006/main">
            <a:ext uri="{FF2B5EF4-FFF2-40B4-BE49-F238E27FC236}">
              <a16:creationId xmlns:a16="http://schemas.microsoft.com/office/drawing/2014/main" id="{8A613C50-E1F6-C720-3B3D-B536368BA7C0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2146" y="422182"/>
          <a:ext cx="135008" cy="11419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9999FF" mc:Ignorable="a14" a14:legacySpreadsheetColorIndex="24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0.17708</cdr:x>
      <cdr:y>0.10651</cdr:y>
    </cdr:from>
    <cdr:to>
      <cdr:x>0.19731</cdr:x>
      <cdr:y>0.13554</cdr:y>
    </cdr:to>
    <cdr:sp macro="" textlink="">
      <cdr:nvSpPr>
        <cdr:cNvPr id="2050" name="Rectangle 2">
          <a:extLst xmlns:a="http://schemas.openxmlformats.org/drawingml/2006/main">
            <a:ext uri="{FF2B5EF4-FFF2-40B4-BE49-F238E27FC236}">
              <a16:creationId xmlns:a16="http://schemas.microsoft.com/office/drawing/2014/main" id="{D699B2AC-9C45-C993-A48E-1448AB5A86A0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78301" y="422182"/>
          <a:ext cx="145666" cy="11419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0000" mc:Ignorable="a14" a14:legacySpreadsheetColorIndex="10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0.27526</cdr:x>
      <cdr:y>0.10651</cdr:y>
    </cdr:from>
    <cdr:to>
      <cdr:x>0.2945</cdr:x>
      <cdr:y>0.13554</cdr:y>
    </cdr:to>
    <cdr:sp macro="" textlink="">
      <cdr:nvSpPr>
        <cdr:cNvPr id="2051" name="Rectangle 3">
          <a:extLst xmlns:a="http://schemas.openxmlformats.org/drawingml/2006/main">
            <a:ext uri="{FF2B5EF4-FFF2-40B4-BE49-F238E27FC236}">
              <a16:creationId xmlns:a16="http://schemas.microsoft.com/office/drawing/2014/main" id="{69D1A61C-F03A-A721-DBB8-E40E5AED60FA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85313" y="422182"/>
          <a:ext cx="138560" cy="11419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00FFFF" mc:Ignorable="a14" a14:legacySpreadsheetColorIndex="1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0.37172</cdr:x>
      <cdr:y>0.10651</cdr:y>
    </cdr:from>
    <cdr:to>
      <cdr:x>0.39466</cdr:x>
      <cdr:y>0.13554</cdr:y>
    </cdr:to>
    <cdr:sp macro="" textlink="">
      <cdr:nvSpPr>
        <cdr:cNvPr id="2052" name="Rectangle 4">
          <a:extLst xmlns:a="http://schemas.openxmlformats.org/drawingml/2006/main">
            <a:ext uri="{FF2B5EF4-FFF2-40B4-BE49-F238E27FC236}">
              <a16:creationId xmlns:a16="http://schemas.microsoft.com/office/drawing/2014/main" id="{D2C42138-D7D0-B17C-EAAA-4FD868E0F987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79891" y="422182"/>
          <a:ext cx="165206" cy="11419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3366FF" mc:Ignorable="a14" a14:legacySpreadsheetColorIndex="48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0.46818</cdr:x>
      <cdr:y>0.10651</cdr:y>
    </cdr:from>
    <cdr:to>
      <cdr:x>0.49112</cdr:x>
      <cdr:y>0.13554</cdr:y>
    </cdr:to>
    <cdr:sp macro="" textlink="">
      <cdr:nvSpPr>
        <cdr:cNvPr id="2053" name="Rectangle 5">
          <a:extLst xmlns:a="http://schemas.openxmlformats.org/drawingml/2006/main">
            <a:ext uri="{FF2B5EF4-FFF2-40B4-BE49-F238E27FC236}">
              <a16:creationId xmlns:a16="http://schemas.microsoft.com/office/drawing/2014/main" id="{8A6B8945-4EDF-AC40-6A21-4DB9F12E0EF5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4468" y="422182"/>
          <a:ext cx="165206" cy="11419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99" mc:Ignorable="a14" a14:legacySpreadsheetColorIndex="43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0.57524</cdr:x>
      <cdr:y>0.10651</cdr:y>
    </cdr:from>
    <cdr:to>
      <cdr:x>0.59621</cdr:x>
      <cdr:y>0.13554</cdr:y>
    </cdr:to>
    <cdr:sp macro="" textlink="">
      <cdr:nvSpPr>
        <cdr:cNvPr id="2054" name="Rectangle 6">
          <a:extLst xmlns:a="http://schemas.openxmlformats.org/drawingml/2006/main">
            <a:ext uri="{FF2B5EF4-FFF2-40B4-BE49-F238E27FC236}">
              <a16:creationId xmlns:a16="http://schemas.microsoft.com/office/drawing/2014/main" id="{16C5BE82-6A7B-A2EC-6480-3E9C99E3BEE7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45431" y="422182"/>
          <a:ext cx="150995" cy="11419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800000" mc:Ignorable="a14" a14:legacySpreadsheetColorIndex="37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0.66652</cdr:x>
      <cdr:y>0.10651</cdr:y>
    </cdr:from>
    <cdr:to>
      <cdr:x>0.68921</cdr:x>
      <cdr:y>0.13554</cdr:y>
    </cdr:to>
    <cdr:sp macro="" textlink="">
      <cdr:nvSpPr>
        <cdr:cNvPr id="2055" name="Rectangle 7">
          <a:extLst xmlns:a="http://schemas.openxmlformats.org/drawingml/2006/main">
            <a:ext uri="{FF2B5EF4-FFF2-40B4-BE49-F238E27FC236}">
              <a16:creationId xmlns:a16="http://schemas.microsoft.com/office/drawing/2014/main" id="{10590506-1AB9-5624-BD07-E0B701DCCB13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02703" y="422182"/>
          <a:ext cx="163430" cy="11419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99CC00" mc:Ignorable="a14" a14:legacySpreadsheetColorIndex="50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0.76816</cdr:x>
      <cdr:y>0.10651</cdr:y>
    </cdr:from>
    <cdr:to>
      <cdr:x>0.7911</cdr:x>
      <cdr:y>0.13554</cdr:y>
    </cdr:to>
    <cdr:sp macro="" textlink="">
      <cdr:nvSpPr>
        <cdr:cNvPr id="2056" name="Rectangle 8">
          <a:extLst xmlns:a="http://schemas.openxmlformats.org/drawingml/2006/main">
            <a:ext uri="{FF2B5EF4-FFF2-40B4-BE49-F238E27FC236}">
              <a16:creationId xmlns:a16="http://schemas.microsoft.com/office/drawing/2014/main" id="{D6ECFAF6-E7F3-A98D-993C-047756E1601A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34585" y="422182"/>
          <a:ext cx="165207" cy="11419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9900" mc:Ignorable="a14" a14:legacySpreadsheetColorIndex="52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0.86387</cdr:x>
      <cdr:y>0.10651</cdr:y>
    </cdr:from>
    <cdr:to>
      <cdr:x>0.88385</cdr:x>
      <cdr:y>0.13554</cdr:y>
    </cdr:to>
    <cdr:sp macro="" textlink="">
      <cdr:nvSpPr>
        <cdr:cNvPr id="2057" name="Rectangle 9">
          <a:extLst xmlns:a="http://schemas.openxmlformats.org/drawingml/2006/main">
            <a:ext uri="{FF2B5EF4-FFF2-40B4-BE49-F238E27FC236}">
              <a16:creationId xmlns:a16="http://schemas.microsoft.com/office/drawing/2014/main" id="{A120A4C2-9428-2272-4225-293CC3CF96DC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23833" y="422182"/>
          <a:ext cx="143890" cy="11419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800080" mc:Ignorable="a14" a14:legacySpreadsheetColorIndex="20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0.10948</cdr:x>
      <cdr:y>0.10651</cdr:y>
    </cdr:from>
    <cdr:to>
      <cdr:x>0.17042</cdr:x>
      <cdr:y>0.15506</cdr:y>
    </cdr:to>
    <cdr:sp macro="" textlink="">
      <cdr:nvSpPr>
        <cdr:cNvPr id="2058" name="Text Box 10">
          <a:extLst xmlns:a="http://schemas.openxmlformats.org/drawingml/2006/main">
            <a:ext uri="{FF2B5EF4-FFF2-40B4-BE49-F238E27FC236}">
              <a16:creationId xmlns:a16="http://schemas.microsoft.com/office/drawing/2014/main" id="{3CE9E52D-32A6-0CB3-38B8-C8DC6FA181C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91564" y="422182"/>
          <a:ext cx="438774" cy="1909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Pre-94</a:t>
          </a:r>
        </a:p>
      </cdr:txBody>
    </cdr:sp>
  </cdr:relSizeAnchor>
  <cdr:relSizeAnchor xmlns:cdr="http://schemas.openxmlformats.org/drawingml/2006/chartDrawing">
    <cdr:from>
      <cdr:x>0.19731</cdr:x>
      <cdr:y>0.10651</cdr:y>
    </cdr:from>
    <cdr:to>
      <cdr:x>0.24492</cdr:x>
      <cdr:y>0.15506</cdr:y>
    </cdr:to>
    <cdr:sp macro="" textlink="">
      <cdr:nvSpPr>
        <cdr:cNvPr id="2059" name="Text Box 11">
          <a:extLst xmlns:a="http://schemas.openxmlformats.org/drawingml/2006/main">
            <a:ext uri="{FF2B5EF4-FFF2-40B4-BE49-F238E27FC236}">
              <a16:creationId xmlns:a16="http://schemas.microsoft.com/office/drawing/2014/main" id="{86AFB2BE-5741-7B05-F520-575573C2541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23967" y="422182"/>
          <a:ext cx="342847" cy="1909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1994</a:t>
          </a:r>
        </a:p>
      </cdr:txBody>
    </cdr:sp>
  </cdr:relSizeAnchor>
  <cdr:relSizeAnchor xmlns:cdr="http://schemas.openxmlformats.org/drawingml/2006/chartDrawing">
    <cdr:from>
      <cdr:x>0.2945</cdr:x>
      <cdr:y>0.10651</cdr:y>
    </cdr:from>
    <cdr:to>
      <cdr:x>0.34212</cdr:x>
      <cdr:y>0.15506</cdr:y>
    </cdr:to>
    <cdr:sp macro="" textlink="">
      <cdr:nvSpPr>
        <cdr:cNvPr id="2060" name="Text Box 12">
          <a:extLst xmlns:a="http://schemas.openxmlformats.org/drawingml/2006/main">
            <a:ext uri="{FF2B5EF4-FFF2-40B4-BE49-F238E27FC236}">
              <a16:creationId xmlns:a16="http://schemas.microsoft.com/office/drawing/2014/main" id="{BE402F8F-A90B-380A-E755-ED3C9563087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3873" y="422182"/>
          <a:ext cx="342848" cy="1909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1995</a:t>
          </a:r>
        </a:p>
      </cdr:txBody>
    </cdr:sp>
  </cdr:relSizeAnchor>
  <cdr:relSizeAnchor xmlns:cdr="http://schemas.openxmlformats.org/drawingml/2006/chartDrawing">
    <cdr:from>
      <cdr:x>0.39466</cdr:x>
      <cdr:y>0.10651</cdr:y>
    </cdr:from>
    <cdr:to>
      <cdr:x>0.44227</cdr:x>
      <cdr:y>0.15506</cdr:y>
    </cdr:to>
    <cdr:sp macro="" textlink="">
      <cdr:nvSpPr>
        <cdr:cNvPr id="2061" name="Text Box 13">
          <a:extLst xmlns:a="http://schemas.openxmlformats.org/drawingml/2006/main">
            <a:ext uri="{FF2B5EF4-FFF2-40B4-BE49-F238E27FC236}">
              <a16:creationId xmlns:a16="http://schemas.microsoft.com/office/drawing/2014/main" id="{D411B3DF-68F8-C9ED-6845-C784C00EEA2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45097" y="422182"/>
          <a:ext cx="342847" cy="1909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1996</a:t>
          </a:r>
        </a:p>
      </cdr:txBody>
    </cdr:sp>
  </cdr:relSizeAnchor>
  <cdr:relSizeAnchor xmlns:cdr="http://schemas.openxmlformats.org/drawingml/2006/chartDrawing">
    <cdr:from>
      <cdr:x>0.50247</cdr:x>
      <cdr:y>0.10651</cdr:y>
    </cdr:from>
    <cdr:to>
      <cdr:x>0.55008</cdr:x>
      <cdr:y>0.15506</cdr:y>
    </cdr:to>
    <cdr:sp macro="" textlink="">
      <cdr:nvSpPr>
        <cdr:cNvPr id="2062" name="Text Box 14">
          <a:extLst xmlns:a="http://schemas.openxmlformats.org/drawingml/2006/main">
            <a:ext uri="{FF2B5EF4-FFF2-40B4-BE49-F238E27FC236}">
              <a16:creationId xmlns:a16="http://schemas.microsoft.com/office/drawing/2014/main" id="{05DF4AB1-1B0F-7A7A-4826-918C77E91FA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21389" y="422182"/>
          <a:ext cx="342848" cy="1909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1997</a:t>
          </a:r>
        </a:p>
      </cdr:txBody>
    </cdr:sp>
  </cdr:relSizeAnchor>
  <cdr:relSizeAnchor xmlns:cdr="http://schemas.openxmlformats.org/drawingml/2006/chartDrawing">
    <cdr:from>
      <cdr:x>0.59621</cdr:x>
      <cdr:y>0.10651</cdr:y>
    </cdr:from>
    <cdr:to>
      <cdr:x>0.64382</cdr:x>
      <cdr:y>0.15506</cdr:y>
    </cdr:to>
    <cdr:sp macro="" textlink="">
      <cdr:nvSpPr>
        <cdr:cNvPr id="2063" name="Text Box 15">
          <a:extLst xmlns:a="http://schemas.openxmlformats.org/drawingml/2006/main">
            <a:ext uri="{FF2B5EF4-FFF2-40B4-BE49-F238E27FC236}">
              <a16:creationId xmlns:a16="http://schemas.microsoft.com/office/drawing/2014/main" id="{AE092A8F-414E-4714-E4EE-BBD5EE4A27F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96426" y="422182"/>
          <a:ext cx="342847" cy="1909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1998</a:t>
          </a:r>
        </a:p>
      </cdr:txBody>
    </cdr:sp>
  </cdr:relSizeAnchor>
  <cdr:relSizeAnchor xmlns:cdr="http://schemas.openxmlformats.org/drawingml/2006/chartDrawing">
    <cdr:from>
      <cdr:x>0.68921</cdr:x>
      <cdr:y>0.10651</cdr:y>
    </cdr:from>
    <cdr:to>
      <cdr:x>0.73683</cdr:x>
      <cdr:y>0.15506</cdr:y>
    </cdr:to>
    <cdr:sp macro="" textlink="">
      <cdr:nvSpPr>
        <cdr:cNvPr id="2064" name="Text Box 16">
          <a:extLst xmlns:a="http://schemas.openxmlformats.org/drawingml/2006/main">
            <a:ext uri="{FF2B5EF4-FFF2-40B4-BE49-F238E27FC236}">
              <a16:creationId xmlns:a16="http://schemas.microsoft.com/office/drawing/2014/main" id="{69393FD1-FC37-E50A-851C-0C62227CB82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66133" y="422182"/>
          <a:ext cx="342848" cy="1909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1999</a:t>
          </a:r>
        </a:p>
      </cdr:txBody>
    </cdr:sp>
  </cdr:relSizeAnchor>
  <cdr:relSizeAnchor xmlns:cdr="http://schemas.openxmlformats.org/drawingml/2006/chartDrawing">
    <cdr:from>
      <cdr:x>0.80319</cdr:x>
      <cdr:y>0.10651</cdr:y>
    </cdr:from>
    <cdr:to>
      <cdr:x>0.8508</cdr:x>
      <cdr:y>0.15506</cdr:y>
    </cdr:to>
    <cdr:sp macro="" textlink="">
      <cdr:nvSpPr>
        <cdr:cNvPr id="2065" name="Text Box 17">
          <a:extLst xmlns:a="http://schemas.openxmlformats.org/drawingml/2006/main">
            <a:ext uri="{FF2B5EF4-FFF2-40B4-BE49-F238E27FC236}">
              <a16:creationId xmlns:a16="http://schemas.microsoft.com/office/drawing/2014/main" id="{7671B6F5-E7AE-6A52-2545-BCA6C31C8AF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86836" y="422182"/>
          <a:ext cx="342848" cy="1909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2000</a:t>
          </a:r>
        </a:p>
      </cdr:txBody>
    </cdr:sp>
  </cdr:relSizeAnchor>
  <cdr:relSizeAnchor xmlns:cdr="http://schemas.openxmlformats.org/drawingml/2006/chartDrawing">
    <cdr:from>
      <cdr:x>0.88385</cdr:x>
      <cdr:y>0.10651</cdr:y>
    </cdr:from>
    <cdr:to>
      <cdr:x>0.93147</cdr:x>
      <cdr:y>0.15506</cdr:y>
    </cdr:to>
    <cdr:sp macro="" textlink="">
      <cdr:nvSpPr>
        <cdr:cNvPr id="2066" name="Text Box 18">
          <a:extLst xmlns:a="http://schemas.openxmlformats.org/drawingml/2006/main">
            <a:ext uri="{FF2B5EF4-FFF2-40B4-BE49-F238E27FC236}">
              <a16:creationId xmlns:a16="http://schemas.microsoft.com/office/drawing/2014/main" id="{81283E32-5FD6-B9B9-098D-142AD4F0967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67723" y="422182"/>
          <a:ext cx="342847" cy="1909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2001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3.txt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Fundy_Ops/Supply/Decline%20Curves/Wyoming/East%20counties/sep94.txt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oct94.txt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ov94.txt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ec94.txt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jan95.txt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feb95.txt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ar95.txt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pr95.txt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ay95.txt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jun95.tx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undy_Ops/Supply/Decline%20Curves/Wyoming/East%20counties/jan94.txt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jul95.txt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ug95.txt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ep95.txt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oct95.txt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ov95.txt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jan96.txt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feb96.txt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pr96.txt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ay96.txt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jun96.txt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undy_Ops/Supply/Decline%20Curves/Wyoming/East%20counties/feb94.txt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jul96.txt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ug96.txt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ep96.txt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oct96.txt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ov96.txt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ec96.txt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jan97.txt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feb97.txt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ar97.txt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pr97.txt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undy_Ops/Supply/Decline%20Curves/Wyoming/East%20counties/mar94.txt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ay97.txt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jun97.txt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jul97.txt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ug97.txt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ep97.txt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oct97.txt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ov97.txt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ec97.txt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jan98.txt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feb98.txt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undy_Ops/Supply/Decline%20Curves/Wyoming/East%20counties/apr94.txt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ar98.txt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pr98.txt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ay98.txt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jun98.txt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jul98.txt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ug98.txt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ep98.txt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oct98.txt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ov98.txt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ec98.txt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Fundy_Ops/Supply/Decline%20Curves/Wyoming/East%20counties/may94.txt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jan99.txt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feb99.txt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ar99.txt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pr99.txt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ay99.txt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jun99.txt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jul99.txt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ug99.txt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ep99.txt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oct99.txt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Fundy_Ops/Supply/Decline%20Curves/Wyoming/East%20counties/jun94.txt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ov99.txt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ec99.txt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jan00.txt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feb00.txt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ar00.txt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pr00.txt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ay00.txt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jun00.txt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jul00.txt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ug00.txt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Fundy_Ops/Supply/Decline%20Curves/Wyoming/East%20counties/jul94.txt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ep00.txt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oct00.txt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ov00.txt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ec00.txt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Fundy_Ops/Supply/Decline%20Curves/Wyoming/East%20counties/aug94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93"/>
    </sheetNames>
    <sheetDataSet>
      <sheetData sheetId="0">
        <row r="392">
          <cell r="A392">
            <v>34335</v>
          </cell>
          <cell r="B392">
            <v>73631</v>
          </cell>
          <cell r="C392">
            <v>28333434</v>
          </cell>
          <cell r="D392" t="str">
            <v>490,569    384804       86.95     952     28813</v>
          </cell>
        </row>
        <row r="393">
          <cell r="A393">
            <v>34366</v>
          </cell>
          <cell r="B393">
            <v>61966</v>
          </cell>
          <cell r="C393">
            <v>25311840</v>
          </cell>
          <cell r="D393" t="str">
            <v>440,342    408480       87.66     949     25814</v>
          </cell>
        </row>
        <row r="394">
          <cell r="A394">
            <v>34394</v>
          </cell>
          <cell r="B394">
            <v>70416</v>
          </cell>
          <cell r="C394">
            <v>27865859</v>
          </cell>
          <cell r="D394" t="str">
            <v>466,759    395732       86.89     938     28229</v>
          </cell>
        </row>
        <row r="395">
          <cell r="A395">
            <v>34425</v>
          </cell>
          <cell r="B395">
            <v>65299</v>
          </cell>
          <cell r="C395">
            <v>26020111</v>
          </cell>
          <cell r="D395" t="str">
            <v>451,682    398477       87.37     959     26543</v>
          </cell>
        </row>
        <row r="396">
          <cell r="A396">
            <v>34455</v>
          </cell>
          <cell r="B396">
            <v>69471</v>
          </cell>
          <cell r="C396">
            <v>24505959</v>
          </cell>
          <cell r="D396" t="str">
            <v>463,288    352751       86.96     959     28667</v>
          </cell>
        </row>
        <row r="397">
          <cell r="A397">
            <v>34486</v>
          </cell>
          <cell r="B397">
            <v>60506</v>
          </cell>
          <cell r="C397">
            <v>15840309</v>
          </cell>
          <cell r="D397" t="str">
            <v>360,847    261798       85.64     942     26470</v>
          </cell>
        </row>
        <row r="398">
          <cell r="A398">
            <v>34516</v>
          </cell>
          <cell r="B398">
            <v>58899</v>
          </cell>
          <cell r="C398">
            <v>25760840</v>
          </cell>
          <cell r="D398" t="str">
            <v>349,287    437374       85.57     954     28373</v>
          </cell>
        </row>
        <row r="399">
          <cell r="A399">
            <v>34547</v>
          </cell>
          <cell r="B399">
            <v>61038</v>
          </cell>
          <cell r="C399">
            <v>25459230</v>
          </cell>
          <cell r="D399" t="str">
            <v>454,317    417105       88.16     942     27906</v>
          </cell>
        </row>
        <row r="400">
          <cell r="A400">
            <v>34578</v>
          </cell>
          <cell r="B400">
            <v>56239</v>
          </cell>
          <cell r="C400">
            <v>24517231</v>
          </cell>
          <cell r="D400" t="str">
            <v>249,595    435948       81.61     935     26070</v>
          </cell>
        </row>
        <row r="401">
          <cell r="A401">
            <v>34608</v>
          </cell>
          <cell r="B401">
            <v>59773</v>
          </cell>
          <cell r="C401">
            <v>25281332</v>
          </cell>
          <cell r="D401" t="str">
            <v>480,016    422956       88.93     920     26710</v>
          </cell>
        </row>
        <row r="402">
          <cell r="A402">
            <v>34639</v>
          </cell>
          <cell r="B402">
            <v>61886</v>
          </cell>
          <cell r="C402">
            <v>25136467</v>
          </cell>
          <cell r="D402" t="str">
            <v>259,178    406174       80.72     935     26893</v>
          </cell>
        </row>
        <row r="403">
          <cell r="A403">
            <v>34669</v>
          </cell>
          <cell r="B403">
            <v>59062</v>
          </cell>
          <cell r="C403">
            <v>24263111</v>
          </cell>
          <cell r="D403" t="str">
            <v>486,819    410808       89.18     943     28146</v>
          </cell>
        </row>
        <row r="404">
          <cell r="A404" t="str">
            <v>Totals:</v>
          </cell>
          <cell r="B404" t="str">
            <v>__________</v>
          </cell>
          <cell r="C404" t="str">
            <v>__________</v>
          </cell>
          <cell r="D404" t="str">
            <v>__________</v>
          </cell>
        </row>
        <row r="405">
          <cell r="A405">
            <v>1994</v>
          </cell>
          <cell r="B405">
            <v>758186</v>
          </cell>
          <cell r="C405">
            <v>298295723</v>
          </cell>
          <cell r="D405">
            <v>4952699</v>
          </cell>
        </row>
        <row r="407">
          <cell r="A407">
            <v>34700</v>
          </cell>
          <cell r="B407">
            <v>58464</v>
          </cell>
          <cell r="C407">
            <v>24755013</v>
          </cell>
          <cell r="D407" t="str">
            <v>270,288    423424       82.22     938     27914</v>
          </cell>
        </row>
        <row r="408">
          <cell r="A408">
            <v>34731</v>
          </cell>
          <cell r="B408">
            <v>45594</v>
          </cell>
          <cell r="C408">
            <v>21395869</v>
          </cell>
          <cell r="D408" t="str">
            <v>236,244    469270       83.82     895     20920</v>
          </cell>
        </row>
        <row r="409">
          <cell r="A409">
            <v>34759</v>
          </cell>
          <cell r="B409">
            <v>50846</v>
          </cell>
          <cell r="C409">
            <v>21781364</v>
          </cell>
          <cell r="D409" t="str">
            <v>263,790    428380       83.84     752     22556</v>
          </cell>
        </row>
        <row r="410">
          <cell r="A410">
            <v>34790</v>
          </cell>
          <cell r="B410">
            <v>44276</v>
          </cell>
          <cell r="C410">
            <v>21612686</v>
          </cell>
          <cell r="D410" t="str">
            <v>266,572    488136       85.76     757     21886</v>
          </cell>
        </row>
        <row r="411">
          <cell r="A411">
            <v>34820</v>
          </cell>
          <cell r="B411">
            <v>60600</v>
          </cell>
          <cell r="C411">
            <v>22239113</v>
          </cell>
          <cell r="D411" t="str">
            <v>252,952    366983       80.67     767     22861</v>
          </cell>
        </row>
        <row r="412">
          <cell r="A412">
            <v>34851</v>
          </cell>
          <cell r="B412">
            <v>56248</v>
          </cell>
          <cell r="C412">
            <v>22226478</v>
          </cell>
          <cell r="D412" t="str">
            <v>428,790    395152       88.40     769     21764</v>
          </cell>
        </row>
        <row r="413">
          <cell r="A413">
            <v>34881</v>
          </cell>
          <cell r="B413">
            <v>67641</v>
          </cell>
          <cell r="C413">
            <v>22293086</v>
          </cell>
          <cell r="D413" t="str">
            <v>494,846    329580       87.97     752     22217</v>
          </cell>
        </row>
        <row r="414">
          <cell r="A414">
            <v>34912</v>
          </cell>
          <cell r="B414">
            <v>56996</v>
          </cell>
          <cell r="C414">
            <v>20047770</v>
          </cell>
          <cell r="D414" t="str">
            <v>428,865    351740       88.27     764     22351</v>
          </cell>
        </row>
        <row r="415">
          <cell r="A415">
            <v>34943</v>
          </cell>
          <cell r="B415">
            <v>58762</v>
          </cell>
          <cell r="C415">
            <v>22358869</v>
          </cell>
          <cell r="D415" t="str">
            <v>495,947    380499       89.41     768     21962</v>
          </cell>
        </row>
        <row r="416">
          <cell r="A416">
            <v>34973</v>
          </cell>
          <cell r="B416">
            <v>61287</v>
          </cell>
          <cell r="C416">
            <v>24127634</v>
          </cell>
          <cell r="D416" t="str">
            <v>487,849    393683       88.84     913     26316</v>
          </cell>
        </row>
        <row r="417">
          <cell r="A417">
            <v>35004</v>
          </cell>
          <cell r="B417">
            <v>58928</v>
          </cell>
          <cell r="C417">
            <v>23585428</v>
          </cell>
          <cell r="D417" t="str">
            <v>492,701    400242       89.32     957     27255</v>
          </cell>
        </row>
        <row r="418">
          <cell r="A418">
            <v>35034</v>
          </cell>
          <cell r="B418">
            <v>60907</v>
          </cell>
          <cell r="C418">
            <v>24551095</v>
          </cell>
          <cell r="D418" t="str">
            <v>526,764    403092       89.64     959     28877</v>
          </cell>
        </row>
        <row r="419">
          <cell r="A419" t="str">
            <v>Totals:</v>
          </cell>
          <cell r="B419" t="str">
            <v>__________</v>
          </cell>
          <cell r="C419" t="str">
            <v>__________</v>
          </cell>
          <cell r="D419" t="str">
            <v>__________</v>
          </cell>
        </row>
        <row r="420">
          <cell r="A420">
            <v>1995</v>
          </cell>
          <cell r="B420">
            <v>680549</v>
          </cell>
          <cell r="C420">
            <v>270974405</v>
          </cell>
          <cell r="D420">
            <v>4645608</v>
          </cell>
        </row>
        <row r="422">
          <cell r="A422">
            <v>35065</v>
          </cell>
          <cell r="B422">
            <v>58809</v>
          </cell>
          <cell r="C422">
            <v>25096687</v>
          </cell>
          <cell r="D422" t="str">
            <v>501,450    426750       89.50     956     28566</v>
          </cell>
        </row>
        <row r="423">
          <cell r="A423">
            <v>35096</v>
          </cell>
          <cell r="B423">
            <v>55476</v>
          </cell>
          <cell r="C423">
            <v>23292358</v>
          </cell>
          <cell r="D423" t="str">
            <v>483,744    419864       89.71     949     26828</v>
          </cell>
        </row>
        <row r="424">
          <cell r="A424">
            <v>35125</v>
          </cell>
          <cell r="B424">
            <v>57171</v>
          </cell>
          <cell r="C424">
            <v>24918576</v>
          </cell>
          <cell r="D424" t="str">
            <v>510,265    435861       89.92     944     28479</v>
          </cell>
        </row>
        <row r="425">
          <cell r="A425">
            <v>35156</v>
          </cell>
          <cell r="B425">
            <v>55291</v>
          </cell>
          <cell r="C425">
            <v>23957302</v>
          </cell>
          <cell r="D425" t="str">
            <v>455,116    433295       89.17     951     27799</v>
          </cell>
        </row>
        <row r="426">
          <cell r="A426">
            <v>35186</v>
          </cell>
          <cell r="B426">
            <v>56448</v>
          </cell>
          <cell r="C426">
            <v>24177854</v>
          </cell>
          <cell r="D426" t="str">
            <v>479,898    428321       89.48     952     27895</v>
          </cell>
        </row>
        <row r="427">
          <cell r="A427">
            <v>35217</v>
          </cell>
          <cell r="B427">
            <v>50472</v>
          </cell>
          <cell r="C427">
            <v>13574972</v>
          </cell>
          <cell r="D427" t="str">
            <v>433,432    268961       89.57     958     28048</v>
          </cell>
        </row>
        <row r="428">
          <cell r="A428">
            <v>35247</v>
          </cell>
          <cell r="B428">
            <v>51201</v>
          </cell>
          <cell r="C428">
            <v>23617741</v>
          </cell>
          <cell r="D428" t="str">
            <v>252,089    461275       83.12     958     29066</v>
          </cell>
        </row>
        <row r="429">
          <cell r="A429">
            <v>35278</v>
          </cell>
          <cell r="B429">
            <v>53308</v>
          </cell>
          <cell r="C429">
            <v>23921285</v>
          </cell>
          <cell r="D429" t="str">
            <v>459,783    448738       89.61     963     28506</v>
          </cell>
        </row>
        <row r="430">
          <cell r="A430">
            <v>35309</v>
          </cell>
          <cell r="B430">
            <v>51105</v>
          </cell>
          <cell r="C430">
            <v>22887884</v>
          </cell>
          <cell r="D430" t="str">
            <v>442,328    447860       89.64     956     27929</v>
          </cell>
        </row>
        <row r="431">
          <cell r="A431">
            <v>35339</v>
          </cell>
          <cell r="B431">
            <v>50098</v>
          </cell>
          <cell r="C431">
            <v>24383827</v>
          </cell>
          <cell r="D431" t="str">
            <v>455,722    486723       90.10     957     28643</v>
          </cell>
        </row>
        <row r="432">
          <cell r="A432">
            <v>35370</v>
          </cell>
          <cell r="B432">
            <v>50717</v>
          </cell>
          <cell r="C432">
            <v>23886826</v>
          </cell>
          <cell r="D432" t="str">
            <v>444,963    470983       89.77     964     28324</v>
          </cell>
        </row>
        <row r="433">
          <cell r="A433">
            <v>35400</v>
          </cell>
          <cell r="B433">
            <v>48991</v>
          </cell>
          <cell r="C433">
            <v>24426245</v>
          </cell>
          <cell r="D433" t="str">
            <v>488,045    498587       90.88     961     28598</v>
          </cell>
        </row>
        <row r="434">
          <cell r="A434" t="str">
            <v>Totals:</v>
          </cell>
          <cell r="B434" t="str">
            <v>__________</v>
          </cell>
          <cell r="C434" t="str">
            <v>__________</v>
          </cell>
          <cell r="D434" t="str">
            <v>__________</v>
          </cell>
        </row>
        <row r="435">
          <cell r="A435">
            <v>1996</v>
          </cell>
          <cell r="B435">
            <v>639087</v>
          </cell>
          <cell r="C435">
            <v>278141557</v>
          </cell>
          <cell r="D435">
            <v>5406835</v>
          </cell>
        </row>
        <row r="437">
          <cell r="A437">
            <v>35431</v>
          </cell>
          <cell r="B437">
            <v>42782</v>
          </cell>
          <cell r="C437">
            <v>24237452</v>
          </cell>
          <cell r="D437" t="str">
            <v>397,461    566534       90.28     953     28489</v>
          </cell>
        </row>
        <row r="438">
          <cell r="A438">
            <v>35462</v>
          </cell>
          <cell r="B438">
            <v>42877</v>
          </cell>
          <cell r="C438">
            <v>21240546</v>
          </cell>
          <cell r="D438" t="str">
            <v>392,353    495384       90.15     947     25781</v>
          </cell>
        </row>
        <row r="439">
          <cell r="A439">
            <v>35490</v>
          </cell>
          <cell r="B439">
            <v>48566</v>
          </cell>
          <cell r="C439">
            <v>24128780</v>
          </cell>
          <cell r="D439" t="str">
            <v>467,669    496825       90.59     942     28378</v>
          </cell>
        </row>
        <row r="440">
          <cell r="A440">
            <v>35521</v>
          </cell>
          <cell r="B440">
            <v>49122</v>
          </cell>
          <cell r="C440">
            <v>23344800</v>
          </cell>
          <cell r="D440" t="str">
            <v>451,718    475242       90.19     951     27683</v>
          </cell>
        </row>
        <row r="441">
          <cell r="A441">
            <v>35551</v>
          </cell>
          <cell r="B441">
            <v>51034</v>
          </cell>
          <cell r="C441">
            <v>23086384</v>
          </cell>
          <cell r="D441" t="str">
            <v>475,345    452373       90.30     960     28619</v>
          </cell>
        </row>
        <row r="442">
          <cell r="A442">
            <v>35582</v>
          </cell>
          <cell r="B442">
            <v>47909</v>
          </cell>
          <cell r="C442">
            <v>19338495</v>
          </cell>
          <cell r="D442" t="str">
            <v>452,385    403651       90.42     961     27358</v>
          </cell>
        </row>
        <row r="443">
          <cell r="A443">
            <v>35612</v>
          </cell>
          <cell r="B443">
            <v>48968</v>
          </cell>
          <cell r="C443">
            <v>23344927</v>
          </cell>
          <cell r="D443" t="str">
            <v>479,755    476739       90.74     957     28833</v>
          </cell>
        </row>
        <row r="444">
          <cell r="A444">
            <v>35643</v>
          </cell>
          <cell r="B444">
            <v>50233</v>
          </cell>
          <cell r="C444">
            <v>22766236</v>
          </cell>
          <cell r="D444" t="str">
            <v>489,161    453213       90.69     966     28650</v>
          </cell>
        </row>
        <row r="445">
          <cell r="A445">
            <v>35674</v>
          </cell>
          <cell r="B445">
            <v>48153</v>
          </cell>
          <cell r="C445">
            <v>22652863</v>
          </cell>
          <cell r="D445" t="str">
            <v>397,677    470436       89.20     965     27800</v>
          </cell>
        </row>
        <row r="446">
          <cell r="A446">
            <v>35704</v>
          </cell>
          <cell r="B446">
            <v>51400</v>
          </cell>
          <cell r="C446">
            <v>23215359</v>
          </cell>
          <cell r="D446" t="str">
            <v>374,545    451661       87.93     965     29061</v>
          </cell>
        </row>
        <row r="447">
          <cell r="A447">
            <v>35735</v>
          </cell>
          <cell r="B447">
            <v>47134</v>
          </cell>
          <cell r="C447">
            <v>23332802</v>
          </cell>
          <cell r="D447" t="str">
            <v>424,438    495032       90.00     969     28246</v>
          </cell>
        </row>
        <row r="448">
          <cell r="A448">
            <v>35765</v>
          </cell>
          <cell r="B448">
            <v>46715</v>
          </cell>
          <cell r="C448">
            <v>23639032</v>
          </cell>
          <cell r="D448" t="str">
            <v>438,908    506027       90.38     971     29278</v>
          </cell>
        </row>
        <row r="449">
          <cell r="A449" t="str">
            <v>Totals:</v>
          </cell>
          <cell r="B449" t="str">
            <v>__________</v>
          </cell>
          <cell r="C449" t="str">
            <v>__________</v>
          </cell>
          <cell r="D449" t="str">
            <v>__________</v>
          </cell>
        </row>
        <row r="450">
          <cell r="A450">
            <v>1997</v>
          </cell>
          <cell r="B450">
            <v>574893</v>
          </cell>
          <cell r="C450">
            <v>274327676</v>
          </cell>
          <cell r="D450">
            <v>5241415</v>
          </cell>
        </row>
        <row r="452">
          <cell r="A452">
            <v>35796</v>
          </cell>
          <cell r="B452">
            <v>49577</v>
          </cell>
          <cell r="C452">
            <v>23806159</v>
          </cell>
          <cell r="D452" t="str">
            <v>501,342    480186       91.00     960     29138</v>
          </cell>
        </row>
        <row r="453">
          <cell r="A453">
            <v>35827</v>
          </cell>
          <cell r="B453">
            <v>40605</v>
          </cell>
          <cell r="C453">
            <v>21457382</v>
          </cell>
          <cell r="D453" t="str">
            <v>406,892    528442       90.93     962     26241</v>
          </cell>
        </row>
        <row r="454">
          <cell r="A454">
            <v>35855</v>
          </cell>
          <cell r="B454">
            <v>43222</v>
          </cell>
          <cell r="C454">
            <v>23358296</v>
          </cell>
          <cell r="D454" t="str">
            <v>381,648    540427       89.83     953     28776</v>
          </cell>
        </row>
        <row r="455">
          <cell r="A455">
            <v>35886</v>
          </cell>
          <cell r="B455">
            <v>42768</v>
          </cell>
          <cell r="C455">
            <v>22071663</v>
          </cell>
          <cell r="D455" t="str">
            <v>302,602    516079       87.62     953     27697</v>
          </cell>
        </row>
        <row r="456">
          <cell r="A456">
            <v>35916</v>
          </cell>
          <cell r="B456">
            <v>41279</v>
          </cell>
          <cell r="C456">
            <v>16500711</v>
          </cell>
          <cell r="D456" t="str">
            <v>210,959    399737       83.63     945     28557</v>
          </cell>
        </row>
        <row r="457">
          <cell r="A457">
            <v>35947</v>
          </cell>
          <cell r="B457">
            <v>37408</v>
          </cell>
          <cell r="C457">
            <v>21028343</v>
          </cell>
          <cell r="D457" t="str">
            <v>239,242    562135       86.48     951     25630</v>
          </cell>
        </row>
        <row r="458">
          <cell r="A458">
            <v>35977</v>
          </cell>
          <cell r="B458">
            <v>39516</v>
          </cell>
          <cell r="C458">
            <v>21197989</v>
          </cell>
          <cell r="D458" t="str">
            <v>225,853    536441       85.11     953     27873</v>
          </cell>
        </row>
        <row r="459">
          <cell r="A459">
            <v>36008</v>
          </cell>
          <cell r="B459">
            <v>41852</v>
          </cell>
          <cell r="C459">
            <v>22446273</v>
          </cell>
          <cell r="D459" t="str">
            <v>231,189    536325       84.67     951     28347</v>
          </cell>
        </row>
        <row r="460">
          <cell r="A460">
            <v>36039</v>
          </cell>
          <cell r="B460">
            <v>37994</v>
          </cell>
          <cell r="C460">
            <v>22266868</v>
          </cell>
          <cell r="D460" t="str">
            <v>196,941    586063       83.83     940     27249</v>
          </cell>
        </row>
        <row r="461">
          <cell r="A461">
            <v>36069</v>
          </cell>
          <cell r="B461">
            <v>40709</v>
          </cell>
          <cell r="C461">
            <v>23416609</v>
          </cell>
          <cell r="D461" t="str">
            <v>207,626    575220       83.61     947     28118</v>
          </cell>
        </row>
        <row r="462">
          <cell r="A462">
            <v>36100</v>
          </cell>
          <cell r="B462">
            <v>35600</v>
          </cell>
          <cell r="C462">
            <v>22693788</v>
          </cell>
          <cell r="D462" t="str">
            <v>194,502    637466       84.53     945     27460</v>
          </cell>
        </row>
        <row r="463">
          <cell r="A463">
            <v>36130</v>
          </cell>
          <cell r="B463">
            <v>36116</v>
          </cell>
          <cell r="C463">
            <v>22716807</v>
          </cell>
          <cell r="D463" t="str">
            <v>193,234    628996       84.25     943     27696</v>
          </cell>
        </row>
        <row r="464">
          <cell r="A464" t="str">
            <v>Totals:</v>
          </cell>
          <cell r="B464" t="str">
            <v>__________</v>
          </cell>
          <cell r="C464" t="str">
            <v>__________</v>
          </cell>
          <cell r="D464" t="str">
            <v>__________</v>
          </cell>
        </row>
        <row r="465">
          <cell r="A465">
            <v>1998</v>
          </cell>
          <cell r="B465">
            <v>486646</v>
          </cell>
          <cell r="C465">
            <v>262960888</v>
          </cell>
          <cell r="D465">
            <v>3292030</v>
          </cell>
        </row>
        <row r="467">
          <cell r="A467">
            <v>36161</v>
          </cell>
          <cell r="B467">
            <v>35178</v>
          </cell>
          <cell r="C467">
            <v>23331902</v>
          </cell>
          <cell r="D467" t="str">
            <v>218,755    663253       86.15     932     27995</v>
          </cell>
        </row>
        <row r="468">
          <cell r="A468">
            <v>36192</v>
          </cell>
          <cell r="B468">
            <v>30967</v>
          </cell>
          <cell r="C468">
            <v>20153507</v>
          </cell>
          <cell r="D468" t="str">
            <v>181,053    650806       85.39     933     24980</v>
          </cell>
        </row>
        <row r="469">
          <cell r="A469">
            <v>36220</v>
          </cell>
          <cell r="B469">
            <v>37903</v>
          </cell>
          <cell r="C469">
            <v>22723423</v>
          </cell>
          <cell r="D469" t="str">
            <v>199,519    599516       84.04     931     28115</v>
          </cell>
        </row>
        <row r="470">
          <cell r="A470">
            <v>36251</v>
          </cell>
          <cell r="B470">
            <v>33533</v>
          </cell>
          <cell r="C470">
            <v>21645588</v>
          </cell>
          <cell r="D470" t="str">
            <v>186,480    645502       84.76     920     27006</v>
          </cell>
        </row>
        <row r="471">
          <cell r="A471">
            <v>36281</v>
          </cell>
          <cell r="B471">
            <v>35438</v>
          </cell>
          <cell r="C471">
            <v>22081770</v>
          </cell>
          <cell r="D471" t="str">
            <v>211,277    623110       85.64     920     23927</v>
          </cell>
        </row>
        <row r="472">
          <cell r="A472">
            <v>36312</v>
          </cell>
          <cell r="B472">
            <v>36344</v>
          </cell>
          <cell r="C472">
            <v>17549158</v>
          </cell>
          <cell r="D472" t="str">
            <v>235,385    482863       86.62     938     24207</v>
          </cell>
        </row>
        <row r="473">
          <cell r="A473">
            <v>36342</v>
          </cell>
          <cell r="B473">
            <v>38987</v>
          </cell>
          <cell r="C473">
            <v>21409709</v>
          </cell>
          <cell r="D473" t="str">
            <v>425,115    549150       91.60     825     24181</v>
          </cell>
        </row>
        <row r="474">
          <cell r="A474">
            <v>36373</v>
          </cell>
          <cell r="B474">
            <v>45676</v>
          </cell>
          <cell r="C474">
            <v>20000732</v>
          </cell>
          <cell r="D474" t="str">
            <v>426,211    437883       90.32     946     28124</v>
          </cell>
        </row>
        <row r="475">
          <cell r="A475">
            <v>36404</v>
          </cell>
          <cell r="B475">
            <v>39295</v>
          </cell>
          <cell r="C475">
            <v>21245960</v>
          </cell>
          <cell r="D475" t="str">
            <v>400,423    540679       91.06     939     26824</v>
          </cell>
        </row>
        <row r="476">
          <cell r="A476">
            <v>36434</v>
          </cell>
          <cell r="B476">
            <v>20257</v>
          </cell>
          <cell r="C476">
            <v>20841952</v>
          </cell>
          <cell r="D476" t="str">
            <v>242,073   1028877       92.28     467     13344</v>
          </cell>
        </row>
        <row r="477">
          <cell r="A477">
            <v>36465</v>
          </cell>
          <cell r="B477">
            <v>41516</v>
          </cell>
          <cell r="C477">
            <v>20695089</v>
          </cell>
          <cell r="D477" t="str">
            <v>440,255    498485       91.38     946     26475</v>
          </cell>
        </row>
        <row r="478">
          <cell r="A478">
            <v>36495</v>
          </cell>
          <cell r="B478">
            <v>43215</v>
          </cell>
          <cell r="C478">
            <v>23344454</v>
          </cell>
          <cell r="D478" t="str">
            <v>438,326    540194       91.03     936     28010</v>
          </cell>
        </row>
        <row r="479">
          <cell r="A479" t="str">
            <v>Totals:</v>
          </cell>
          <cell r="B479" t="str">
            <v>__________</v>
          </cell>
          <cell r="C479" t="str">
            <v>__________</v>
          </cell>
          <cell r="D479" t="str">
            <v>__________</v>
          </cell>
        </row>
        <row r="480">
          <cell r="A480">
            <v>1999</v>
          </cell>
          <cell r="B480">
            <v>438309</v>
          </cell>
          <cell r="C480">
            <v>255023244</v>
          </cell>
          <cell r="D480">
            <v>3604872</v>
          </cell>
        </row>
        <row r="482">
          <cell r="A482">
            <v>36526</v>
          </cell>
          <cell r="B482">
            <v>41912</v>
          </cell>
          <cell r="C482">
            <v>23142650</v>
          </cell>
          <cell r="D482" t="str">
            <v>437,751    552173       91.26     936     28387</v>
          </cell>
        </row>
        <row r="483">
          <cell r="A483">
            <v>36557</v>
          </cell>
          <cell r="B483">
            <v>36182</v>
          </cell>
          <cell r="C483">
            <v>22831321</v>
          </cell>
          <cell r="D483" t="str">
            <v>362,962    631014       90.94     928     26644</v>
          </cell>
        </row>
        <row r="484">
          <cell r="A484">
            <v>36586</v>
          </cell>
          <cell r="B484">
            <v>35820</v>
          </cell>
          <cell r="C484">
            <v>22805341</v>
          </cell>
          <cell r="D484" t="str">
            <v>467,129    636666       92.88     923     28139</v>
          </cell>
        </row>
        <row r="485">
          <cell r="A485">
            <v>36617</v>
          </cell>
          <cell r="B485">
            <v>38773</v>
          </cell>
          <cell r="C485">
            <v>22021141</v>
          </cell>
          <cell r="D485" t="str">
            <v>402,478    567951       91.21     916     26837</v>
          </cell>
        </row>
        <row r="486">
          <cell r="A486">
            <v>36647</v>
          </cell>
          <cell r="B486">
            <v>44666</v>
          </cell>
          <cell r="C486">
            <v>18177000</v>
          </cell>
          <cell r="D486" t="str">
            <v>179,704    406954       80.09     928     28196</v>
          </cell>
        </row>
        <row r="487">
          <cell r="A487">
            <v>36678</v>
          </cell>
          <cell r="B487">
            <v>40905</v>
          </cell>
          <cell r="C487">
            <v>21366246</v>
          </cell>
          <cell r="D487" t="str">
            <v>418,007    522339       91.09     926     26765</v>
          </cell>
        </row>
        <row r="488">
          <cell r="A488">
            <v>36708</v>
          </cell>
          <cell r="B488">
            <v>39734</v>
          </cell>
          <cell r="C488">
            <v>21787791</v>
          </cell>
          <cell r="D488" t="str">
            <v>434,282    548342       91.62     925     28103</v>
          </cell>
        </row>
        <row r="489">
          <cell r="A489">
            <v>36739</v>
          </cell>
          <cell r="B489">
            <v>41461</v>
          </cell>
          <cell r="C489">
            <v>21859638</v>
          </cell>
          <cell r="D489" t="str">
            <v>429,675    527234       91.20     938     27706</v>
          </cell>
        </row>
        <row r="490">
          <cell r="A490">
            <v>36770</v>
          </cell>
          <cell r="B490">
            <v>32243</v>
          </cell>
          <cell r="C490">
            <v>20281479</v>
          </cell>
          <cell r="D490" t="str">
            <v>325,295    629020       90.98     718     21099</v>
          </cell>
        </row>
        <row r="491">
          <cell r="A491">
            <v>36800</v>
          </cell>
          <cell r="B491">
            <v>39131</v>
          </cell>
          <cell r="C491">
            <v>21306536</v>
          </cell>
          <cell r="D491" t="str">
            <v>384,925    544493       90.77     763     23133</v>
          </cell>
        </row>
        <row r="492">
          <cell r="A492">
            <v>36831</v>
          </cell>
          <cell r="B492">
            <v>33874</v>
          </cell>
          <cell r="C492">
            <v>20488084</v>
          </cell>
          <cell r="D492" t="str">
            <v>404,034    604833       92.26     755     21855</v>
          </cell>
        </row>
        <row r="493">
          <cell r="A493">
            <v>36861</v>
          </cell>
          <cell r="B493">
            <v>32106</v>
          </cell>
          <cell r="C493">
            <v>3552874</v>
          </cell>
          <cell r="D493" t="str">
            <v>365,480    110661       91.92     791     23897</v>
          </cell>
        </row>
        <row r="494">
          <cell r="A494" t="str">
            <v>Totals:</v>
          </cell>
          <cell r="B494" t="str">
            <v>__________</v>
          </cell>
          <cell r="C494" t="str">
            <v>__________</v>
          </cell>
          <cell r="D494" t="str">
            <v>__________</v>
          </cell>
        </row>
        <row r="495">
          <cell r="A495">
            <v>2000</v>
          </cell>
          <cell r="B495">
            <v>456807</v>
          </cell>
          <cell r="C495">
            <v>239620101</v>
          </cell>
          <cell r="D495">
            <v>4611722</v>
          </cell>
        </row>
        <row r="497">
          <cell r="A497">
            <v>36892</v>
          </cell>
          <cell r="B497">
            <v>30898</v>
          </cell>
          <cell r="C497">
            <v>22305882</v>
          </cell>
          <cell r="D497" t="str">
            <v>428,328    721920       93.27     797     24037</v>
          </cell>
        </row>
        <row r="498">
          <cell r="A498">
            <v>36923</v>
          </cell>
          <cell r="B498">
            <v>24679</v>
          </cell>
          <cell r="C498">
            <v>19340908</v>
          </cell>
          <cell r="D498" t="str">
            <v>393,502    783700       94.10     632     16675</v>
          </cell>
        </row>
        <row r="499">
          <cell r="A499">
            <v>36951</v>
          </cell>
          <cell r="B499">
            <v>29026</v>
          </cell>
          <cell r="C499">
            <v>3292168</v>
          </cell>
          <cell r="D499" t="str">
            <v>349,306    113422       92.33     771     23099</v>
          </cell>
        </row>
        <row r="500">
          <cell r="A500">
            <v>36982</v>
          </cell>
          <cell r="B500">
            <v>25282</v>
          </cell>
          <cell r="C500">
            <v>1693616</v>
          </cell>
          <cell r="D500" t="str">
            <v>329,039     66990       92.86     542     15018</v>
          </cell>
        </row>
        <row r="501">
          <cell r="A501">
            <v>37012</v>
          </cell>
          <cell r="B501">
            <v>27776</v>
          </cell>
          <cell r="C501">
            <v>1734251</v>
          </cell>
          <cell r="D501" t="str">
            <v>349,519     62438       92.64     557     15571</v>
          </cell>
        </row>
        <row r="502">
          <cell r="A502">
            <v>37043</v>
          </cell>
          <cell r="B502">
            <v>18403</v>
          </cell>
          <cell r="C502">
            <v>1447579</v>
          </cell>
          <cell r="D502" t="str">
            <v>101,543     78660       84.66     481     13913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p94"/>
    </sheetNames>
    <sheetDataSet>
      <sheetData sheetId="0">
        <row r="38">
          <cell r="A38">
            <v>34578</v>
          </cell>
          <cell r="B38">
            <v>1722</v>
          </cell>
          <cell r="C38">
            <v>112803</v>
          </cell>
          <cell r="D38" t="str">
            <v>2,039     65507       54.21      11       186</v>
          </cell>
        </row>
        <row r="39">
          <cell r="A39">
            <v>34608</v>
          </cell>
          <cell r="B39">
            <v>2711</v>
          </cell>
          <cell r="C39">
            <v>64521</v>
          </cell>
          <cell r="D39" t="str">
            <v>7,315     23800       72.96      10       235</v>
          </cell>
        </row>
        <row r="40">
          <cell r="A40">
            <v>34639</v>
          </cell>
          <cell r="B40">
            <v>3166</v>
          </cell>
          <cell r="C40">
            <v>107546</v>
          </cell>
          <cell r="D40" t="str">
            <v>1,601     33970       33.59      11       279</v>
          </cell>
        </row>
        <row r="41">
          <cell r="A41">
            <v>34669</v>
          </cell>
          <cell r="B41">
            <v>3277</v>
          </cell>
          <cell r="C41">
            <v>116069</v>
          </cell>
          <cell r="D41" t="str">
            <v>3,210     35420       49.48      11       307</v>
          </cell>
        </row>
        <row r="42">
          <cell r="A42" t="str">
            <v>Totals: ___</v>
          </cell>
          <cell r="B42" t="str">
            <v>_______</v>
          </cell>
          <cell r="C42" t="str">
            <v>__________</v>
          </cell>
          <cell r="D42" t="str">
            <v>__________</v>
          </cell>
        </row>
        <row r="43">
          <cell r="A43">
            <v>1994</v>
          </cell>
          <cell r="B43">
            <v>10876</v>
          </cell>
          <cell r="C43">
            <v>400939</v>
          </cell>
          <cell r="D43">
            <v>14165</v>
          </cell>
        </row>
        <row r="45">
          <cell r="A45">
            <v>34700</v>
          </cell>
          <cell r="B45">
            <v>2518</v>
          </cell>
          <cell r="C45">
            <v>103811</v>
          </cell>
          <cell r="D45" t="str">
            <v>1,601     41228       38.87      11       296</v>
          </cell>
        </row>
        <row r="46">
          <cell r="A46">
            <v>34731</v>
          </cell>
          <cell r="B46">
            <v>2196</v>
          </cell>
          <cell r="C46">
            <v>92251</v>
          </cell>
          <cell r="D46" t="str">
            <v>919     42009       29.50      11       274</v>
          </cell>
        </row>
        <row r="47">
          <cell r="A47">
            <v>34759</v>
          </cell>
          <cell r="B47">
            <v>2003</v>
          </cell>
          <cell r="C47">
            <v>98243</v>
          </cell>
          <cell r="D47" t="str">
            <v>1,045     49048       34.28      11       297</v>
          </cell>
        </row>
        <row r="48">
          <cell r="A48">
            <v>34790</v>
          </cell>
          <cell r="B48">
            <v>2361</v>
          </cell>
          <cell r="C48">
            <v>94246</v>
          </cell>
          <cell r="D48" t="str">
            <v>832     39918       26.06      11       298</v>
          </cell>
        </row>
        <row r="49">
          <cell r="A49">
            <v>34820</v>
          </cell>
          <cell r="B49">
            <v>2070</v>
          </cell>
          <cell r="C49">
            <v>94931</v>
          </cell>
          <cell r="D49" t="str">
            <v>863     45861       29.42      11       306</v>
          </cell>
        </row>
        <row r="50">
          <cell r="A50">
            <v>34851</v>
          </cell>
          <cell r="B50">
            <v>1757</v>
          </cell>
          <cell r="C50">
            <v>92882</v>
          </cell>
          <cell r="D50" t="str">
            <v>966     52864       35.48      10       264</v>
          </cell>
        </row>
        <row r="51">
          <cell r="A51">
            <v>34881</v>
          </cell>
          <cell r="B51">
            <v>1889</v>
          </cell>
          <cell r="C51">
            <v>93902</v>
          </cell>
          <cell r="D51" t="str">
            <v>729     49710       27.85      10       283</v>
          </cell>
        </row>
        <row r="52">
          <cell r="A52">
            <v>34912</v>
          </cell>
          <cell r="B52">
            <v>1727</v>
          </cell>
          <cell r="C52">
            <v>50456</v>
          </cell>
          <cell r="D52" t="str">
            <v>600     29216       25.78       9       213</v>
          </cell>
        </row>
        <row r="53">
          <cell r="A53">
            <v>34943</v>
          </cell>
          <cell r="B53">
            <v>1633</v>
          </cell>
          <cell r="C53">
            <v>45757</v>
          </cell>
          <cell r="D53" t="str">
            <v>790     28021       32.60       8       226</v>
          </cell>
        </row>
        <row r="54">
          <cell r="A54">
            <v>34973</v>
          </cell>
          <cell r="B54">
            <v>1946</v>
          </cell>
          <cell r="C54">
            <v>92130</v>
          </cell>
          <cell r="D54" t="str">
            <v>592     47344       23.33       9       253</v>
          </cell>
        </row>
        <row r="55">
          <cell r="A55">
            <v>35004</v>
          </cell>
          <cell r="B55">
            <v>1842</v>
          </cell>
          <cell r="C55">
            <v>100946</v>
          </cell>
          <cell r="D55" t="str">
            <v>831     54803       31.09      10       276</v>
          </cell>
        </row>
        <row r="56">
          <cell r="A56">
            <v>35034</v>
          </cell>
          <cell r="B56">
            <v>1601</v>
          </cell>
          <cell r="C56">
            <v>99996</v>
          </cell>
          <cell r="D56" t="str">
            <v>686     62459       30.00      10       285</v>
          </cell>
        </row>
        <row r="57">
          <cell r="A57" t="str">
            <v>Totals: ___</v>
          </cell>
          <cell r="B57" t="str">
            <v>_______</v>
          </cell>
          <cell r="C57" t="str">
            <v>__________</v>
          </cell>
          <cell r="D57" t="str">
            <v>__________</v>
          </cell>
        </row>
        <row r="58">
          <cell r="A58">
            <v>1995</v>
          </cell>
          <cell r="B58">
            <v>23543</v>
          </cell>
          <cell r="C58">
            <v>1059551</v>
          </cell>
          <cell r="D58">
            <v>10454</v>
          </cell>
        </row>
        <row r="60">
          <cell r="A60">
            <v>35065</v>
          </cell>
          <cell r="B60">
            <v>2128</v>
          </cell>
          <cell r="C60">
            <v>98356</v>
          </cell>
          <cell r="D60" t="str">
            <v>701     46220       24.78      10       279</v>
          </cell>
        </row>
        <row r="61">
          <cell r="A61">
            <v>35096</v>
          </cell>
          <cell r="B61">
            <v>1303</v>
          </cell>
          <cell r="C61">
            <v>91137</v>
          </cell>
          <cell r="D61" t="str">
            <v>577     69944       30.69       8       207</v>
          </cell>
        </row>
        <row r="62">
          <cell r="A62">
            <v>35125</v>
          </cell>
          <cell r="B62">
            <v>1750</v>
          </cell>
          <cell r="C62">
            <v>91938</v>
          </cell>
          <cell r="D62" t="str">
            <v>698     52537       28.51      10       267</v>
          </cell>
        </row>
        <row r="63">
          <cell r="A63">
            <v>35156</v>
          </cell>
          <cell r="B63">
            <v>1687</v>
          </cell>
          <cell r="C63">
            <v>97303</v>
          </cell>
          <cell r="D63" t="str">
            <v>769     57679       31.31      10       261</v>
          </cell>
        </row>
        <row r="64">
          <cell r="A64">
            <v>35186</v>
          </cell>
          <cell r="B64">
            <v>1992</v>
          </cell>
          <cell r="C64">
            <v>101564</v>
          </cell>
          <cell r="D64" t="str">
            <v>799     50986       28.63      10       296</v>
          </cell>
        </row>
        <row r="65">
          <cell r="A65">
            <v>35217</v>
          </cell>
          <cell r="B65">
            <v>1540</v>
          </cell>
          <cell r="C65">
            <v>94623</v>
          </cell>
          <cell r="D65" t="str">
            <v>645     61444       29.52      10       283</v>
          </cell>
        </row>
        <row r="66">
          <cell r="A66">
            <v>35247</v>
          </cell>
          <cell r="B66">
            <v>1703</v>
          </cell>
          <cell r="C66">
            <v>99271</v>
          </cell>
          <cell r="D66" t="str">
            <v>716     58292       29.60      10       297</v>
          </cell>
        </row>
        <row r="67">
          <cell r="A67">
            <v>35278</v>
          </cell>
          <cell r="B67">
            <v>1353</v>
          </cell>
          <cell r="C67">
            <v>99262</v>
          </cell>
          <cell r="D67" t="str">
            <v>879     73365       39.38      10       274</v>
          </cell>
        </row>
        <row r="68">
          <cell r="A68">
            <v>35309</v>
          </cell>
          <cell r="B68">
            <v>1494</v>
          </cell>
          <cell r="C68">
            <v>93488</v>
          </cell>
          <cell r="D68" t="str">
            <v>622     62576       29.40       9       254</v>
          </cell>
        </row>
        <row r="69">
          <cell r="A69">
            <v>35339</v>
          </cell>
          <cell r="B69">
            <v>1310</v>
          </cell>
          <cell r="C69">
            <v>95382</v>
          </cell>
          <cell r="D69" t="str">
            <v>608     72811       31.70       9       260</v>
          </cell>
        </row>
        <row r="70">
          <cell r="A70">
            <v>35370</v>
          </cell>
          <cell r="B70">
            <v>1668</v>
          </cell>
          <cell r="C70">
            <v>92248</v>
          </cell>
          <cell r="D70" t="str">
            <v>492     55305       22.78      10       267</v>
          </cell>
        </row>
        <row r="71">
          <cell r="A71">
            <v>35400</v>
          </cell>
          <cell r="B71">
            <v>1572</v>
          </cell>
          <cell r="C71">
            <v>90107</v>
          </cell>
          <cell r="D71" t="str">
            <v>526     57320       25.07      10       287</v>
          </cell>
        </row>
        <row r="72">
          <cell r="A72" t="str">
            <v>Totals: ___</v>
          </cell>
          <cell r="B72" t="str">
            <v>_______</v>
          </cell>
          <cell r="C72" t="str">
            <v>__________</v>
          </cell>
          <cell r="D72" t="str">
            <v>__________</v>
          </cell>
        </row>
        <row r="73">
          <cell r="A73">
            <v>1996</v>
          </cell>
          <cell r="B73">
            <v>19500</v>
          </cell>
          <cell r="C73">
            <v>1144679</v>
          </cell>
          <cell r="D73">
            <v>8032</v>
          </cell>
        </row>
        <row r="75">
          <cell r="A75">
            <v>35431</v>
          </cell>
          <cell r="B75">
            <v>1603</v>
          </cell>
          <cell r="C75">
            <v>89479</v>
          </cell>
          <cell r="D75" t="str">
            <v>467     55820       22.56      10       273</v>
          </cell>
        </row>
        <row r="76">
          <cell r="A76">
            <v>35462</v>
          </cell>
          <cell r="B76">
            <v>1461</v>
          </cell>
          <cell r="C76">
            <v>85824</v>
          </cell>
          <cell r="D76" t="str">
            <v>249     58744       14.56      10       251</v>
          </cell>
        </row>
        <row r="77">
          <cell r="A77">
            <v>35490</v>
          </cell>
          <cell r="B77">
            <v>1355</v>
          </cell>
          <cell r="C77">
            <v>95488</v>
          </cell>
          <cell r="D77" t="str">
            <v>547     70471       28.76      10       269</v>
          </cell>
        </row>
        <row r="78">
          <cell r="A78">
            <v>35521</v>
          </cell>
          <cell r="B78">
            <v>1340</v>
          </cell>
          <cell r="C78">
            <v>90593</v>
          </cell>
          <cell r="D78" t="str">
            <v>602     67607       31.00      10       273</v>
          </cell>
        </row>
        <row r="79">
          <cell r="A79">
            <v>35551</v>
          </cell>
          <cell r="B79">
            <v>1457</v>
          </cell>
          <cell r="C79">
            <v>92669</v>
          </cell>
          <cell r="D79" t="str">
            <v>523     63603       26.41      10       294</v>
          </cell>
        </row>
        <row r="80">
          <cell r="A80">
            <v>35582</v>
          </cell>
          <cell r="B80">
            <v>1194</v>
          </cell>
          <cell r="C80">
            <v>89120</v>
          </cell>
          <cell r="D80" t="str">
            <v>437     74640       26.79      10       254</v>
          </cell>
        </row>
        <row r="81">
          <cell r="A81">
            <v>35612</v>
          </cell>
          <cell r="B81">
            <v>1223</v>
          </cell>
          <cell r="C81">
            <v>88605</v>
          </cell>
          <cell r="D81" t="str">
            <v>534     72449       30.39      10       281</v>
          </cell>
        </row>
        <row r="82">
          <cell r="A82">
            <v>35643</v>
          </cell>
          <cell r="B82">
            <v>1376</v>
          </cell>
          <cell r="C82">
            <v>87440</v>
          </cell>
          <cell r="D82" t="str">
            <v>404     63547       22.70      10       278</v>
          </cell>
        </row>
        <row r="83">
          <cell r="A83">
            <v>35674</v>
          </cell>
          <cell r="B83">
            <v>1239</v>
          </cell>
          <cell r="C83">
            <v>81270</v>
          </cell>
          <cell r="D83" t="str">
            <v>533     65594       30.08      10       282</v>
          </cell>
        </row>
        <row r="84">
          <cell r="A84">
            <v>35704</v>
          </cell>
          <cell r="B84">
            <v>1397</v>
          </cell>
          <cell r="C84">
            <v>78986</v>
          </cell>
          <cell r="D84" t="str">
            <v>467     56540       25.05      10       266</v>
          </cell>
        </row>
        <row r="85">
          <cell r="A85">
            <v>35735</v>
          </cell>
          <cell r="B85">
            <v>1130</v>
          </cell>
          <cell r="C85">
            <v>82634</v>
          </cell>
          <cell r="D85" t="str">
            <v>203     73128       15.23      10       282</v>
          </cell>
        </row>
        <row r="86">
          <cell r="A86">
            <v>35765</v>
          </cell>
          <cell r="B86">
            <v>1254</v>
          </cell>
          <cell r="C86">
            <v>81792</v>
          </cell>
          <cell r="D86" t="str">
            <v>416     65225       24.91      10       294</v>
          </cell>
        </row>
        <row r="87">
          <cell r="A87" t="str">
            <v>Totals: ___</v>
          </cell>
          <cell r="B87" t="str">
            <v>_______</v>
          </cell>
          <cell r="C87" t="str">
            <v>__________</v>
          </cell>
          <cell r="D87" t="str">
            <v>__________</v>
          </cell>
        </row>
        <row r="88">
          <cell r="A88">
            <v>1997</v>
          </cell>
          <cell r="B88">
            <v>16029</v>
          </cell>
          <cell r="C88">
            <v>1043900</v>
          </cell>
          <cell r="D88">
            <v>5382</v>
          </cell>
        </row>
        <row r="90">
          <cell r="A90">
            <v>35796</v>
          </cell>
          <cell r="B90">
            <v>1348</v>
          </cell>
          <cell r="C90">
            <v>80847</v>
          </cell>
          <cell r="D90" t="str">
            <v>333     59976       19.81      10       290</v>
          </cell>
        </row>
        <row r="91">
          <cell r="A91">
            <v>35827</v>
          </cell>
          <cell r="B91">
            <v>1190</v>
          </cell>
          <cell r="C91">
            <v>75000</v>
          </cell>
          <cell r="D91" t="str">
            <v>396     63026       24.97      10       246</v>
          </cell>
        </row>
        <row r="92">
          <cell r="A92">
            <v>35855</v>
          </cell>
          <cell r="B92">
            <v>1041</v>
          </cell>
          <cell r="C92">
            <v>87906</v>
          </cell>
          <cell r="D92" t="str">
            <v>189     84444       15.37      10       266</v>
          </cell>
        </row>
        <row r="93">
          <cell r="A93">
            <v>35886</v>
          </cell>
          <cell r="B93">
            <v>934</v>
          </cell>
          <cell r="C93">
            <v>39263</v>
          </cell>
          <cell r="D93" t="str">
            <v>228     42038       19.62       8       211</v>
          </cell>
        </row>
        <row r="94">
          <cell r="A94">
            <v>35916</v>
          </cell>
          <cell r="B94">
            <v>1084</v>
          </cell>
          <cell r="C94">
            <v>79870</v>
          </cell>
          <cell r="D94" t="str">
            <v>215     73681       16.55       9       225</v>
          </cell>
        </row>
        <row r="95">
          <cell r="A95">
            <v>35947</v>
          </cell>
          <cell r="B95">
            <v>1115</v>
          </cell>
          <cell r="C95">
            <v>77715</v>
          </cell>
          <cell r="D95" t="str">
            <v>195     69700       14.89      10       217</v>
          </cell>
        </row>
        <row r="96">
          <cell r="A96">
            <v>35977</v>
          </cell>
          <cell r="B96">
            <v>984</v>
          </cell>
          <cell r="C96">
            <v>79566</v>
          </cell>
          <cell r="D96" t="str">
            <v>101     80860        9.31       9       215</v>
          </cell>
        </row>
        <row r="97">
          <cell r="A97">
            <v>36008</v>
          </cell>
          <cell r="B97">
            <v>833</v>
          </cell>
          <cell r="C97">
            <v>75340</v>
          </cell>
          <cell r="D97" t="str">
            <v>70     90445        7.75       7       164</v>
          </cell>
        </row>
        <row r="98">
          <cell r="A98">
            <v>36039</v>
          </cell>
          <cell r="B98">
            <v>955</v>
          </cell>
          <cell r="C98">
            <v>73825</v>
          </cell>
          <cell r="D98" t="str">
            <v>88     77304        8.44       8       190</v>
          </cell>
        </row>
        <row r="99">
          <cell r="A99">
            <v>36069</v>
          </cell>
          <cell r="B99">
            <v>754</v>
          </cell>
          <cell r="C99">
            <v>73606</v>
          </cell>
          <cell r="D99" t="str">
            <v>105     97621       12.22       8       193</v>
          </cell>
        </row>
        <row r="100">
          <cell r="A100">
            <v>36100</v>
          </cell>
          <cell r="B100">
            <v>879</v>
          </cell>
          <cell r="C100">
            <v>68485</v>
          </cell>
          <cell r="D100" t="str">
            <v>35     77913        3.83       8       176</v>
          </cell>
        </row>
        <row r="101">
          <cell r="A101">
            <v>36130</v>
          </cell>
          <cell r="B101">
            <v>653</v>
          </cell>
          <cell r="C101">
            <v>70411</v>
          </cell>
          <cell r="D101" t="str">
            <v>170    107827       20.66       7       149</v>
          </cell>
        </row>
        <row r="102">
          <cell r="A102" t="str">
            <v>Totals: ___</v>
          </cell>
          <cell r="B102" t="str">
            <v>_______</v>
          </cell>
          <cell r="C102" t="str">
            <v>__________</v>
          </cell>
          <cell r="D102" t="str">
            <v>__________</v>
          </cell>
        </row>
        <row r="103">
          <cell r="A103">
            <v>1998</v>
          </cell>
          <cell r="B103">
            <v>11770</v>
          </cell>
          <cell r="C103">
            <v>881834</v>
          </cell>
          <cell r="D103">
            <v>2125</v>
          </cell>
        </row>
        <row r="105">
          <cell r="A105">
            <v>36161</v>
          </cell>
          <cell r="B105">
            <v>957</v>
          </cell>
          <cell r="C105">
            <v>69591</v>
          </cell>
          <cell r="D105" t="str">
            <v>205     72718       17.64       7       160</v>
          </cell>
        </row>
        <row r="106">
          <cell r="A106">
            <v>36192</v>
          </cell>
          <cell r="B106">
            <v>778</v>
          </cell>
          <cell r="C106">
            <v>60031</v>
          </cell>
          <cell r="D106" t="str">
            <v>187     77161       19.38       7       137</v>
          </cell>
        </row>
        <row r="107">
          <cell r="A107">
            <v>36220</v>
          </cell>
          <cell r="B107">
            <v>908</v>
          </cell>
          <cell r="C107">
            <v>69169</v>
          </cell>
          <cell r="D107" t="str">
            <v>358     76178       28.28       7       159</v>
          </cell>
        </row>
        <row r="108">
          <cell r="A108">
            <v>36251</v>
          </cell>
          <cell r="B108">
            <v>1030</v>
          </cell>
          <cell r="C108">
            <v>65695</v>
          </cell>
          <cell r="D108" t="str">
            <v>264     63782       20.40       8       175</v>
          </cell>
        </row>
        <row r="109">
          <cell r="A109">
            <v>36281</v>
          </cell>
          <cell r="B109">
            <v>649</v>
          </cell>
          <cell r="C109">
            <v>31998</v>
          </cell>
          <cell r="D109" t="str">
            <v>136     49304       17.32       6       122</v>
          </cell>
        </row>
        <row r="110">
          <cell r="A110">
            <v>36312</v>
          </cell>
          <cell r="B110">
            <v>742</v>
          </cell>
          <cell r="C110">
            <v>75908</v>
          </cell>
          <cell r="D110" t="str">
            <v>278    102302       27.25       7       184</v>
          </cell>
        </row>
        <row r="111">
          <cell r="A111">
            <v>36342</v>
          </cell>
          <cell r="B111">
            <v>897</v>
          </cell>
          <cell r="C111">
            <v>82560</v>
          </cell>
          <cell r="D111" t="str">
            <v>301     92041       25.13       8       223</v>
          </cell>
        </row>
        <row r="112">
          <cell r="A112">
            <v>36373</v>
          </cell>
          <cell r="B112">
            <v>1118</v>
          </cell>
          <cell r="C112">
            <v>65618</v>
          </cell>
          <cell r="D112" t="str">
            <v>768     58693       40.72       8       206</v>
          </cell>
        </row>
        <row r="113">
          <cell r="A113">
            <v>36404</v>
          </cell>
          <cell r="B113">
            <v>1195</v>
          </cell>
          <cell r="C113">
            <v>64537</v>
          </cell>
          <cell r="D113" t="str">
            <v>883     54006       42.49       8       215</v>
          </cell>
        </row>
        <row r="114">
          <cell r="A114">
            <v>36434</v>
          </cell>
          <cell r="B114">
            <v>947</v>
          </cell>
          <cell r="C114">
            <v>64944</v>
          </cell>
          <cell r="D114" t="str">
            <v>633     68579       40.06       8       219</v>
          </cell>
        </row>
        <row r="115">
          <cell r="A115">
            <v>36465</v>
          </cell>
          <cell r="B115">
            <v>1031</v>
          </cell>
          <cell r="C115">
            <v>60717</v>
          </cell>
          <cell r="D115" t="str">
            <v>492     58892       32.30       7       195</v>
          </cell>
        </row>
        <row r="116">
          <cell r="A116">
            <v>36495</v>
          </cell>
          <cell r="B116">
            <v>993</v>
          </cell>
          <cell r="C116">
            <v>62869</v>
          </cell>
          <cell r="D116" t="str">
            <v>339     63313       25.45       8       232</v>
          </cell>
        </row>
        <row r="117">
          <cell r="A117" t="str">
            <v>Totals: ___</v>
          </cell>
          <cell r="B117" t="str">
            <v>_______</v>
          </cell>
          <cell r="C117" t="str">
            <v>__________</v>
          </cell>
          <cell r="D117" t="str">
            <v>__________</v>
          </cell>
        </row>
        <row r="118">
          <cell r="A118">
            <v>1999</v>
          </cell>
          <cell r="B118">
            <v>11245</v>
          </cell>
          <cell r="C118">
            <v>773637</v>
          </cell>
          <cell r="D118">
            <v>4844</v>
          </cell>
        </row>
        <row r="120">
          <cell r="A120">
            <v>36526</v>
          </cell>
          <cell r="B120">
            <v>964</v>
          </cell>
          <cell r="C120">
            <v>61202</v>
          </cell>
          <cell r="D120" t="str">
            <v>445     63488       31.58       8       227</v>
          </cell>
        </row>
        <row r="121">
          <cell r="A121">
            <v>36557</v>
          </cell>
          <cell r="B121">
            <v>809</v>
          </cell>
          <cell r="C121">
            <v>58077</v>
          </cell>
          <cell r="D121" t="str">
            <v>261     71789       24.39       8       204</v>
          </cell>
        </row>
        <row r="122">
          <cell r="A122">
            <v>36586</v>
          </cell>
          <cell r="B122">
            <v>1043</v>
          </cell>
          <cell r="C122">
            <v>59285</v>
          </cell>
          <cell r="D122" t="str">
            <v>500     56841       32.40       8       229</v>
          </cell>
        </row>
        <row r="123">
          <cell r="A123">
            <v>36617</v>
          </cell>
          <cell r="B123">
            <v>645</v>
          </cell>
          <cell r="C123">
            <v>58390</v>
          </cell>
          <cell r="D123" t="str">
            <v>215     90528       25.00       6       147</v>
          </cell>
        </row>
        <row r="124">
          <cell r="A124">
            <v>36647</v>
          </cell>
          <cell r="B124">
            <v>890</v>
          </cell>
          <cell r="C124">
            <v>60391</v>
          </cell>
          <cell r="D124" t="str">
            <v>495     67856       35.74       8       221</v>
          </cell>
        </row>
        <row r="125">
          <cell r="A125">
            <v>36678</v>
          </cell>
          <cell r="B125">
            <v>647</v>
          </cell>
          <cell r="C125">
            <v>57295</v>
          </cell>
          <cell r="D125" t="str">
            <v>329     88555       33.71       6       155</v>
          </cell>
        </row>
        <row r="126">
          <cell r="A126">
            <v>36708</v>
          </cell>
          <cell r="B126">
            <v>840</v>
          </cell>
          <cell r="C126">
            <v>59097</v>
          </cell>
          <cell r="D126" t="str">
            <v>538     70354       39.04       8       222</v>
          </cell>
        </row>
        <row r="127">
          <cell r="A127">
            <v>36739</v>
          </cell>
          <cell r="B127">
            <v>999</v>
          </cell>
          <cell r="C127">
            <v>58147</v>
          </cell>
          <cell r="D127" t="str">
            <v>550     58206       35.51       8       234</v>
          </cell>
        </row>
        <row r="128">
          <cell r="A128">
            <v>36770</v>
          </cell>
          <cell r="B128">
            <v>491</v>
          </cell>
          <cell r="C128">
            <v>55742</v>
          </cell>
          <cell r="D128" t="str">
            <v>382    113528       43.76       6       179</v>
          </cell>
        </row>
        <row r="129">
          <cell r="A129">
            <v>36800</v>
          </cell>
          <cell r="B129">
            <v>731</v>
          </cell>
          <cell r="C129">
            <v>57477</v>
          </cell>
          <cell r="D129" t="str">
            <v>282     78628       27.84       8       223</v>
          </cell>
        </row>
        <row r="130">
          <cell r="A130">
            <v>36831</v>
          </cell>
          <cell r="B130">
            <v>417</v>
          </cell>
          <cell r="C130">
            <v>52694</v>
          </cell>
          <cell r="D130" t="str">
            <v>187    126365       30.96       4       120</v>
          </cell>
        </row>
        <row r="131">
          <cell r="A131">
            <v>36861</v>
          </cell>
          <cell r="B131">
            <v>533</v>
          </cell>
          <cell r="C131">
            <v>55867</v>
          </cell>
          <cell r="D131" t="str">
            <v>591    104817       52.58       6       161</v>
          </cell>
        </row>
        <row r="132">
          <cell r="A132" t="str">
            <v>Totals: ___</v>
          </cell>
          <cell r="B132" t="str">
            <v>_______</v>
          </cell>
          <cell r="C132" t="str">
            <v>__________</v>
          </cell>
          <cell r="D132" t="str">
            <v>__________</v>
          </cell>
        </row>
        <row r="133">
          <cell r="A133">
            <v>2000</v>
          </cell>
          <cell r="B133">
            <v>9009</v>
          </cell>
          <cell r="C133">
            <v>693664</v>
          </cell>
          <cell r="D133">
            <v>4775</v>
          </cell>
        </row>
        <row r="135">
          <cell r="A135">
            <v>36892</v>
          </cell>
          <cell r="B135">
            <v>776</v>
          </cell>
          <cell r="C135">
            <v>55240</v>
          </cell>
          <cell r="D135" t="str">
            <v>181     71186       18.91       5       153</v>
          </cell>
        </row>
        <row r="136">
          <cell r="A136">
            <v>36923</v>
          </cell>
          <cell r="B136">
            <v>621</v>
          </cell>
          <cell r="C136">
            <v>49774</v>
          </cell>
          <cell r="D136" t="str">
            <v>247     80152       28.46       7       169</v>
          </cell>
        </row>
        <row r="137">
          <cell r="A137">
            <v>36951</v>
          </cell>
          <cell r="B137">
            <v>351</v>
          </cell>
          <cell r="C137">
            <v>632</v>
          </cell>
          <cell r="D137" t="str">
            <v>6      1801        1.68       2        47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t94"/>
    </sheetNames>
    <sheetDataSet>
      <sheetData sheetId="0">
        <row r="38">
          <cell r="A38">
            <v>34608</v>
          </cell>
          <cell r="B38">
            <v>2346</v>
          </cell>
          <cell r="C38">
            <v>67232</v>
          </cell>
          <cell r="D38" t="str">
            <v>757     28659       24.40      10       159</v>
          </cell>
        </row>
        <row r="39">
          <cell r="A39">
            <v>34639</v>
          </cell>
          <cell r="B39">
            <v>2299</v>
          </cell>
          <cell r="C39">
            <v>265855</v>
          </cell>
          <cell r="D39" t="str">
            <v>1,852    115640       44.62       9       268</v>
          </cell>
        </row>
        <row r="40">
          <cell r="A40">
            <v>34669</v>
          </cell>
          <cell r="B40">
            <v>8772</v>
          </cell>
          <cell r="C40">
            <v>243353</v>
          </cell>
          <cell r="D40" t="str">
            <v>2,635     27743       23.10      10       308</v>
          </cell>
        </row>
        <row r="41">
          <cell r="A41" t="str">
            <v>Totals: ___</v>
          </cell>
          <cell r="B41" t="str">
            <v>_______</v>
          </cell>
          <cell r="C41" t="str">
            <v>__________</v>
          </cell>
          <cell r="D41" t="str">
            <v>__________</v>
          </cell>
        </row>
        <row r="42">
          <cell r="A42">
            <v>1994</v>
          </cell>
          <cell r="B42">
            <v>13417</v>
          </cell>
          <cell r="C42">
            <v>576440</v>
          </cell>
          <cell r="D42">
            <v>5244</v>
          </cell>
        </row>
        <row r="44">
          <cell r="A44">
            <v>34700</v>
          </cell>
          <cell r="B44">
            <v>9576</v>
          </cell>
          <cell r="C44">
            <v>187151</v>
          </cell>
          <cell r="D44" t="str">
            <v>2,217     19544       18.80      10       276</v>
          </cell>
        </row>
        <row r="45">
          <cell r="A45">
            <v>34731</v>
          </cell>
          <cell r="B45">
            <v>7664</v>
          </cell>
          <cell r="C45">
            <v>96473</v>
          </cell>
          <cell r="D45" t="str">
            <v>1,203     12588       13.57       7       173</v>
          </cell>
        </row>
        <row r="46">
          <cell r="A46">
            <v>34759</v>
          </cell>
          <cell r="B46">
            <v>7648</v>
          </cell>
          <cell r="C46">
            <v>91185</v>
          </cell>
          <cell r="D46" t="str">
            <v>1,027     11923       11.84       6       179</v>
          </cell>
        </row>
        <row r="47">
          <cell r="A47">
            <v>34790</v>
          </cell>
          <cell r="B47">
            <v>5932</v>
          </cell>
          <cell r="C47">
            <v>63373</v>
          </cell>
          <cell r="D47" t="str">
            <v>1,256     10684       17.47       7       155</v>
          </cell>
        </row>
        <row r="48">
          <cell r="A48">
            <v>34820</v>
          </cell>
          <cell r="B48">
            <v>5606</v>
          </cell>
          <cell r="C48">
            <v>77670</v>
          </cell>
          <cell r="D48" t="str">
            <v>887     13855       13.66       7       178</v>
          </cell>
        </row>
        <row r="49">
          <cell r="A49">
            <v>34851</v>
          </cell>
          <cell r="B49">
            <v>4984</v>
          </cell>
          <cell r="C49">
            <v>78490</v>
          </cell>
          <cell r="D49" t="str">
            <v>1,209     15749       19.52       7       177</v>
          </cell>
        </row>
        <row r="50">
          <cell r="A50">
            <v>34881</v>
          </cell>
          <cell r="B50">
            <v>5591</v>
          </cell>
          <cell r="C50">
            <v>53391</v>
          </cell>
          <cell r="D50" t="str">
            <v>1,241      9550       18.16       6       156</v>
          </cell>
        </row>
        <row r="51">
          <cell r="A51">
            <v>34912</v>
          </cell>
          <cell r="B51">
            <v>5246</v>
          </cell>
          <cell r="C51">
            <v>67707</v>
          </cell>
          <cell r="D51" t="str">
            <v>928     12907       15.03       6       182</v>
          </cell>
        </row>
        <row r="52">
          <cell r="A52">
            <v>34943</v>
          </cell>
          <cell r="B52">
            <v>3673</v>
          </cell>
          <cell r="C52">
            <v>66609</v>
          </cell>
          <cell r="D52" t="str">
            <v>658     18135       15.19       6       180</v>
          </cell>
        </row>
        <row r="53">
          <cell r="A53">
            <v>34973</v>
          </cell>
          <cell r="B53">
            <v>2927</v>
          </cell>
          <cell r="C53">
            <v>118598</v>
          </cell>
          <cell r="D53" t="str">
            <v>1,064     40519       26.66      10       252</v>
          </cell>
        </row>
        <row r="54">
          <cell r="A54">
            <v>35004</v>
          </cell>
          <cell r="B54">
            <v>3183</v>
          </cell>
          <cell r="C54">
            <v>152094</v>
          </cell>
          <cell r="D54" t="str">
            <v>1,565     47784       32.96      10       285</v>
          </cell>
        </row>
        <row r="55">
          <cell r="A55">
            <v>35034</v>
          </cell>
          <cell r="B55">
            <v>3525</v>
          </cell>
          <cell r="C55">
            <v>149356</v>
          </cell>
          <cell r="D55" t="str">
            <v>971     42371       21.60      10       310</v>
          </cell>
        </row>
        <row r="56">
          <cell r="A56" t="str">
            <v>Totals: ___</v>
          </cell>
          <cell r="B56" t="str">
            <v>_______</v>
          </cell>
          <cell r="C56" t="str">
            <v>__________</v>
          </cell>
          <cell r="D56" t="str">
            <v>__________</v>
          </cell>
        </row>
        <row r="57">
          <cell r="A57">
            <v>1995</v>
          </cell>
          <cell r="B57">
            <v>65555</v>
          </cell>
          <cell r="C57">
            <v>1202097</v>
          </cell>
          <cell r="D57">
            <v>14226</v>
          </cell>
        </row>
        <row r="59">
          <cell r="A59">
            <v>35065</v>
          </cell>
          <cell r="B59">
            <v>3266</v>
          </cell>
          <cell r="C59">
            <v>126529</v>
          </cell>
          <cell r="D59" t="str">
            <v>1,165     38742       26.29      10       307</v>
          </cell>
        </row>
        <row r="60">
          <cell r="A60">
            <v>35096</v>
          </cell>
          <cell r="B60">
            <v>3359</v>
          </cell>
          <cell r="C60">
            <v>109829</v>
          </cell>
          <cell r="D60" t="str">
            <v>893     32697       21.00      10       289</v>
          </cell>
        </row>
        <row r="61">
          <cell r="A61">
            <v>35125</v>
          </cell>
          <cell r="B61">
            <v>3635</v>
          </cell>
          <cell r="C61">
            <v>108824</v>
          </cell>
          <cell r="D61" t="str">
            <v>529     29938       12.70      10       309</v>
          </cell>
        </row>
        <row r="62">
          <cell r="A62">
            <v>35156</v>
          </cell>
          <cell r="B62">
            <v>3394</v>
          </cell>
          <cell r="C62">
            <v>99382</v>
          </cell>
          <cell r="D62" t="str">
            <v>827     29282       19.59      10       299</v>
          </cell>
        </row>
        <row r="63">
          <cell r="A63">
            <v>35186</v>
          </cell>
          <cell r="B63">
            <v>3478</v>
          </cell>
          <cell r="C63">
            <v>79108</v>
          </cell>
          <cell r="D63" t="str">
            <v>901     22746       20.58      10       273</v>
          </cell>
        </row>
        <row r="64">
          <cell r="A64">
            <v>35217</v>
          </cell>
          <cell r="B64">
            <v>2797</v>
          </cell>
          <cell r="C64">
            <v>88776</v>
          </cell>
          <cell r="D64" t="str">
            <v>864     31740       23.60      10       299</v>
          </cell>
        </row>
        <row r="65">
          <cell r="A65">
            <v>35247</v>
          </cell>
          <cell r="B65">
            <v>3027</v>
          </cell>
          <cell r="C65">
            <v>91676</v>
          </cell>
          <cell r="D65" t="str">
            <v>847     30287       21.86      10       309</v>
          </cell>
        </row>
        <row r="66">
          <cell r="A66">
            <v>35278</v>
          </cell>
          <cell r="B66">
            <v>1991</v>
          </cell>
          <cell r="C66">
            <v>90597</v>
          </cell>
          <cell r="D66" t="str">
            <v>975     45504       32.87      10       308</v>
          </cell>
        </row>
        <row r="67">
          <cell r="A67">
            <v>35309</v>
          </cell>
          <cell r="B67">
            <v>1787</v>
          </cell>
          <cell r="C67">
            <v>92190</v>
          </cell>
          <cell r="D67" t="str">
            <v>970     51590       35.18      10       298</v>
          </cell>
        </row>
        <row r="68">
          <cell r="A68">
            <v>35339</v>
          </cell>
          <cell r="B68">
            <v>2611</v>
          </cell>
          <cell r="C68">
            <v>86228</v>
          </cell>
          <cell r="D68" t="str">
            <v>789     33025       23.21      10       308</v>
          </cell>
        </row>
        <row r="69">
          <cell r="A69">
            <v>35370</v>
          </cell>
          <cell r="B69">
            <v>2541</v>
          </cell>
          <cell r="C69">
            <v>80087</v>
          </cell>
          <cell r="D69" t="str">
            <v>501     31518       16.47      10       300</v>
          </cell>
        </row>
        <row r="70">
          <cell r="A70">
            <v>35400</v>
          </cell>
          <cell r="B70">
            <v>2860</v>
          </cell>
          <cell r="C70">
            <v>77105</v>
          </cell>
          <cell r="D70" t="str">
            <v>583     26960       16.93      10       302</v>
          </cell>
        </row>
        <row r="71">
          <cell r="A71" t="str">
            <v>Totals: ___</v>
          </cell>
          <cell r="B71" t="str">
            <v>_______</v>
          </cell>
          <cell r="C71" t="str">
            <v>__________</v>
          </cell>
          <cell r="D71" t="str">
            <v>__________</v>
          </cell>
        </row>
        <row r="72">
          <cell r="A72">
            <v>1996</v>
          </cell>
          <cell r="B72">
            <v>34746</v>
          </cell>
          <cell r="C72">
            <v>1130331</v>
          </cell>
          <cell r="D72">
            <v>9844</v>
          </cell>
        </row>
        <row r="74">
          <cell r="A74">
            <v>35431</v>
          </cell>
          <cell r="B74">
            <v>2563</v>
          </cell>
          <cell r="C74">
            <v>80251</v>
          </cell>
          <cell r="D74" t="str">
            <v>701     31312       21.48      10       310</v>
          </cell>
        </row>
        <row r="75">
          <cell r="A75">
            <v>35462</v>
          </cell>
          <cell r="B75">
            <v>2114</v>
          </cell>
          <cell r="C75">
            <v>70586</v>
          </cell>
          <cell r="D75" t="str">
            <v>564     33390       21.06      10       280</v>
          </cell>
        </row>
        <row r="76">
          <cell r="A76">
            <v>35490</v>
          </cell>
          <cell r="B76">
            <v>2496</v>
          </cell>
          <cell r="C76">
            <v>79077</v>
          </cell>
          <cell r="D76" t="str">
            <v>560     31682       18.32      10       309</v>
          </cell>
        </row>
        <row r="77">
          <cell r="A77">
            <v>35521</v>
          </cell>
          <cell r="B77">
            <v>2576</v>
          </cell>
          <cell r="C77">
            <v>73965</v>
          </cell>
          <cell r="D77" t="str">
            <v>587     28714       18.56      10       300</v>
          </cell>
        </row>
        <row r="78">
          <cell r="A78">
            <v>35551</v>
          </cell>
          <cell r="B78">
            <v>2510</v>
          </cell>
          <cell r="C78">
            <v>77897</v>
          </cell>
          <cell r="D78" t="str">
            <v>556     31035       18.13      10       310</v>
          </cell>
        </row>
        <row r="79">
          <cell r="A79">
            <v>35582</v>
          </cell>
          <cell r="B79">
            <v>1872</v>
          </cell>
          <cell r="C79">
            <v>69792</v>
          </cell>
          <cell r="D79" t="str">
            <v>540     37283       22.39      10       291</v>
          </cell>
        </row>
        <row r="80">
          <cell r="A80">
            <v>35612</v>
          </cell>
          <cell r="B80">
            <v>1960</v>
          </cell>
          <cell r="C80">
            <v>71188</v>
          </cell>
          <cell r="D80" t="str">
            <v>181     36321        8.45      10       310</v>
          </cell>
        </row>
        <row r="81">
          <cell r="A81">
            <v>35643</v>
          </cell>
          <cell r="B81">
            <v>1738</v>
          </cell>
          <cell r="C81">
            <v>72938</v>
          </cell>
          <cell r="D81" t="str">
            <v>620     41967       26.29      10       306</v>
          </cell>
        </row>
        <row r="82">
          <cell r="A82">
            <v>35674</v>
          </cell>
          <cell r="B82">
            <v>1382</v>
          </cell>
          <cell r="C82">
            <v>65727</v>
          </cell>
          <cell r="D82" t="str">
            <v>672     47560       32.72      10       296</v>
          </cell>
        </row>
        <row r="83">
          <cell r="A83">
            <v>35704</v>
          </cell>
          <cell r="B83">
            <v>1455</v>
          </cell>
          <cell r="C83">
            <v>73606</v>
          </cell>
          <cell r="D83" t="str">
            <v>487     50589       25.08      10       307</v>
          </cell>
        </row>
        <row r="84">
          <cell r="A84">
            <v>35735</v>
          </cell>
          <cell r="B84">
            <v>1243</v>
          </cell>
          <cell r="C84">
            <v>67680</v>
          </cell>
          <cell r="D84" t="str">
            <v>612     54449       32.99      10       293</v>
          </cell>
        </row>
        <row r="85">
          <cell r="A85">
            <v>35765</v>
          </cell>
          <cell r="B85">
            <v>1252</v>
          </cell>
          <cell r="C85">
            <v>69466</v>
          </cell>
          <cell r="D85" t="str">
            <v>731     55485       36.86      10       307</v>
          </cell>
        </row>
        <row r="86">
          <cell r="A86" t="str">
            <v>Totals: ___</v>
          </cell>
          <cell r="B86" t="str">
            <v>_______</v>
          </cell>
          <cell r="C86" t="str">
            <v>__________</v>
          </cell>
          <cell r="D86" t="str">
            <v>__________</v>
          </cell>
        </row>
        <row r="87">
          <cell r="A87">
            <v>1997</v>
          </cell>
          <cell r="B87">
            <v>23161</v>
          </cell>
          <cell r="C87">
            <v>872173</v>
          </cell>
          <cell r="D87">
            <v>6811</v>
          </cell>
        </row>
        <row r="89">
          <cell r="A89">
            <v>35796</v>
          </cell>
          <cell r="B89">
            <v>1744</v>
          </cell>
          <cell r="C89">
            <v>69848</v>
          </cell>
          <cell r="D89" t="str">
            <v>510     40051       22.63      10       310</v>
          </cell>
        </row>
        <row r="90">
          <cell r="A90">
            <v>35827</v>
          </cell>
          <cell r="B90">
            <v>1216</v>
          </cell>
          <cell r="C90">
            <v>63789</v>
          </cell>
          <cell r="D90" t="str">
            <v>422     52459       25.76      10       280</v>
          </cell>
        </row>
        <row r="91">
          <cell r="A91">
            <v>35855</v>
          </cell>
          <cell r="B91">
            <v>1575</v>
          </cell>
          <cell r="C91">
            <v>68614</v>
          </cell>
          <cell r="D91" t="str">
            <v>720     43565       31.37      10       310</v>
          </cell>
        </row>
        <row r="92">
          <cell r="A92">
            <v>35886</v>
          </cell>
          <cell r="B92">
            <v>1596</v>
          </cell>
          <cell r="C92">
            <v>65650</v>
          </cell>
          <cell r="D92" t="str">
            <v>752     41135       32.03      10       300</v>
          </cell>
        </row>
        <row r="93">
          <cell r="A93">
            <v>35916</v>
          </cell>
          <cell r="B93">
            <v>1405</v>
          </cell>
          <cell r="C93">
            <v>60814</v>
          </cell>
          <cell r="D93" t="str">
            <v>601     43284       29.96      10       310</v>
          </cell>
        </row>
        <row r="94">
          <cell r="A94">
            <v>35947</v>
          </cell>
          <cell r="B94">
            <v>1640</v>
          </cell>
          <cell r="C94">
            <v>48290</v>
          </cell>
          <cell r="D94" t="str">
            <v>589     29446       26.42      10       272</v>
          </cell>
        </row>
        <row r="95">
          <cell r="A95">
            <v>35977</v>
          </cell>
          <cell r="B95">
            <v>2487</v>
          </cell>
          <cell r="C95">
            <v>52819</v>
          </cell>
          <cell r="D95" t="str">
            <v>598     21239       19.38      10       304</v>
          </cell>
        </row>
        <row r="96">
          <cell r="A96">
            <v>36008</v>
          </cell>
          <cell r="B96">
            <v>1916</v>
          </cell>
          <cell r="C96">
            <v>55201</v>
          </cell>
          <cell r="D96" t="str">
            <v>607     28811       24.06      10       310</v>
          </cell>
        </row>
        <row r="97">
          <cell r="A97">
            <v>36039</v>
          </cell>
          <cell r="B97">
            <v>1461</v>
          </cell>
          <cell r="C97">
            <v>52949</v>
          </cell>
          <cell r="D97" t="str">
            <v>757     36242       34.13      10       299</v>
          </cell>
        </row>
        <row r="98">
          <cell r="A98">
            <v>36069</v>
          </cell>
          <cell r="B98">
            <v>971</v>
          </cell>
          <cell r="C98">
            <v>55982</v>
          </cell>
          <cell r="D98" t="str">
            <v>713     57654       42.34      10       310</v>
          </cell>
        </row>
        <row r="99">
          <cell r="A99">
            <v>36100</v>
          </cell>
          <cell r="B99">
            <v>1277</v>
          </cell>
          <cell r="C99">
            <v>53807</v>
          </cell>
          <cell r="D99" t="str">
            <v>689     42136       35.05      10       300</v>
          </cell>
        </row>
        <row r="100">
          <cell r="A100">
            <v>36130</v>
          </cell>
          <cell r="B100">
            <v>1232</v>
          </cell>
          <cell r="C100">
            <v>47470</v>
          </cell>
          <cell r="D100" t="str">
            <v>755     38531       38.00      10       295</v>
          </cell>
        </row>
        <row r="101">
          <cell r="A101" t="str">
            <v>Totals: ___</v>
          </cell>
          <cell r="B101" t="str">
            <v>_______</v>
          </cell>
          <cell r="C101" t="str">
            <v>__________</v>
          </cell>
          <cell r="D101" t="str">
            <v>__________</v>
          </cell>
        </row>
        <row r="102">
          <cell r="A102">
            <v>1998</v>
          </cell>
          <cell r="B102">
            <v>18520</v>
          </cell>
          <cell r="C102">
            <v>695233</v>
          </cell>
          <cell r="D102">
            <v>7713</v>
          </cell>
        </row>
        <row r="104">
          <cell r="A104">
            <v>36161</v>
          </cell>
          <cell r="B104">
            <v>964</v>
          </cell>
          <cell r="C104">
            <v>49698</v>
          </cell>
          <cell r="D104" t="str">
            <v>649     51554       40.24      10       310</v>
          </cell>
        </row>
        <row r="105">
          <cell r="A105">
            <v>36192</v>
          </cell>
          <cell r="B105">
            <v>822</v>
          </cell>
          <cell r="C105">
            <v>44052</v>
          </cell>
          <cell r="D105" t="str">
            <v>482     53592       36.96      10       260</v>
          </cell>
        </row>
        <row r="106">
          <cell r="A106">
            <v>36220</v>
          </cell>
          <cell r="B106">
            <v>965</v>
          </cell>
          <cell r="C106">
            <v>50830</v>
          </cell>
          <cell r="D106" t="str">
            <v>554     52674       36.47      10       309</v>
          </cell>
        </row>
        <row r="107">
          <cell r="A107">
            <v>36251</v>
          </cell>
          <cell r="B107">
            <v>942</v>
          </cell>
          <cell r="C107">
            <v>46653</v>
          </cell>
          <cell r="D107" t="str">
            <v>658     49526       41.13      10       298</v>
          </cell>
        </row>
        <row r="108">
          <cell r="A108">
            <v>36281</v>
          </cell>
          <cell r="B108">
            <v>852</v>
          </cell>
          <cell r="C108">
            <v>43494</v>
          </cell>
          <cell r="D108" t="str">
            <v>691     51050       44.78      10       298</v>
          </cell>
        </row>
        <row r="109">
          <cell r="A109">
            <v>36312</v>
          </cell>
          <cell r="B109">
            <v>833</v>
          </cell>
          <cell r="C109">
            <v>48243</v>
          </cell>
          <cell r="D109" t="str">
            <v>687     57915       45.20      10       300</v>
          </cell>
        </row>
        <row r="110">
          <cell r="A110">
            <v>36342</v>
          </cell>
          <cell r="B110">
            <v>960</v>
          </cell>
          <cell r="C110">
            <v>29156</v>
          </cell>
          <cell r="D110" t="str">
            <v>1,289     30371       57.31       7       213</v>
          </cell>
        </row>
        <row r="111">
          <cell r="A111">
            <v>36373</v>
          </cell>
          <cell r="B111">
            <v>1303</v>
          </cell>
          <cell r="C111">
            <v>48710</v>
          </cell>
          <cell r="D111" t="str">
            <v>923     37383       41.46      10       309</v>
          </cell>
        </row>
        <row r="112">
          <cell r="A112">
            <v>36404</v>
          </cell>
          <cell r="B112">
            <v>1393</v>
          </cell>
          <cell r="C112">
            <v>43986</v>
          </cell>
          <cell r="D112" t="str">
            <v>1,090     31577       43.90      10       298</v>
          </cell>
        </row>
        <row r="113">
          <cell r="A113">
            <v>36434</v>
          </cell>
          <cell r="B113">
            <v>56</v>
          </cell>
          <cell r="C113">
            <v>14354</v>
          </cell>
          <cell r="D113" t="str">
            <v>460    256322       89.15       3        90</v>
          </cell>
        </row>
        <row r="114">
          <cell r="A114">
            <v>36465</v>
          </cell>
          <cell r="B114">
            <v>1483</v>
          </cell>
          <cell r="C114">
            <v>38527</v>
          </cell>
          <cell r="D114" t="str">
            <v>968     25980       39.49      10       268</v>
          </cell>
        </row>
        <row r="115">
          <cell r="A115">
            <v>36495</v>
          </cell>
          <cell r="B115">
            <v>688</v>
          </cell>
          <cell r="C115">
            <v>43111</v>
          </cell>
          <cell r="D115" t="str">
            <v>1,109     62662       61.71      10       309</v>
          </cell>
        </row>
        <row r="116">
          <cell r="A116" t="str">
            <v>Totals: ___</v>
          </cell>
          <cell r="B116" t="str">
            <v>_______</v>
          </cell>
          <cell r="C116" t="str">
            <v>__________</v>
          </cell>
          <cell r="D116" t="str">
            <v>__________</v>
          </cell>
        </row>
        <row r="117">
          <cell r="A117">
            <v>1999</v>
          </cell>
          <cell r="B117">
            <v>11261</v>
          </cell>
          <cell r="C117">
            <v>500814</v>
          </cell>
          <cell r="D117">
            <v>9560</v>
          </cell>
        </row>
        <row r="119">
          <cell r="A119">
            <v>36526</v>
          </cell>
          <cell r="B119">
            <v>1042</v>
          </cell>
          <cell r="C119">
            <v>40731</v>
          </cell>
          <cell r="D119" t="str">
            <v>1,048     39090       50.14      10       310</v>
          </cell>
        </row>
        <row r="120">
          <cell r="A120">
            <v>36557</v>
          </cell>
          <cell r="B120">
            <v>1018</v>
          </cell>
          <cell r="C120">
            <v>38848</v>
          </cell>
          <cell r="D120" t="str">
            <v>991     38162       49.33      10       290</v>
          </cell>
        </row>
        <row r="121">
          <cell r="A121">
            <v>36586</v>
          </cell>
          <cell r="B121">
            <v>964</v>
          </cell>
          <cell r="C121">
            <v>40158</v>
          </cell>
          <cell r="D121" t="str">
            <v>802     41658       45.41      10       309</v>
          </cell>
        </row>
        <row r="122">
          <cell r="A122">
            <v>36617</v>
          </cell>
          <cell r="B122">
            <v>530</v>
          </cell>
          <cell r="C122">
            <v>39521</v>
          </cell>
          <cell r="D122" t="str">
            <v>1,072     74568       66.92      10       300</v>
          </cell>
        </row>
        <row r="123">
          <cell r="A123">
            <v>36647</v>
          </cell>
          <cell r="B123">
            <v>1373</v>
          </cell>
          <cell r="C123">
            <v>40693</v>
          </cell>
          <cell r="D123" t="str">
            <v>1,099     29639       44.46      10       307</v>
          </cell>
        </row>
        <row r="124">
          <cell r="A124">
            <v>36678</v>
          </cell>
          <cell r="B124">
            <v>900</v>
          </cell>
          <cell r="C124">
            <v>36543</v>
          </cell>
          <cell r="D124" t="str">
            <v>982     40604       52.18      10       286</v>
          </cell>
        </row>
        <row r="125">
          <cell r="A125">
            <v>36708</v>
          </cell>
          <cell r="B125">
            <v>1141</v>
          </cell>
          <cell r="C125">
            <v>39397</v>
          </cell>
          <cell r="D125" t="str">
            <v>1,013     34529       47.03      10       309</v>
          </cell>
        </row>
        <row r="126">
          <cell r="A126">
            <v>36739</v>
          </cell>
          <cell r="B126">
            <v>1018</v>
          </cell>
          <cell r="C126">
            <v>39615</v>
          </cell>
          <cell r="D126" t="str">
            <v>966     38915       48.69      10       305</v>
          </cell>
        </row>
        <row r="127">
          <cell r="A127">
            <v>36770</v>
          </cell>
          <cell r="B127">
            <v>818</v>
          </cell>
          <cell r="C127">
            <v>26117</v>
          </cell>
          <cell r="D127" t="str">
            <v>404     31928       33.06       7       210</v>
          </cell>
        </row>
        <row r="128">
          <cell r="A128">
            <v>36800</v>
          </cell>
          <cell r="B128">
            <v>266</v>
          </cell>
          <cell r="C128">
            <v>27006</v>
          </cell>
          <cell r="D128" t="str">
            <v>450    101527       62.85       7       217</v>
          </cell>
        </row>
        <row r="129">
          <cell r="A129">
            <v>36831</v>
          </cell>
          <cell r="B129">
            <v>274</v>
          </cell>
          <cell r="C129">
            <v>23169</v>
          </cell>
          <cell r="D129" t="str">
            <v>436     84559       61.41       7       208</v>
          </cell>
        </row>
        <row r="130">
          <cell r="A130">
            <v>36861</v>
          </cell>
          <cell r="B130">
            <v>1168</v>
          </cell>
          <cell r="C130">
            <v>38630</v>
          </cell>
          <cell r="D130" t="str">
            <v>927     33074       44.25      10       310</v>
          </cell>
        </row>
        <row r="131">
          <cell r="A131" t="str">
            <v>Totals: ___</v>
          </cell>
          <cell r="B131" t="str">
            <v>_______</v>
          </cell>
          <cell r="C131" t="str">
            <v>__________</v>
          </cell>
          <cell r="D131" t="str">
            <v>__________</v>
          </cell>
        </row>
        <row r="132">
          <cell r="A132">
            <v>2000</v>
          </cell>
          <cell r="B132">
            <v>10512</v>
          </cell>
          <cell r="C132">
            <v>430428</v>
          </cell>
          <cell r="D132">
            <v>10190</v>
          </cell>
        </row>
        <row r="134">
          <cell r="A134">
            <v>36892</v>
          </cell>
          <cell r="B134">
            <v>695</v>
          </cell>
          <cell r="C134">
            <v>38287</v>
          </cell>
          <cell r="D134" t="str">
            <v>916     55090       56.86      10       304</v>
          </cell>
        </row>
        <row r="135">
          <cell r="A135">
            <v>36923</v>
          </cell>
          <cell r="B135">
            <v>871</v>
          </cell>
          <cell r="C135">
            <v>21415</v>
          </cell>
          <cell r="D135" t="str">
            <v>570     24587       39.56       7       181</v>
          </cell>
        </row>
        <row r="136">
          <cell r="A136">
            <v>36951</v>
          </cell>
          <cell r="B136">
            <v>1205</v>
          </cell>
          <cell r="C136">
            <v>34383</v>
          </cell>
          <cell r="D136" t="str">
            <v>1,139     28534       48.59      10       310</v>
          </cell>
        </row>
        <row r="137">
          <cell r="A137">
            <v>36982</v>
          </cell>
          <cell r="B137">
            <v>670</v>
          </cell>
          <cell r="C137">
            <v>19321</v>
          </cell>
          <cell r="D137" t="str">
            <v>575     28838       46.18       7       204</v>
          </cell>
        </row>
        <row r="138">
          <cell r="A138">
            <v>37012</v>
          </cell>
          <cell r="B138">
            <v>1129</v>
          </cell>
          <cell r="C138">
            <v>20058</v>
          </cell>
          <cell r="D138" t="str">
            <v>718     17767       38.87       7       211</v>
          </cell>
        </row>
        <row r="139">
          <cell r="A139">
            <v>37043</v>
          </cell>
          <cell r="B139">
            <v>1196</v>
          </cell>
          <cell r="C139">
            <v>20448</v>
          </cell>
          <cell r="D139" t="str">
            <v>545     17097       31.30       7       209</v>
          </cell>
        </row>
        <row r="140">
          <cell r="A140" t="str">
            <v>Totals: ___</v>
          </cell>
          <cell r="B140" t="str">
            <v>_______</v>
          </cell>
          <cell r="C140" t="str">
            <v>__________</v>
          </cell>
          <cell r="D140" t="str">
            <v>__________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v94"/>
    </sheetNames>
    <sheetDataSet>
      <sheetData sheetId="0">
        <row r="38">
          <cell r="A38">
            <v>34639</v>
          </cell>
          <cell r="B38">
            <v>1707</v>
          </cell>
          <cell r="C38">
            <v>164997</v>
          </cell>
          <cell r="D38" t="str">
            <v>102     96660        5.64      10       142</v>
          </cell>
        </row>
        <row r="39">
          <cell r="A39">
            <v>34669</v>
          </cell>
          <cell r="B39">
            <v>1846</v>
          </cell>
          <cell r="C39">
            <v>197769</v>
          </cell>
          <cell r="D39" t="str">
            <v>220    107134       10.65       8       218</v>
          </cell>
        </row>
        <row r="40">
          <cell r="A40" t="str">
            <v>Totals: ___</v>
          </cell>
          <cell r="B40" t="str">
            <v>_______</v>
          </cell>
          <cell r="C40" t="str">
            <v>__________</v>
          </cell>
          <cell r="D40" t="str">
            <v>__________</v>
          </cell>
        </row>
        <row r="41">
          <cell r="A41">
            <v>1994</v>
          </cell>
          <cell r="B41">
            <v>3553</v>
          </cell>
          <cell r="C41">
            <v>362766</v>
          </cell>
          <cell r="D41">
            <v>322</v>
          </cell>
        </row>
        <row r="43">
          <cell r="A43">
            <v>34700</v>
          </cell>
          <cell r="B43">
            <v>2313</v>
          </cell>
          <cell r="C43">
            <v>196613</v>
          </cell>
          <cell r="D43" t="str">
            <v>149     85004        6.05       8       224</v>
          </cell>
        </row>
        <row r="44">
          <cell r="A44">
            <v>34731</v>
          </cell>
          <cell r="B44">
            <v>1793</v>
          </cell>
          <cell r="C44">
            <v>155247</v>
          </cell>
          <cell r="D44" t="str">
            <v>83     86586        4.42       8       155</v>
          </cell>
        </row>
        <row r="45">
          <cell r="A45">
            <v>34759</v>
          </cell>
          <cell r="B45">
            <v>993</v>
          </cell>
          <cell r="C45">
            <v>92798</v>
          </cell>
          <cell r="D45" t="str">
            <v>93453        4.42       5       134</v>
          </cell>
        </row>
        <row r="46">
          <cell r="A46">
            <v>34790</v>
          </cell>
          <cell r="B46">
            <v>912</v>
          </cell>
          <cell r="C46">
            <v>64968</v>
          </cell>
          <cell r="D46" t="str">
            <v>71237        4.42       5       116</v>
          </cell>
        </row>
        <row r="47">
          <cell r="A47">
            <v>34820</v>
          </cell>
          <cell r="B47">
            <v>1685</v>
          </cell>
          <cell r="C47">
            <v>105031</v>
          </cell>
          <cell r="D47" t="str">
            <v>21     62333        1.23       7       166</v>
          </cell>
        </row>
        <row r="48">
          <cell r="A48">
            <v>34851</v>
          </cell>
          <cell r="B48">
            <v>1365</v>
          </cell>
          <cell r="C48">
            <v>123355</v>
          </cell>
          <cell r="D48" t="str">
            <v>87     90370        5.99       7       202</v>
          </cell>
        </row>
        <row r="49">
          <cell r="A49">
            <v>34881</v>
          </cell>
          <cell r="B49">
            <v>839</v>
          </cell>
          <cell r="C49">
            <v>54472</v>
          </cell>
          <cell r="D49" t="str">
            <v>38     64925        4.33       5       130</v>
          </cell>
        </row>
        <row r="50">
          <cell r="A50">
            <v>34912</v>
          </cell>
          <cell r="B50">
            <v>1455</v>
          </cell>
          <cell r="C50">
            <v>119556</v>
          </cell>
          <cell r="D50" t="str">
            <v>53     82170        3.51       6       176</v>
          </cell>
        </row>
        <row r="51">
          <cell r="A51">
            <v>34943</v>
          </cell>
          <cell r="B51">
            <v>1278</v>
          </cell>
          <cell r="C51">
            <v>113580</v>
          </cell>
          <cell r="D51" t="str">
            <v>47     88874        3.55       5       150</v>
          </cell>
        </row>
        <row r="52">
          <cell r="A52">
            <v>34973</v>
          </cell>
          <cell r="B52">
            <v>1325</v>
          </cell>
          <cell r="C52">
            <v>104176</v>
          </cell>
          <cell r="D52" t="str">
            <v>157     78624       10.59       6       164</v>
          </cell>
        </row>
        <row r="53">
          <cell r="A53">
            <v>35004</v>
          </cell>
          <cell r="B53">
            <v>739</v>
          </cell>
          <cell r="C53">
            <v>94820</v>
          </cell>
          <cell r="D53" t="str">
            <v>51    128309        6.46       6       153</v>
          </cell>
        </row>
        <row r="54">
          <cell r="A54">
            <v>35034</v>
          </cell>
          <cell r="B54">
            <v>1049</v>
          </cell>
          <cell r="C54">
            <v>91239</v>
          </cell>
          <cell r="D54" t="str">
            <v>150     86978       12.51       6       163</v>
          </cell>
        </row>
        <row r="55">
          <cell r="A55" t="str">
            <v>Totals: ___</v>
          </cell>
          <cell r="B55" t="str">
            <v>_______</v>
          </cell>
          <cell r="C55" t="str">
            <v>__________</v>
          </cell>
          <cell r="D55" t="str">
            <v>__________</v>
          </cell>
        </row>
        <row r="56">
          <cell r="A56">
            <v>1995</v>
          </cell>
          <cell r="B56">
            <v>15746</v>
          </cell>
          <cell r="C56">
            <v>1315855</v>
          </cell>
          <cell r="D56">
            <v>836</v>
          </cell>
        </row>
        <row r="58">
          <cell r="A58">
            <v>35065</v>
          </cell>
          <cell r="B58">
            <v>977</v>
          </cell>
          <cell r="C58">
            <v>115421</v>
          </cell>
          <cell r="D58" t="str">
            <v>163    118139       14.30       6       185</v>
          </cell>
        </row>
        <row r="59">
          <cell r="A59">
            <v>35096</v>
          </cell>
          <cell r="B59">
            <v>911</v>
          </cell>
          <cell r="C59">
            <v>106504</v>
          </cell>
          <cell r="D59" t="str">
            <v>68    116909        6.95       6       165</v>
          </cell>
        </row>
        <row r="60">
          <cell r="A60">
            <v>35125</v>
          </cell>
          <cell r="B60">
            <v>1061</v>
          </cell>
          <cell r="C60">
            <v>107654</v>
          </cell>
          <cell r="D60" t="str">
            <v>172    101465       13.95       6       186</v>
          </cell>
        </row>
        <row r="61">
          <cell r="A61">
            <v>35156</v>
          </cell>
          <cell r="B61">
            <v>888</v>
          </cell>
          <cell r="C61">
            <v>89332</v>
          </cell>
          <cell r="D61" t="str">
            <v>136    100600       13.28       6       171</v>
          </cell>
        </row>
        <row r="62">
          <cell r="A62">
            <v>35186</v>
          </cell>
          <cell r="B62">
            <v>675</v>
          </cell>
          <cell r="C62">
            <v>80260</v>
          </cell>
          <cell r="D62" t="str">
            <v>85    118904       11.18       6       153</v>
          </cell>
        </row>
        <row r="63">
          <cell r="A63">
            <v>35217</v>
          </cell>
          <cell r="B63">
            <v>678</v>
          </cell>
          <cell r="C63">
            <v>74593</v>
          </cell>
          <cell r="D63" t="str">
            <v>114    110020       14.39       6       154</v>
          </cell>
        </row>
        <row r="64">
          <cell r="A64">
            <v>35247</v>
          </cell>
          <cell r="B64">
            <v>1164</v>
          </cell>
          <cell r="C64">
            <v>130332</v>
          </cell>
          <cell r="D64" t="str">
            <v>187    111970       13.84       6       172</v>
          </cell>
        </row>
        <row r="65">
          <cell r="A65">
            <v>35278</v>
          </cell>
          <cell r="B65">
            <v>1894</v>
          </cell>
          <cell r="C65">
            <v>224016</v>
          </cell>
          <cell r="D65" t="str">
            <v>177    118277        8.55       6       175</v>
          </cell>
        </row>
        <row r="66">
          <cell r="A66">
            <v>35309</v>
          </cell>
          <cell r="B66">
            <v>1317</v>
          </cell>
          <cell r="C66">
            <v>158568</v>
          </cell>
          <cell r="D66" t="str">
            <v>203    120401       13.36       6       168</v>
          </cell>
        </row>
        <row r="67">
          <cell r="A67">
            <v>35339</v>
          </cell>
          <cell r="B67">
            <v>1029</v>
          </cell>
          <cell r="C67">
            <v>151560</v>
          </cell>
          <cell r="D67" t="str">
            <v>114    147289        9.97       6       183</v>
          </cell>
        </row>
        <row r="68">
          <cell r="A68">
            <v>35370</v>
          </cell>
          <cell r="B68">
            <v>1194</v>
          </cell>
          <cell r="C68">
            <v>132835</v>
          </cell>
          <cell r="D68" t="str">
            <v>146    111253       10.90       7       198</v>
          </cell>
        </row>
        <row r="69">
          <cell r="A69">
            <v>35400</v>
          </cell>
          <cell r="B69">
            <v>712</v>
          </cell>
          <cell r="C69">
            <v>127630</v>
          </cell>
          <cell r="D69" t="str">
            <v>190    179256       21.06       7       206</v>
          </cell>
        </row>
        <row r="70">
          <cell r="A70" t="str">
            <v>Totals: ___</v>
          </cell>
          <cell r="B70" t="str">
            <v>_______</v>
          </cell>
          <cell r="C70" t="str">
            <v>__________</v>
          </cell>
          <cell r="D70" t="str">
            <v>__________</v>
          </cell>
        </row>
        <row r="71">
          <cell r="A71">
            <v>1996</v>
          </cell>
          <cell r="B71">
            <v>12500</v>
          </cell>
          <cell r="C71">
            <v>1498705</v>
          </cell>
          <cell r="D71">
            <v>1755</v>
          </cell>
        </row>
        <row r="73">
          <cell r="A73">
            <v>35431</v>
          </cell>
          <cell r="B73">
            <v>865</v>
          </cell>
          <cell r="C73">
            <v>123356</v>
          </cell>
          <cell r="D73" t="str">
            <v>315    142609       26.69       7       204</v>
          </cell>
        </row>
        <row r="74">
          <cell r="A74">
            <v>35462</v>
          </cell>
          <cell r="B74">
            <v>825</v>
          </cell>
          <cell r="C74">
            <v>109231</v>
          </cell>
          <cell r="D74" t="str">
            <v>284    132402       25.61       7       173</v>
          </cell>
        </row>
        <row r="75">
          <cell r="A75">
            <v>35490</v>
          </cell>
          <cell r="B75">
            <v>952</v>
          </cell>
          <cell r="C75">
            <v>98128</v>
          </cell>
          <cell r="D75" t="str">
            <v>171    103076       15.23       7       193</v>
          </cell>
        </row>
        <row r="76">
          <cell r="A76">
            <v>35521</v>
          </cell>
          <cell r="B76">
            <v>1638</v>
          </cell>
          <cell r="C76">
            <v>157108</v>
          </cell>
          <cell r="D76" t="str">
            <v>265     95915       13.93       7       197</v>
          </cell>
        </row>
        <row r="77">
          <cell r="A77">
            <v>35551</v>
          </cell>
          <cell r="B77">
            <v>1216</v>
          </cell>
          <cell r="C77">
            <v>145731</v>
          </cell>
          <cell r="D77" t="str">
            <v>295    119845       19.52       7       208</v>
          </cell>
        </row>
        <row r="78">
          <cell r="A78">
            <v>35582</v>
          </cell>
          <cell r="B78">
            <v>1129</v>
          </cell>
          <cell r="C78">
            <v>127138</v>
          </cell>
          <cell r="D78" t="str">
            <v>166    112612       12.82       7       196</v>
          </cell>
        </row>
        <row r="79">
          <cell r="A79">
            <v>35612</v>
          </cell>
          <cell r="B79">
            <v>1132</v>
          </cell>
          <cell r="C79">
            <v>136208</v>
          </cell>
          <cell r="D79" t="str">
            <v>189    120326       14.31       7       189</v>
          </cell>
        </row>
        <row r="80">
          <cell r="A80">
            <v>35643</v>
          </cell>
          <cell r="B80">
            <v>2843</v>
          </cell>
          <cell r="C80">
            <v>243852</v>
          </cell>
          <cell r="D80" t="str">
            <v>213     85773        6.97       7       201</v>
          </cell>
        </row>
        <row r="81">
          <cell r="A81">
            <v>35674</v>
          </cell>
          <cell r="B81">
            <v>2711</v>
          </cell>
          <cell r="C81">
            <v>240644</v>
          </cell>
          <cell r="D81" t="str">
            <v>168     88766        5.84       7       202</v>
          </cell>
        </row>
        <row r="82">
          <cell r="A82">
            <v>35704</v>
          </cell>
          <cell r="B82">
            <v>2401</v>
          </cell>
          <cell r="C82">
            <v>239676</v>
          </cell>
          <cell r="D82" t="str">
            <v>220     99824        8.39       7       217</v>
          </cell>
        </row>
        <row r="83">
          <cell r="A83">
            <v>35735</v>
          </cell>
          <cell r="B83">
            <v>1872</v>
          </cell>
          <cell r="C83">
            <v>213688</v>
          </cell>
          <cell r="D83" t="str">
            <v>239    114150       11.32       7       210</v>
          </cell>
        </row>
        <row r="84">
          <cell r="A84">
            <v>35765</v>
          </cell>
          <cell r="B84">
            <v>1953</v>
          </cell>
          <cell r="C84">
            <v>214615</v>
          </cell>
          <cell r="D84" t="str">
            <v>199    109890        9.25       7       215</v>
          </cell>
        </row>
        <row r="85">
          <cell r="A85" t="str">
            <v>Totals: ___</v>
          </cell>
          <cell r="B85" t="str">
            <v>_______</v>
          </cell>
          <cell r="C85" t="str">
            <v>__________</v>
          </cell>
          <cell r="D85" t="str">
            <v>__________</v>
          </cell>
        </row>
        <row r="86">
          <cell r="A86">
            <v>1997</v>
          </cell>
          <cell r="B86">
            <v>19537</v>
          </cell>
          <cell r="C86">
            <v>2049375</v>
          </cell>
          <cell r="D86">
            <v>2724</v>
          </cell>
        </row>
        <row r="88">
          <cell r="A88">
            <v>35796</v>
          </cell>
          <cell r="B88">
            <v>1774</v>
          </cell>
          <cell r="C88">
            <v>191367</v>
          </cell>
          <cell r="D88" t="str">
            <v>302    107874       14.55       7       213</v>
          </cell>
        </row>
        <row r="89">
          <cell r="A89">
            <v>35827</v>
          </cell>
          <cell r="B89">
            <v>1794</v>
          </cell>
          <cell r="C89">
            <v>180240</v>
          </cell>
          <cell r="D89" t="str">
            <v>303    100469       14.45       7       196</v>
          </cell>
        </row>
        <row r="90">
          <cell r="A90">
            <v>35855</v>
          </cell>
          <cell r="B90">
            <v>1715</v>
          </cell>
          <cell r="C90">
            <v>183818</v>
          </cell>
          <cell r="D90" t="str">
            <v>293    107183       14.59       7       217</v>
          </cell>
        </row>
        <row r="91">
          <cell r="A91">
            <v>35886</v>
          </cell>
          <cell r="B91">
            <v>1691</v>
          </cell>
          <cell r="C91">
            <v>171785</v>
          </cell>
          <cell r="D91" t="str">
            <v>303    101588       15.20       7       210</v>
          </cell>
        </row>
        <row r="92">
          <cell r="A92">
            <v>35916</v>
          </cell>
          <cell r="B92">
            <v>1686</v>
          </cell>
          <cell r="C92">
            <v>173382</v>
          </cell>
          <cell r="D92" t="str">
            <v>362    102837       17.68       7       216</v>
          </cell>
        </row>
        <row r="93">
          <cell r="A93">
            <v>35947</v>
          </cell>
          <cell r="B93">
            <v>1556</v>
          </cell>
          <cell r="C93">
            <v>148165</v>
          </cell>
          <cell r="D93" t="str">
            <v>271     95222       14.83       7       202</v>
          </cell>
        </row>
        <row r="94">
          <cell r="A94">
            <v>35977</v>
          </cell>
          <cell r="B94">
            <v>1614</v>
          </cell>
          <cell r="C94">
            <v>162487</v>
          </cell>
          <cell r="D94" t="str">
            <v>273    100674       14.47       7       217</v>
          </cell>
        </row>
        <row r="95">
          <cell r="A95">
            <v>36008</v>
          </cell>
          <cell r="B95">
            <v>1679</v>
          </cell>
          <cell r="C95">
            <v>153307</v>
          </cell>
          <cell r="D95" t="str">
            <v>352     91309       17.33       7       217</v>
          </cell>
        </row>
        <row r="96">
          <cell r="A96">
            <v>36039</v>
          </cell>
          <cell r="B96">
            <v>1474</v>
          </cell>
          <cell r="C96">
            <v>145698</v>
          </cell>
          <cell r="D96" t="str">
            <v>303     98846       17.05       7       210</v>
          </cell>
        </row>
        <row r="97">
          <cell r="A97">
            <v>36069</v>
          </cell>
          <cell r="B97">
            <v>1400</v>
          </cell>
          <cell r="C97">
            <v>136695</v>
          </cell>
          <cell r="D97" t="str">
            <v>315     97640       18.37       7       184</v>
          </cell>
        </row>
        <row r="98">
          <cell r="A98">
            <v>36100</v>
          </cell>
          <cell r="B98">
            <v>1325</v>
          </cell>
          <cell r="C98">
            <v>130413</v>
          </cell>
          <cell r="D98" t="str">
            <v>186     98425       12.31       7       210</v>
          </cell>
        </row>
        <row r="99">
          <cell r="A99">
            <v>36130</v>
          </cell>
          <cell r="B99">
            <v>1232</v>
          </cell>
          <cell r="C99">
            <v>127112</v>
          </cell>
          <cell r="D99" t="str">
            <v>338    103176       21.53       7       199</v>
          </cell>
        </row>
        <row r="100">
          <cell r="A100" t="str">
            <v>Totals: ___</v>
          </cell>
          <cell r="B100" t="str">
            <v>_______</v>
          </cell>
          <cell r="C100" t="str">
            <v>__________</v>
          </cell>
          <cell r="D100" t="str">
            <v>__________</v>
          </cell>
        </row>
        <row r="101">
          <cell r="A101">
            <v>1998</v>
          </cell>
          <cell r="B101">
            <v>18940</v>
          </cell>
          <cell r="C101">
            <v>1904469</v>
          </cell>
          <cell r="D101">
            <v>3601</v>
          </cell>
        </row>
        <row r="103">
          <cell r="A103">
            <v>36161</v>
          </cell>
          <cell r="B103">
            <v>1456</v>
          </cell>
          <cell r="C103">
            <v>140393</v>
          </cell>
          <cell r="D103" t="str">
            <v>322     96424       18.11       7       216</v>
          </cell>
        </row>
        <row r="104">
          <cell r="A104">
            <v>36192</v>
          </cell>
          <cell r="B104">
            <v>1314</v>
          </cell>
          <cell r="C104">
            <v>124341</v>
          </cell>
          <cell r="D104" t="str">
            <v>263     94628       16.68       7       168</v>
          </cell>
        </row>
        <row r="105">
          <cell r="A105">
            <v>36220</v>
          </cell>
          <cell r="B105">
            <v>1378</v>
          </cell>
          <cell r="C105">
            <v>138340</v>
          </cell>
          <cell r="D105" t="str">
            <v>331    100392       19.37       7       217</v>
          </cell>
        </row>
        <row r="106">
          <cell r="A106">
            <v>36251</v>
          </cell>
          <cell r="B106">
            <v>1413</v>
          </cell>
          <cell r="C106">
            <v>129225</v>
          </cell>
          <cell r="D106" t="str">
            <v>272     91455       16.14       7       210</v>
          </cell>
        </row>
        <row r="107">
          <cell r="A107">
            <v>36281</v>
          </cell>
          <cell r="B107">
            <v>1086</v>
          </cell>
          <cell r="C107">
            <v>116619</v>
          </cell>
          <cell r="D107" t="str">
            <v>242    107384       18.22       7       215</v>
          </cell>
        </row>
        <row r="108">
          <cell r="A108">
            <v>36312</v>
          </cell>
          <cell r="B108">
            <v>1262</v>
          </cell>
          <cell r="C108">
            <v>127495</v>
          </cell>
          <cell r="D108" t="str">
            <v>110    101027        8.02       8       216</v>
          </cell>
        </row>
        <row r="109">
          <cell r="A109">
            <v>36342</v>
          </cell>
          <cell r="B109">
            <v>1053</v>
          </cell>
          <cell r="C109">
            <v>103824</v>
          </cell>
          <cell r="D109" t="str">
            <v>157     98599       12.98       6       168</v>
          </cell>
        </row>
        <row r="110">
          <cell r="A110">
            <v>36373</v>
          </cell>
          <cell r="B110">
            <v>1072</v>
          </cell>
          <cell r="C110">
            <v>111317</v>
          </cell>
          <cell r="D110" t="str">
            <v>210    103841       16.38       7       210</v>
          </cell>
        </row>
        <row r="111">
          <cell r="A111">
            <v>36404</v>
          </cell>
          <cell r="B111">
            <v>1122</v>
          </cell>
          <cell r="C111">
            <v>117648</v>
          </cell>
          <cell r="D111" t="str">
            <v>384    104856       25.50       8       234</v>
          </cell>
        </row>
        <row r="112">
          <cell r="A112">
            <v>36434</v>
          </cell>
          <cell r="B112">
            <v>939</v>
          </cell>
          <cell r="C112">
            <v>98693</v>
          </cell>
          <cell r="D112" t="str">
            <v>100    105105        9.62       3        93</v>
          </cell>
        </row>
        <row r="113">
          <cell r="A113">
            <v>36465</v>
          </cell>
          <cell r="B113">
            <v>1162</v>
          </cell>
          <cell r="C113">
            <v>120494</v>
          </cell>
          <cell r="D113" t="str">
            <v>355    103696       23.40       7       181</v>
          </cell>
        </row>
        <row r="114">
          <cell r="A114">
            <v>36495</v>
          </cell>
          <cell r="B114">
            <v>1255</v>
          </cell>
          <cell r="C114">
            <v>138182</v>
          </cell>
          <cell r="D114" t="str">
            <v>441    110106       26.00       7       217</v>
          </cell>
        </row>
        <row r="115">
          <cell r="A115" t="str">
            <v>Totals: ___</v>
          </cell>
          <cell r="B115" t="str">
            <v>_______</v>
          </cell>
          <cell r="C115" t="str">
            <v>__________</v>
          </cell>
          <cell r="D115" t="str">
            <v>__________</v>
          </cell>
        </row>
        <row r="116">
          <cell r="A116">
            <v>1999</v>
          </cell>
          <cell r="B116">
            <v>14512</v>
          </cell>
          <cell r="C116">
            <v>1466571</v>
          </cell>
          <cell r="D116">
            <v>3187</v>
          </cell>
        </row>
        <row r="118">
          <cell r="A118">
            <v>36526</v>
          </cell>
          <cell r="B118">
            <v>1034</v>
          </cell>
          <cell r="C118">
            <v>129120</v>
          </cell>
          <cell r="D118" t="str">
            <v>247    124875       19.28       7       217</v>
          </cell>
        </row>
        <row r="119">
          <cell r="A119">
            <v>36557</v>
          </cell>
          <cell r="B119">
            <v>1034</v>
          </cell>
          <cell r="C119">
            <v>115198</v>
          </cell>
          <cell r="D119" t="str">
            <v>332    111411       24.30       6       173</v>
          </cell>
        </row>
        <row r="120">
          <cell r="A120">
            <v>36586</v>
          </cell>
          <cell r="B120">
            <v>1113</v>
          </cell>
          <cell r="C120">
            <v>116553</v>
          </cell>
          <cell r="D120" t="str">
            <v>312    104720       21.89       6       181</v>
          </cell>
        </row>
        <row r="121">
          <cell r="A121">
            <v>36617</v>
          </cell>
          <cell r="B121">
            <v>1015</v>
          </cell>
          <cell r="C121">
            <v>113637</v>
          </cell>
          <cell r="D121" t="str">
            <v>258    111958       20.27       6       179</v>
          </cell>
        </row>
        <row r="122">
          <cell r="A122">
            <v>36647</v>
          </cell>
          <cell r="B122">
            <v>1060</v>
          </cell>
          <cell r="C122">
            <v>116675</v>
          </cell>
          <cell r="D122" t="str">
            <v>386    110071       26.69       6       186</v>
          </cell>
        </row>
        <row r="123">
          <cell r="A123">
            <v>36678</v>
          </cell>
          <cell r="B123">
            <v>957</v>
          </cell>
          <cell r="C123">
            <v>107133</v>
          </cell>
          <cell r="D123" t="str">
            <v>283    111947       22.82       6       180</v>
          </cell>
        </row>
        <row r="124">
          <cell r="A124">
            <v>36708</v>
          </cell>
          <cell r="B124">
            <v>1056</v>
          </cell>
          <cell r="C124">
            <v>111143</v>
          </cell>
          <cell r="D124" t="str">
            <v>206    105250       16.32       7       217</v>
          </cell>
        </row>
        <row r="125">
          <cell r="A125">
            <v>36739</v>
          </cell>
          <cell r="B125">
            <v>999</v>
          </cell>
          <cell r="C125">
            <v>109750</v>
          </cell>
          <cell r="D125" t="str">
            <v>213    109860       17.57       7       211</v>
          </cell>
        </row>
        <row r="126">
          <cell r="A126">
            <v>36770</v>
          </cell>
          <cell r="B126">
            <v>1019</v>
          </cell>
          <cell r="C126">
            <v>114411</v>
          </cell>
          <cell r="D126" t="str">
            <v>354    112278       25.78       7       210</v>
          </cell>
        </row>
        <row r="127">
          <cell r="A127">
            <v>36800</v>
          </cell>
          <cell r="B127">
            <v>981</v>
          </cell>
          <cell r="C127">
            <v>115719</v>
          </cell>
          <cell r="D127" t="str">
            <v>300    117961       23.42       7       217</v>
          </cell>
        </row>
        <row r="128">
          <cell r="A128">
            <v>36831</v>
          </cell>
          <cell r="B128">
            <v>958</v>
          </cell>
          <cell r="C128">
            <v>104566</v>
          </cell>
          <cell r="D128" t="str">
            <v>232    109151       19.50       7       210</v>
          </cell>
        </row>
        <row r="129">
          <cell r="A129">
            <v>36861</v>
          </cell>
          <cell r="B129">
            <v>750</v>
          </cell>
          <cell r="C129">
            <v>96649</v>
          </cell>
          <cell r="D129" t="str">
            <v>264    128866       26.04       7       216</v>
          </cell>
        </row>
        <row r="130">
          <cell r="A130" t="str">
            <v>Totals: ___</v>
          </cell>
          <cell r="B130" t="str">
            <v>_______</v>
          </cell>
          <cell r="C130" t="str">
            <v>__________</v>
          </cell>
          <cell r="D130" t="str">
            <v>__________</v>
          </cell>
        </row>
        <row r="131">
          <cell r="A131">
            <v>2000</v>
          </cell>
          <cell r="B131">
            <v>11976</v>
          </cell>
          <cell r="C131">
            <v>1350554</v>
          </cell>
          <cell r="D131">
            <v>3387</v>
          </cell>
        </row>
        <row r="133">
          <cell r="A133">
            <v>36892</v>
          </cell>
          <cell r="B133">
            <v>778</v>
          </cell>
          <cell r="C133">
            <v>99163</v>
          </cell>
          <cell r="D133" t="str">
            <v>196    127459       20.12       7       217</v>
          </cell>
        </row>
        <row r="134">
          <cell r="A134">
            <v>36923</v>
          </cell>
          <cell r="B134">
            <v>662</v>
          </cell>
          <cell r="C134">
            <v>77898</v>
          </cell>
          <cell r="D134" t="str">
            <v>198    117671       23.02       7       195</v>
          </cell>
        </row>
        <row r="135">
          <cell r="A135">
            <v>36951</v>
          </cell>
          <cell r="B135">
            <v>207</v>
          </cell>
          <cell r="C135">
            <v>28832</v>
          </cell>
          <cell r="D135" t="str">
            <v>83    139286       28.62       4       124</v>
          </cell>
        </row>
        <row r="136">
          <cell r="A136">
            <v>36982</v>
          </cell>
          <cell r="B136">
            <v>605</v>
          </cell>
          <cell r="C136">
            <v>80404</v>
          </cell>
          <cell r="D136" t="str">
            <v>201    132900       24.94       6       162</v>
          </cell>
        </row>
        <row r="137">
          <cell r="A137">
            <v>37012</v>
          </cell>
          <cell r="B137">
            <v>196</v>
          </cell>
          <cell r="C137">
            <v>22058</v>
          </cell>
          <cell r="D137" t="str">
            <v>65    112541       24.90       4       105</v>
          </cell>
        </row>
        <row r="138">
          <cell r="A138">
            <v>37043</v>
          </cell>
          <cell r="B138">
            <v>177</v>
          </cell>
          <cell r="C138">
            <v>23843</v>
          </cell>
          <cell r="D138" t="str">
            <v>100    134707       36.10       4       120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94"/>
    </sheetNames>
    <sheetDataSet>
      <sheetData sheetId="0">
        <row r="38">
          <cell r="A38">
            <v>34669</v>
          </cell>
          <cell r="B38">
            <v>111</v>
          </cell>
          <cell r="C38">
            <v>880246</v>
          </cell>
          <cell r="D38" t="str">
            <v>4,545   7930145       97.62       5        81</v>
          </cell>
        </row>
        <row r="39">
          <cell r="A39" t="str">
            <v>Totals: ___</v>
          </cell>
          <cell r="B39" t="str">
            <v>_______</v>
          </cell>
          <cell r="C39" t="str">
            <v>__________</v>
          </cell>
          <cell r="D39" t="str">
            <v>__________</v>
          </cell>
        </row>
        <row r="40">
          <cell r="A40">
            <v>1994</v>
          </cell>
          <cell r="B40">
            <v>111</v>
          </cell>
          <cell r="C40">
            <v>880246</v>
          </cell>
          <cell r="D40">
            <v>4545</v>
          </cell>
        </row>
        <row r="42">
          <cell r="A42">
            <v>34700</v>
          </cell>
          <cell r="B42">
            <v>2388</v>
          </cell>
          <cell r="C42">
            <v>1574273</v>
          </cell>
          <cell r="D42" t="str">
            <v>6,833    659244       74.10       5       143</v>
          </cell>
        </row>
        <row r="43">
          <cell r="A43">
            <v>34731</v>
          </cell>
          <cell r="B43">
            <v>1254</v>
          </cell>
          <cell r="C43">
            <v>1422819</v>
          </cell>
          <cell r="D43" t="str">
            <v>6,612   1134625       84.06       4       112</v>
          </cell>
        </row>
        <row r="44">
          <cell r="A44">
            <v>34759</v>
          </cell>
          <cell r="B44">
            <v>624</v>
          </cell>
          <cell r="C44">
            <v>1487606</v>
          </cell>
          <cell r="D44" t="str">
            <v>6,484   2383984       91.22       4       121</v>
          </cell>
        </row>
        <row r="45">
          <cell r="A45">
            <v>34790</v>
          </cell>
          <cell r="B45">
            <v>702</v>
          </cell>
          <cell r="C45">
            <v>1540108</v>
          </cell>
          <cell r="D45" t="str">
            <v>6,448   2193887       90.18       4       119</v>
          </cell>
        </row>
        <row r="46">
          <cell r="A46">
            <v>34820</v>
          </cell>
          <cell r="B46">
            <v>403</v>
          </cell>
          <cell r="C46">
            <v>1526940</v>
          </cell>
          <cell r="D46" t="str">
            <v>6,762   3788934       94.38       4       124</v>
          </cell>
        </row>
        <row r="47">
          <cell r="A47">
            <v>34851</v>
          </cell>
          <cell r="B47">
            <v>273</v>
          </cell>
          <cell r="C47">
            <v>1514787</v>
          </cell>
          <cell r="D47" t="str">
            <v>6,236   5548671       95.81       4        93</v>
          </cell>
        </row>
        <row r="48">
          <cell r="A48">
            <v>34881</v>
          </cell>
          <cell r="B48">
            <v>218</v>
          </cell>
          <cell r="C48">
            <v>1513960</v>
          </cell>
          <cell r="D48" t="str">
            <v>6,455   6944771       96.73       4       115</v>
          </cell>
        </row>
        <row r="49">
          <cell r="A49">
            <v>34912</v>
          </cell>
          <cell r="B49">
            <v>222</v>
          </cell>
          <cell r="C49">
            <v>1244431</v>
          </cell>
          <cell r="D49" t="str">
            <v>5,720   5605546       96.26       4       124</v>
          </cell>
        </row>
        <row r="50">
          <cell r="A50">
            <v>34943</v>
          </cell>
          <cell r="B50">
            <v>167</v>
          </cell>
          <cell r="C50">
            <v>1443668</v>
          </cell>
          <cell r="D50" t="str">
            <v>7,349   8644719       97.78       4       120</v>
          </cell>
        </row>
        <row r="51">
          <cell r="A51">
            <v>34973</v>
          </cell>
          <cell r="B51">
            <v>143</v>
          </cell>
          <cell r="C51">
            <v>1467447</v>
          </cell>
          <cell r="D51" t="str">
            <v>7,047  10261868       98.01       5       131</v>
          </cell>
        </row>
        <row r="52">
          <cell r="A52">
            <v>35004</v>
          </cell>
          <cell r="B52">
            <v>229</v>
          </cell>
          <cell r="C52">
            <v>1438120</v>
          </cell>
          <cell r="D52" t="str">
            <v>7,306   6280001       96.96       5       150</v>
          </cell>
        </row>
        <row r="53">
          <cell r="A53">
            <v>35034</v>
          </cell>
          <cell r="B53">
            <v>246</v>
          </cell>
          <cell r="C53">
            <v>1390727</v>
          </cell>
          <cell r="D53" t="str">
            <v>6,729   5653362       96.47       5       132</v>
          </cell>
        </row>
        <row r="54">
          <cell r="A54" t="str">
            <v>Totals: ___</v>
          </cell>
          <cell r="B54" t="str">
            <v>_______</v>
          </cell>
          <cell r="C54" t="str">
            <v>__________</v>
          </cell>
          <cell r="D54" t="str">
            <v>__________</v>
          </cell>
        </row>
        <row r="55">
          <cell r="A55">
            <v>1995</v>
          </cell>
          <cell r="B55">
            <v>6869</v>
          </cell>
          <cell r="C55">
            <v>17564886</v>
          </cell>
          <cell r="D55">
            <v>79981</v>
          </cell>
        </row>
        <row r="57">
          <cell r="A57">
            <v>35065</v>
          </cell>
          <cell r="B57">
            <v>325</v>
          </cell>
          <cell r="C57">
            <v>1403213</v>
          </cell>
          <cell r="D57" t="str">
            <v>6,654   4317579       95.34       4       124</v>
          </cell>
        </row>
        <row r="58">
          <cell r="A58">
            <v>35096</v>
          </cell>
          <cell r="B58">
            <v>234</v>
          </cell>
          <cell r="C58">
            <v>1279196</v>
          </cell>
          <cell r="D58" t="str">
            <v>6,053   5466650       96.28       4       115</v>
          </cell>
        </row>
        <row r="59">
          <cell r="A59">
            <v>35125</v>
          </cell>
          <cell r="B59">
            <v>251</v>
          </cell>
          <cell r="C59">
            <v>1386424</v>
          </cell>
          <cell r="D59" t="str">
            <v>6,606   5523602       96.34       4       123</v>
          </cell>
        </row>
        <row r="60">
          <cell r="A60">
            <v>35156</v>
          </cell>
          <cell r="B60">
            <v>258</v>
          </cell>
          <cell r="C60">
            <v>1278655</v>
          </cell>
          <cell r="D60" t="str">
            <v>6,012   4956028       95.89       4       118</v>
          </cell>
        </row>
        <row r="61">
          <cell r="A61">
            <v>35186</v>
          </cell>
          <cell r="B61">
            <v>262</v>
          </cell>
          <cell r="C61">
            <v>1262041</v>
          </cell>
          <cell r="D61" t="str">
            <v>5,982   4816951       95.80       4       123</v>
          </cell>
        </row>
        <row r="62">
          <cell r="A62">
            <v>35217</v>
          </cell>
          <cell r="B62">
            <v>264</v>
          </cell>
          <cell r="C62">
            <v>473687</v>
          </cell>
          <cell r="D62" t="str">
            <v>3,659   1794269       93.27       4       120</v>
          </cell>
        </row>
        <row r="63">
          <cell r="A63">
            <v>35247</v>
          </cell>
          <cell r="B63">
            <v>282</v>
          </cell>
          <cell r="C63">
            <v>1447079</v>
          </cell>
          <cell r="D63" t="str">
            <v>6,890   5131486       96.07       4       123</v>
          </cell>
        </row>
        <row r="64">
          <cell r="A64">
            <v>35278</v>
          </cell>
          <cell r="B64">
            <v>114</v>
          </cell>
          <cell r="C64">
            <v>1349372</v>
          </cell>
          <cell r="D64" t="str">
            <v>6,489  11836597       98.27       5       126</v>
          </cell>
        </row>
        <row r="65">
          <cell r="A65">
            <v>35309</v>
          </cell>
          <cell r="B65">
            <v>240</v>
          </cell>
          <cell r="C65">
            <v>1366325</v>
          </cell>
          <cell r="D65" t="str">
            <v>6,589   5693021       96.49       5       122</v>
          </cell>
        </row>
        <row r="66">
          <cell r="A66">
            <v>35339</v>
          </cell>
          <cell r="B66">
            <v>262</v>
          </cell>
          <cell r="C66">
            <v>1430229</v>
          </cell>
          <cell r="D66" t="str">
            <v>6,821   5458890       96.30       4       123</v>
          </cell>
        </row>
        <row r="67">
          <cell r="A67">
            <v>35370</v>
          </cell>
          <cell r="B67">
            <v>179</v>
          </cell>
          <cell r="C67">
            <v>1313765</v>
          </cell>
          <cell r="D67" t="str">
            <v>6,326   7339470       97.25       4       119</v>
          </cell>
        </row>
        <row r="68">
          <cell r="A68">
            <v>35400</v>
          </cell>
          <cell r="B68">
            <v>178</v>
          </cell>
          <cell r="C68">
            <v>1379576</v>
          </cell>
          <cell r="D68" t="str">
            <v>6,430   7750427       97.31       5        99</v>
          </cell>
        </row>
        <row r="69">
          <cell r="A69" t="str">
            <v>Totals: ___</v>
          </cell>
          <cell r="B69" t="str">
            <v>_______</v>
          </cell>
          <cell r="C69" t="str">
            <v>__________</v>
          </cell>
          <cell r="D69" t="str">
            <v>__________</v>
          </cell>
        </row>
        <row r="70">
          <cell r="A70">
            <v>1996</v>
          </cell>
          <cell r="B70">
            <v>2849</v>
          </cell>
          <cell r="C70">
            <v>15369562</v>
          </cell>
          <cell r="D70">
            <v>74511</v>
          </cell>
        </row>
        <row r="72">
          <cell r="A72">
            <v>35431</v>
          </cell>
          <cell r="B72">
            <v>234</v>
          </cell>
          <cell r="C72">
            <v>1376006</v>
          </cell>
          <cell r="D72" t="str">
            <v>6,442   5880368       96.49       5       109</v>
          </cell>
        </row>
        <row r="73">
          <cell r="A73">
            <v>35462</v>
          </cell>
          <cell r="B73">
            <v>88</v>
          </cell>
          <cell r="C73">
            <v>1162519</v>
          </cell>
          <cell r="D73" t="str">
            <v>5,388  13210444       98.39       5        95</v>
          </cell>
        </row>
        <row r="74">
          <cell r="A74">
            <v>35490</v>
          </cell>
          <cell r="B74">
            <v>182</v>
          </cell>
          <cell r="C74">
            <v>1340734</v>
          </cell>
          <cell r="D74" t="str">
            <v>6,261   7366671       97.18       4       124</v>
          </cell>
        </row>
        <row r="75">
          <cell r="A75">
            <v>35521</v>
          </cell>
          <cell r="B75">
            <v>137</v>
          </cell>
          <cell r="C75">
            <v>1319340</v>
          </cell>
          <cell r="D75" t="str">
            <v>6,096   9630219       97.80       5       116</v>
          </cell>
        </row>
        <row r="76">
          <cell r="A76">
            <v>35551</v>
          </cell>
          <cell r="B76">
            <v>126</v>
          </cell>
          <cell r="C76">
            <v>1311593</v>
          </cell>
          <cell r="D76" t="str">
            <v>6,128  10409469       97.99       3        93</v>
          </cell>
        </row>
        <row r="77">
          <cell r="A77">
            <v>35582</v>
          </cell>
          <cell r="B77">
            <v>100</v>
          </cell>
          <cell r="C77">
            <v>878656</v>
          </cell>
          <cell r="D77" t="str">
            <v>4,106   8786561       97.62       4       112</v>
          </cell>
        </row>
        <row r="78">
          <cell r="A78">
            <v>35612</v>
          </cell>
          <cell r="B78">
            <v>82</v>
          </cell>
          <cell r="C78">
            <v>1176761</v>
          </cell>
          <cell r="D78" t="str">
            <v>5,482  14350744       98.53       4       117</v>
          </cell>
        </row>
        <row r="79">
          <cell r="A79">
            <v>35643</v>
          </cell>
          <cell r="B79">
            <v>51</v>
          </cell>
          <cell r="C79">
            <v>1264849</v>
          </cell>
          <cell r="D79" t="str">
            <v>6,226  24800961       99.19       4       123</v>
          </cell>
        </row>
        <row r="80">
          <cell r="A80">
            <v>35674</v>
          </cell>
          <cell r="B80">
            <v>82</v>
          </cell>
          <cell r="C80">
            <v>950806</v>
          </cell>
          <cell r="D80" t="str">
            <v>4,683  11595196       98.28       4       116</v>
          </cell>
        </row>
        <row r="81">
          <cell r="A81">
            <v>35704</v>
          </cell>
          <cell r="B81">
            <v>151</v>
          </cell>
          <cell r="C81">
            <v>1121795</v>
          </cell>
          <cell r="D81" t="str">
            <v>5,382   7429106       97.27       5       138</v>
          </cell>
        </row>
        <row r="82">
          <cell r="A82">
            <v>35735</v>
          </cell>
          <cell r="B82">
            <v>253</v>
          </cell>
          <cell r="C82">
            <v>1441967</v>
          </cell>
          <cell r="D82" t="str">
            <v>7,025   5699475       96.52       5       147</v>
          </cell>
        </row>
        <row r="83">
          <cell r="A83">
            <v>35765</v>
          </cell>
          <cell r="B83">
            <v>245</v>
          </cell>
          <cell r="C83">
            <v>1432718</v>
          </cell>
          <cell r="D83" t="str">
            <v>7,204   5847829       96.71       5       153</v>
          </cell>
        </row>
        <row r="84">
          <cell r="A84" t="str">
            <v>Totals: ___</v>
          </cell>
          <cell r="B84" t="str">
            <v>_______</v>
          </cell>
          <cell r="C84" t="str">
            <v>__________</v>
          </cell>
          <cell r="D84" t="str">
            <v>__________</v>
          </cell>
        </row>
        <row r="85">
          <cell r="A85">
            <v>1997</v>
          </cell>
          <cell r="B85">
            <v>1731</v>
          </cell>
          <cell r="C85">
            <v>14777744</v>
          </cell>
          <cell r="D85">
            <v>70423</v>
          </cell>
        </row>
        <row r="87">
          <cell r="A87">
            <v>35796</v>
          </cell>
          <cell r="B87">
            <v>221</v>
          </cell>
          <cell r="C87">
            <v>1464042</v>
          </cell>
          <cell r="D87" t="str">
            <v>7,193   6624625       97.02       5       149</v>
          </cell>
        </row>
        <row r="88">
          <cell r="A88">
            <v>35827</v>
          </cell>
          <cell r="B88">
            <v>249</v>
          </cell>
          <cell r="C88">
            <v>1327876</v>
          </cell>
          <cell r="D88" t="str">
            <v>6,581   5332836       96.35       5       140</v>
          </cell>
        </row>
        <row r="89">
          <cell r="A89">
            <v>35855</v>
          </cell>
          <cell r="B89">
            <v>131</v>
          </cell>
          <cell r="C89">
            <v>1506350</v>
          </cell>
          <cell r="D89" t="str">
            <v>6,998  11498855       98.16       5       155</v>
          </cell>
        </row>
        <row r="90">
          <cell r="A90">
            <v>35886</v>
          </cell>
          <cell r="B90">
            <v>99</v>
          </cell>
          <cell r="C90">
            <v>1533590</v>
          </cell>
          <cell r="D90" t="str">
            <v>7,282  15490809       98.66       5       149</v>
          </cell>
        </row>
        <row r="91">
          <cell r="A91">
            <v>35916</v>
          </cell>
          <cell r="B91">
            <v>97</v>
          </cell>
          <cell r="C91">
            <v>1242298</v>
          </cell>
          <cell r="D91" t="str">
            <v>5,800  12807196       98.36       5       154</v>
          </cell>
        </row>
        <row r="92">
          <cell r="A92">
            <v>35947</v>
          </cell>
          <cell r="B92">
            <v>57</v>
          </cell>
          <cell r="C92">
            <v>1568517</v>
          </cell>
          <cell r="D92" t="str">
            <v>7,502  27517843       99.25       5       123</v>
          </cell>
        </row>
        <row r="93">
          <cell r="A93">
            <v>35977</v>
          </cell>
          <cell r="B93">
            <v>55</v>
          </cell>
          <cell r="C93">
            <v>1517923</v>
          </cell>
          <cell r="D93" t="str">
            <v>6,820  27598601       99.20       5       126</v>
          </cell>
        </row>
        <row r="94">
          <cell r="A94">
            <v>36008</v>
          </cell>
          <cell r="B94">
            <v>84</v>
          </cell>
          <cell r="C94">
            <v>1590383</v>
          </cell>
          <cell r="D94" t="str">
            <v>7,303  18933131       98.86       5       137</v>
          </cell>
        </row>
        <row r="95">
          <cell r="A95">
            <v>36039</v>
          </cell>
          <cell r="B95">
            <v>40</v>
          </cell>
          <cell r="C95">
            <v>1488968</v>
          </cell>
          <cell r="D95" t="str">
            <v>6,866  37224201       99.42       3        89</v>
          </cell>
        </row>
        <row r="96">
          <cell r="A96">
            <v>36069</v>
          </cell>
          <cell r="B96">
            <v>101</v>
          </cell>
          <cell r="C96">
            <v>1552484</v>
          </cell>
          <cell r="D96" t="str">
            <v>7,097  15371129       98.60       3        92</v>
          </cell>
        </row>
        <row r="97">
          <cell r="A97">
            <v>36100</v>
          </cell>
          <cell r="B97">
            <v>96</v>
          </cell>
          <cell r="C97">
            <v>1495764</v>
          </cell>
          <cell r="D97" t="str">
            <v>7,039  15580876       98.65       3        90</v>
          </cell>
        </row>
        <row r="98">
          <cell r="A98">
            <v>36130</v>
          </cell>
          <cell r="B98">
            <v>74</v>
          </cell>
          <cell r="C98">
            <v>1446017</v>
          </cell>
          <cell r="D98" t="str">
            <v>6,922  19540771       98.94       3        93</v>
          </cell>
        </row>
        <row r="99">
          <cell r="A99" t="str">
            <v>Totals: ___</v>
          </cell>
          <cell r="B99" t="str">
            <v>_______</v>
          </cell>
          <cell r="C99" t="str">
            <v>__________</v>
          </cell>
          <cell r="D99" t="str">
            <v>__________</v>
          </cell>
        </row>
        <row r="100">
          <cell r="A100">
            <v>1998</v>
          </cell>
          <cell r="B100">
            <v>1304</v>
          </cell>
          <cell r="C100">
            <v>17734212</v>
          </cell>
          <cell r="D100">
            <v>83403</v>
          </cell>
        </row>
        <row r="102">
          <cell r="A102">
            <v>36161</v>
          </cell>
          <cell r="B102">
            <v>62</v>
          </cell>
          <cell r="C102">
            <v>1595747</v>
          </cell>
          <cell r="D102" t="str">
            <v>7,628  25737855       99.19       3        92</v>
          </cell>
        </row>
        <row r="103">
          <cell r="A103">
            <v>36192</v>
          </cell>
          <cell r="B103">
            <v>58</v>
          </cell>
          <cell r="C103">
            <v>1398495</v>
          </cell>
          <cell r="D103" t="str">
            <v>6,562  24111983       99.12       3        84</v>
          </cell>
        </row>
        <row r="104">
          <cell r="A104">
            <v>36220</v>
          </cell>
          <cell r="B104">
            <v>71</v>
          </cell>
          <cell r="C104">
            <v>1547595</v>
          </cell>
          <cell r="D104" t="str">
            <v>7,352  21797113       99.04       3        92</v>
          </cell>
        </row>
        <row r="105">
          <cell r="A105">
            <v>36251</v>
          </cell>
          <cell r="B105">
            <v>57</v>
          </cell>
          <cell r="C105">
            <v>1476675</v>
          </cell>
          <cell r="D105" t="str">
            <v>6,801  25906579       99.17       3        90</v>
          </cell>
        </row>
        <row r="106">
          <cell r="A106">
            <v>36281</v>
          </cell>
          <cell r="C106">
            <v>1538469</v>
          </cell>
          <cell r="D106" t="str">
            <v>7,131                             2        57</v>
          </cell>
        </row>
        <row r="107">
          <cell r="A107">
            <v>36312</v>
          </cell>
          <cell r="B107">
            <v>51</v>
          </cell>
          <cell r="C107">
            <v>1360209</v>
          </cell>
          <cell r="D107" t="str">
            <v>6,531  26670765       99.23       3        90</v>
          </cell>
        </row>
        <row r="108">
          <cell r="A108">
            <v>36342</v>
          </cell>
          <cell r="B108">
            <v>11</v>
          </cell>
          <cell r="C108">
            <v>1593637</v>
          </cell>
          <cell r="D108" t="str">
            <v>7,462 144876091       99.85       2        62</v>
          </cell>
        </row>
        <row r="109">
          <cell r="A109">
            <v>36373</v>
          </cell>
          <cell r="B109">
            <v>47</v>
          </cell>
          <cell r="C109">
            <v>1366093</v>
          </cell>
          <cell r="D109" t="str">
            <v>6,528  29065809       99.29       3        93</v>
          </cell>
        </row>
        <row r="110">
          <cell r="A110">
            <v>36404</v>
          </cell>
          <cell r="B110">
            <v>46</v>
          </cell>
          <cell r="C110">
            <v>1494442</v>
          </cell>
          <cell r="D110" t="str">
            <v>6,566  32487870       99.30       3        89</v>
          </cell>
        </row>
        <row r="111">
          <cell r="A111">
            <v>36434</v>
          </cell>
          <cell r="B111">
            <v>61</v>
          </cell>
          <cell r="C111">
            <v>1579004</v>
          </cell>
          <cell r="D111" t="str">
            <v>7,096  25885312       99.15       2        54</v>
          </cell>
        </row>
        <row r="112">
          <cell r="A112">
            <v>36465</v>
          </cell>
          <cell r="B112">
            <v>87</v>
          </cell>
          <cell r="C112">
            <v>1315043</v>
          </cell>
          <cell r="D112" t="str">
            <v>5,708  15115437       98.50       4       112</v>
          </cell>
        </row>
        <row r="113">
          <cell r="A113">
            <v>36495</v>
          </cell>
          <cell r="B113">
            <v>70</v>
          </cell>
          <cell r="C113">
            <v>1610111</v>
          </cell>
          <cell r="D113" t="str">
            <v>6,963  23001586       99.00       4       124</v>
          </cell>
        </row>
        <row r="114">
          <cell r="A114" t="str">
            <v>Totals: ___</v>
          </cell>
          <cell r="B114" t="str">
            <v>_______</v>
          </cell>
          <cell r="C114" t="str">
            <v>__________</v>
          </cell>
          <cell r="D114" t="str">
            <v>__________</v>
          </cell>
        </row>
        <row r="115">
          <cell r="A115">
            <v>1999</v>
          </cell>
          <cell r="B115">
            <v>621</v>
          </cell>
          <cell r="C115">
            <v>17875520</v>
          </cell>
          <cell r="D115">
            <v>82328</v>
          </cell>
        </row>
        <row r="117">
          <cell r="A117">
            <v>36526</v>
          </cell>
          <cell r="B117">
            <v>82</v>
          </cell>
          <cell r="C117">
            <v>1582845</v>
          </cell>
          <cell r="D117" t="str">
            <v>6,839  19302988       98.82       4       124</v>
          </cell>
        </row>
        <row r="118">
          <cell r="A118">
            <v>36557</v>
          </cell>
          <cell r="B118">
            <v>61</v>
          </cell>
          <cell r="C118">
            <v>1580123</v>
          </cell>
          <cell r="D118" t="str">
            <v>6,275  25903656       99.04       4       115</v>
          </cell>
        </row>
        <row r="119">
          <cell r="A119">
            <v>36586</v>
          </cell>
          <cell r="B119">
            <v>96</v>
          </cell>
          <cell r="C119">
            <v>1613154</v>
          </cell>
          <cell r="D119" t="str">
            <v>7,098  16803688       98.67       4       118</v>
          </cell>
        </row>
        <row r="120">
          <cell r="A120">
            <v>36617</v>
          </cell>
          <cell r="B120">
            <v>98</v>
          </cell>
          <cell r="C120">
            <v>1552806</v>
          </cell>
          <cell r="D120" t="str">
            <v>6,756  15844960       98.57       4       120</v>
          </cell>
        </row>
        <row r="121">
          <cell r="A121">
            <v>36647</v>
          </cell>
          <cell r="B121">
            <v>71</v>
          </cell>
          <cell r="C121">
            <v>1286605</v>
          </cell>
          <cell r="D121" t="str">
            <v>5,505  18121198       98.73       4       123</v>
          </cell>
        </row>
        <row r="122">
          <cell r="A122">
            <v>36678</v>
          </cell>
          <cell r="B122">
            <v>66</v>
          </cell>
          <cell r="C122">
            <v>1522425</v>
          </cell>
          <cell r="D122" t="str">
            <v>6,630  23067046       99.01       4       117</v>
          </cell>
        </row>
        <row r="123">
          <cell r="A123">
            <v>36708</v>
          </cell>
          <cell r="B123">
            <v>37</v>
          </cell>
          <cell r="C123">
            <v>1447813</v>
          </cell>
          <cell r="D123" t="str">
            <v>6,361  39130082       99.42       4       122</v>
          </cell>
        </row>
        <row r="124">
          <cell r="A124">
            <v>36739</v>
          </cell>
          <cell r="B124">
            <v>86</v>
          </cell>
          <cell r="C124">
            <v>1405701</v>
          </cell>
          <cell r="D124" t="str">
            <v>6,281  16345361       98.65       4       116</v>
          </cell>
        </row>
        <row r="125">
          <cell r="A125">
            <v>36770</v>
          </cell>
          <cell r="B125">
            <v>43</v>
          </cell>
          <cell r="C125">
            <v>1212037</v>
          </cell>
          <cell r="D125" t="str">
            <v>5,385  28186907       99.21       3        90</v>
          </cell>
        </row>
        <row r="126">
          <cell r="A126">
            <v>36800</v>
          </cell>
          <cell r="B126">
            <v>64</v>
          </cell>
          <cell r="C126">
            <v>1535209</v>
          </cell>
          <cell r="D126" t="str">
            <v>6,872  23987641       99.08       3        92</v>
          </cell>
        </row>
        <row r="127">
          <cell r="A127">
            <v>36831</v>
          </cell>
          <cell r="B127">
            <v>47</v>
          </cell>
          <cell r="C127">
            <v>1489181</v>
          </cell>
          <cell r="D127" t="str">
            <v>6,510  31684703       99.28       3        89</v>
          </cell>
        </row>
        <row r="128">
          <cell r="A128">
            <v>36861</v>
          </cell>
          <cell r="B128">
            <v>57</v>
          </cell>
          <cell r="C128">
            <v>19608</v>
          </cell>
          <cell r="D128" t="str">
            <v>273    344001       82.73       3        72</v>
          </cell>
        </row>
        <row r="129">
          <cell r="A129" t="str">
            <v>Totals: ___</v>
          </cell>
          <cell r="B129" t="str">
            <v>_______</v>
          </cell>
          <cell r="C129" t="str">
            <v>__________</v>
          </cell>
          <cell r="D129" t="str">
            <v>__________</v>
          </cell>
        </row>
        <row r="130">
          <cell r="A130">
            <v>2000</v>
          </cell>
          <cell r="B130">
            <v>808</v>
          </cell>
          <cell r="C130">
            <v>16247507</v>
          </cell>
          <cell r="D130">
            <v>70785</v>
          </cell>
        </row>
        <row r="132">
          <cell r="A132">
            <v>36892</v>
          </cell>
          <cell r="B132">
            <v>94</v>
          </cell>
          <cell r="C132">
            <v>1532838</v>
          </cell>
          <cell r="D132" t="str">
            <v>6,999  16306788       98.67       4       114</v>
          </cell>
        </row>
        <row r="133">
          <cell r="A133">
            <v>36923</v>
          </cell>
          <cell r="B133">
            <v>62</v>
          </cell>
          <cell r="C133">
            <v>1364114</v>
          </cell>
          <cell r="D133" t="str">
            <v>6,177  22001839       99.01       4        86</v>
          </cell>
        </row>
        <row r="134">
          <cell r="A134">
            <v>36951</v>
          </cell>
          <cell r="B134">
            <v>42</v>
          </cell>
          <cell r="C134">
            <v>20022</v>
          </cell>
          <cell r="D134" t="str">
            <v>253    476715       85.76       3        62</v>
          </cell>
        </row>
        <row r="135">
          <cell r="A135">
            <v>36982</v>
          </cell>
          <cell r="B135">
            <v>47</v>
          </cell>
          <cell r="C135">
            <v>13175</v>
          </cell>
          <cell r="D135" t="str">
            <v>166    280320       77.93       2        57</v>
          </cell>
        </row>
        <row r="136">
          <cell r="A136">
            <v>37012</v>
          </cell>
          <cell r="B136">
            <v>47</v>
          </cell>
          <cell r="C136">
            <v>13660</v>
          </cell>
          <cell r="D136" t="str">
            <v>235    290639       83.33       2        62</v>
          </cell>
        </row>
        <row r="137">
          <cell r="A137">
            <v>37043</v>
          </cell>
          <cell r="B137">
            <v>25</v>
          </cell>
          <cell r="C137">
            <v>12235</v>
          </cell>
          <cell r="D137" t="str">
            <v>185    489401       88.10       2        60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95"/>
    </sheetNames>
    <sheetDataSet>
      <sheetData sheetId="0">
        <row r="37">
          <cell r="A37">
            <v>34700</v>
          </cell>
          <cell r="B37">
            <v>72</v>
          </cell>
          <cell r="C37">
            <v>405657</v>
          </cell>
          <cell r="D37" t="str">
            <v>178   5634126       71.20       8       170</v>
          </cell>
        </row>
        <row r="38">
          <cell r="A38">
            <v>34731</v>
          </cell>
          <cell r="B38">
            <v>229</v>
          </cell>
          <cell r="C38">
            <v>282970</v>
          </cell>
          <cell r="D38" t="str">
            <v>335   1235677       59.40       7       108</v>
          </cell>
        </row>
        <row r="39">
          <cell r="A39">
            <v>34759</v>
          </cell>
          <cell r="B39">
            <v>524</v>
          </cell>
          <cell r="C39">
            <v>338985</v>
          </cell>
          <cell r="D39" t="str">
            <v>530    646918       50.28       4        83</v>
          </cell>
        </row>
        <row r="40">
          <cell r="A40">
            <v>34790</v>
          </cell>
          <cell r="B40">
            <v>606</v>
          </cell>
          <cell r="C40">
            <v>307546</v>
          </cell>
          <cell r="D40" t="str">
            <v>591    507502       49.37       4        95</v>
          </cell>
        </row>
        <row r="41">
          <cell r="A41">
            <v>34820</v>
          </cell>
          <cell r="B41">
            <v>198</v>
          </cell>
          <cell r="C41">
            <v>267242</v>
          </cell>
          <cell r="D41" t="str">
            <v>235   1349708       54.27       5       132</v>
          </cell>
        </row>
        <row r="42">
          <cell r="A42">
            <v>34851</v>
          </cell>
          <cell r="B42">
            <v>350</v>
          </cell>
          <cell r="C42">
            <v>250423</v>
          </cell>
          <cell r="D42" t="str">
            <v>476    715495       57.63       4       108</v>
          </cell>
        </row>
        <row r="43">
          <cell r="A43">
            <v>34881</v>
          </cell>
          <cell r="B43">
            <v>875</v>
          </cell>
          <cell r="C43">
            <v>287059</v>
          </cell>
          <cell r="D43" t="str">
            <v>2,877    328068       76.68       4       122</v>
          </cell>
        </row>
        <row r="44">
          <cell r="A44">
            <v>34912</v>
          </cell>
          <cell r="B44">
            <v>913</v>
          </cell>
          <cell r="C44">
            <v>290881</v>
          </cell>
          <cell r="D44" t="str">
            <v>1,233    318600       57.46       5       152</v>
          </cell>
        </row>
        <row r="45">
          <cell r="A45">
            <v>34943</v>
          </cell>
          <cell r="B45">
            <v>707</v>
          </cell>
          <cell r="C45">
            <v>267064</v>
          </cell>
          <cell r="D45" t="str">
            <v>459    377743       39.37       4       120</v>
          </cell>
        </row>
        <row r="46">
          <cell r="A46">
            <v>34973</v>
          </cell>
          <cell r="B46">
            <v>620</v>
          </cell>
          <cell r="C46">
            <v>250206</v>
          </cell>
          <cell r="D46" t="str">
            <v>411    403559       39.86       7       165</v>
          </cell>
        </row>
        <row r="47">
          <cell r="A47">
            <v>35004</v>
          </cell>
          <cell r="B47">
            <v>587</v>
          </cell>
          <cell r="C47">
            <v>308075</v>
          </cell>
          <cell r="D47" t="str">
            <v>298    524830       33.67       7       200</v>
          </cell>
        </row>
        <row r="48">
          <cell r="A48">
            <v>35034</v>
          </cell>
          <cell r="B48">
            <v>570</v>
          </cell>
          <cell r="C48">
            <v>304018</v>
          </cell>
          <cell r="D48" t="str">
            <v>284    533365       33.26       8       245</v>
          </cell>
        </row>
        <row r="49">
          <cell r="A49" t="str">
            <v>Totals: ____</v>
          </cell>
          <cell r="B49" t="str">
            <v>______</v>
          </cell>
          <cell r="C49" t="str">
            <v>__________</v>
          </cell>
          <cell r="D49" t="str">
            <v>__________</v>
          </cell>
        </row>
        <row r="50">
          <cell r="A50">
            <v>1995</v>
          </cell>
          <cell r="B50">
            <v>6251</v>
          </cell>
          <cell r="C50">
            <v>3560126</v>
          </cell>
          <cell r="D50">
            <v>7907</v>
          </cell>
        </row>
        <row r="52">
          <cell r="A52">
            <v>35065</v>
          </cell>
          <cell r="B52">
            <v>636</v>
          </cell>
          <cell r="C52">
            <v>315006</v>
          </cell>
          <cell r="D52" t="str">
            <v>237    495293       27.15       8       224</v>
          </cell>
        </row>
        <row r="53">
          <cell r="A53">
            <v>35096</v>
          </cell>
          <cell r="B53">
            <v>562</v>
          </cell>
          <cell r="C53">
            <v>286032</v>
          </cell>
          <cell r="D53" t="str">
            <v>141    508954       20.06       8       208</v>
          </cell>
        </row>
        <row r="54">
          <cell r="A54">
            <v>35125</v>
          </cell>
          <cell r="B54">
            <v>577</v>
          </cell>
          <cell r="C54">
            <v>295957</v>
          </cell>
          <cell r="D54" t="str">
            <v>113    512924       16.38       7       212</v>
          </cell>
        </row>
        <row r="55">
          <cell r="A55">
            <v>35156</v>
          </cell>
          <cell r="B55">
            <v>469</v>
          </cell>
          <cell r="C55">
            <v>271088</v>
          </cell>
          <cell r="D55" t="str">
            <v>107    578013       18.58       7       205</v>
          </cell>
        </row>
        <row r="56">
          <cell r="A56">
            <v>35186</v>
          </cell>
          <cell r="B56">
            <v>387</v>
          </cell>
          <cell r="C56">
            <v>240092</v>
          </cell>
          <cell r="D56" t="str">
            <v>49    620393       11.24       7       183</v>
          </cell>
        </row>
        <row r="57">
          <cell r="A57">
            <v>35217</v>
          </cell>
          <cell r="B57">
            <v>514</v>
          </cell>
          <cell r="C57">
            <v>264857</v>
          </cell>
          <cell r="D57" t="str">
            <v>103    515286       16.69       7       183</v>
          </cell>
        </row>
        <row r="58">
          <cell r="A58">
            <v>35247</v>
          </cell>
          <cell r="B58">
            <v>271</v>
          </cell>
          <cell r="C58">
            <v>244430</v>
          </cell>
          <cell r="D58" t="str">
            <v>106    901956       28.12       7       190</v>
          </cell>
        </row>
        <row r="59">
          <cell r="A59">
            <v>35278</v>
          </cell>
          <cell r="B59">
            <v>317</v>
          </cell>
          <cell r="C59">
            <v>238558</v>
          </cell>
          <cell r="D59" t="str">
            <v>70    752549       18.09       7       170</v>
          </cell>
        </row>
        <row r="60">
          <cell r="A60">
            <v>35309</v>
          </cell>
          <cell r="B60">
            <v>55</v>
          </cell>
          <cell r="C60">
            <v>172249</v>
          </cell>
          <cell r="D60" t="str">
            <v>9   3131801       14.06       5       145</v>
          </cell>
        </row>
        <row r="61">
          <cell r="A61">
            <v>35339</v>
          </cell>
          <cell r="B61">
            <v>15</v>
          </cell>
          <cell r="C61">
            <v>210300</v>
          </cell>
          <cell r="D61" t="str">
            <v>778  14020001       98.11       4       119</v>
          </cell>
        </row>
        <row r="62">
          <cell r="A62">
            <v>35370</v>
          </cell>
          <cell r="B62">
            <v>226</v>
          </cell>
          <cell r="C62">
            <v>244060</v>
          </cell>
          <cell r="D62" t="str">
            <v>547   1079912       70.76       7       205</v>
          </cell>
        </row>
        <row r="63">
          <cell r="A63">
            <v>35400</v>
          </cell>
          <cell r="B63">
            <v>413</v>
          </cell>
          <cell r="C63">
            <v>261266</v>
          </cell>
          <cell r="D63" t="str">
            <v>460    632606       52.69       7       199</v>
          </cell>
        </row>
        <row r="64">
          <cell r="A64" t="str">
            <v>Totals: ____</v>
          </cell>
          <cell r="B64" t="str">
            <v>______</v>
          </cell>
          <cell r="C64" t="str">
            <v>__________</v>
          </cell>
          <cell r="D64" t="str">
            <v>__________</v>
          </cell>
        </row>
        <row r="65">
          <cell r="A65">
            <v>1996</v>
          </cell>
          <cell r="B65">
            <v>4442</v>
          </cell>
          <cell r="C65">
            <v>3043895</v>
          </cell>
          <cell r="D65">
            <v>2720</v>
          </cell>
        </row>
        <row r="67">
          <cell r="A67">
            <v>35431</v>
          </cell>
          <cell r="B67">
            <v>1039</v>
          </cell>
          <cell r="C67">
            <v>297118</v>
          </cell>
          <cell r="D67" t="str">
            <v>331    285966       24.16       7       192</v>
          </cell>
        </row>
        <row r="68">
          <cell r="A68">
            <v>35462</v>
          </cell>
          <cell r="B68">
            <v>716</v>
          </cell>
          <cell r="C68">
            <v>266188</v>
          </cell>
          <cell r="D68" t="str">
            <v>290    371771       28.83       7       169</v>
          </cell>
        </row>
        <row r="69">
          <cell r="A69">
            <v>35490</v>
          </cell>
          <cell r="B69">
            <v>684</v>
          </cell>
          <cell r="C69">
            <v>282167</v>
          </cell>
          <cell r="D69" t="str">
            <v>507    412525       42.57       7       203</v>
          </cell>
        </row>
        <row r="70">
          <cell r="A70">
            <v>35521</v>
          </cell>
          <cell r="B70">
            <v>567</v>
          </cell>
          <cell r="C70">
            <v>253661</v>
          </cell>
          <cell r="D70" t="str">
            <v>420    447374       42.55       7       210</v>
          </cell>
        </row>
        <row r="71">
          <cell r="A71">
            <v>35551</v>
          </cell>
          <cell r="B71">
            <v>588</v>
          </cell>
          <cell r="C71">
            <v>244332</v>
          </cell>
          <cell r="D71" t="str">
            <v>371    415531       38.69       7       217</v>
          </cell>
        </row>
        <row r="72">
          <cell r="A72">
            <v>35582</v>
          </cell>
          <cell r="B72">
            <v>822</v>
          </cell>
          <cell r="C72">
            <v>207179</v>
          </cell>
          <cell r="D72" t="str">
            <v>287    252043       25.88       7       197</v>
          </cell>
        </row>
        <row r="73">
          <cell r="A73">
            <v>35612</v>
          </cell>
          <cell r="B73">
            <v>539</v>
          </cell>
          <cell r="C73">
            <v>197924</v>
          </cell>
          <cell r="D73" t="str">
            <v>345    367206       39.03       7       210</v>
          </cell>
        </row>
        <row r="74">
          <cell r="A74">
            <v>35643</v>
          </cell>
          <cell r="B74">
            <v>494</v>
          </cell>
          <cell r="C74">
            <v>196979</v>
          </cell>
          <cell r="D74" t="str">
            <v>249    398743       33.51       7       208</v>
          </cell>
        </row>
        <row r="75">
          <cell r="A75">
            <v>35674</v>
          </cell>
          <cell r="B75">
            <v>437</v>
          </cell>
          <cell r="C75">
            <v>179651</v>
          </cell>
          <cell r="D75" t="str">
            <v>131    411101       23.06       6       178</v>
          </cell>
        </row>
        <row r="76">
          <cell r="A76">
            <v>35704</v>
          </cell>
          <cell r="B76">
            <v>307</v>
          </cell>
          <cell r="C76">
            <v>177673</v>
          </cell>
          <cell r="D76" t="str">
            <v>166    578740       35.10       6       184</v>
          </cell>
        </row>
        <row r="77">
          <cell r="A77">
            <v>35735</v>
          </cell>
          <cell r="B77">
            <v>311</v>
          </cell>
          <cell r="C77">
            <v>194321</v>
          </cell>
          <cell r="D77" t="str">
            <v>162    624827       34.25       6       180</v>
          </cell>
        </row>
        <row r="78">
          <cell r="A78">
            <v>35765</v>
          </cell>
          <cell r="B78">
            <v>274</v>
          </cell>
          <cell r="C78">
            <v>184157</v>
          </cell>
          <cell r="D78" t="str">
            <v>262    672106       48.88       6       186</v>
          </cell>
        </row>
        <row r="79">
          <cell r="A79" t="str">
            <v>Totals: ____</v>
          </cell>
          <cell r="B79" t="str">
            <v>______</v>
          </cell>
          <cell r="C79" t="str">
            <v>__________</v>
          </cell>
          <cell r="D79" t="str">
            <v>__________</v>
          </cell>
        </row>
        <row r="80">
          <cell r="A80">
            <v>1997</v>
          </cell>
          <cell r="B80">
            <v>6778</v>
          </cell>
          <cell r="C80">
            <v>2681350</v>
          </cell>
          <cell r="D80">
            <v>3521</v>
          </cell>
        </row>
        <row r="82">
          <cell r="A82">
            <v>35796</v>
          </cell>
          <cell r="B82">
            <v>296</v>
          </cell>
          <cell r="C82">
            <v>183688</v>
          </cell>
          <cell r="D82" t="str">
            <v>133    620568       31.00       6       186</v>
          </cell>
        </row>
        <row r="83">
          <cell r="A83">
            <v>35827</v>
          </cell>
          <cell r="B83">
            <v>301</v>
          </cell>
          <cell r="C83">
            <v>158971</v>
          </cell>
          <cell r="D83" t="str">
            <v>256    528143       45.96       6       168</v>
          </cell>
        </row>
        <row r="84">
          <cell r="A84">
            <v>35855</v>
          </cell>
          <cell r="B84">
            <v>297</v>
          </cell>
          <cell r="C84">
            <v>168165</v>
          </cell>
          <cell r="D84" t="str">
            <v>743    566213       71.44       6       186</v>
          </cell>
        </row>
        <row r="85">
          <cell r="A85">
            <v>35886</v>
          </cell>
          <cell r="B85">
            <v>270</v>
          </cell>
          <cell r="C85">
            <v>148245</v>
          </cell>
          <cell r="D85" t="str">
            <v>121    549056       30.95       6       180</v>
          </cell>
        </row>
        <row r="86">
          <cell r="A86">
            <v>35916</v>
          </cell>
          <cell r="B86">
            <v>320</v>
          </cell>
          <cell r="C86">
            <v>156550</v>
          </cell>
          <cell r="D86" t="str">
            <v>245    489219       43.36       6       181</v>
          </cell>
        </row>
        <row r="87">
          <cell r="A87">
            <v>35947</v>
          </cell>
          <cell r="B87">
            <v>248</v>
          </cell>
          <cell r="C87">
            <v>134443</v>
          </cell>
          <cell r="D87" t="str">
            <v>212    542109       46.09       6       176</v>
          </cell>
        </row>
        <row r="88">
          <cell r="A88">
            <v>35977</v>
          </cell>
          <cell r="B88">
            <v>339</v>
          </cell>
          <cell r="C88">
            <v>147392</v>
          </cell>
          <cell r="D88" t="str">
            <v>177    434785       34.30       6       185</v>
          </cell>
        </row>
        <row r="89">
          <cell r="A89">
            <v>36008</v>
          </cell>
          <cell r="B89">
            <v>276</v>
          </cell>
          <cell r="C89">
            <v>138483</v>
          </cell>
          <cell r="D89" t="str">
            <v>184    501751       40.00       6       186</v>
          </cell>
        </row>
        <row r="90">
          <cell r="A90">
            <v>36039</v>
          </cell>
          <cell r="B90">
            <v>299</v>
          </cell>
          <cell r="C90">
            <v>131644</v>
          </cell>
          <cell r="D90" t="str">
            <v>245    440281       45.04       6       179</v>
          </cell>
        </row>
        <row r="91">
          <cell r="A91">
            <v>36069</v>
          </cell>
          <cell r="B91">
            <v>294</v>
          </cell>
          <cell r="C91">
            <v>133240</v>
          </cell>
          <cell r="D91" t="str">
            <v>171    453198       36.77       6       155</v>
          </cell>
        </row>
        <row r="92">
          <cell r="A92">
            <v>36100</v>
          </cell>
          <cell r="B92">
            <v>596</v>
          </cell>
          <cell r="C92">
            <v>121718</v>
          </cell>
          <cell r="D92" t="str">
            <v>142    204225       19.24       6       178</v>
          </cell>
        </row>
        <row r="93">
          <cell r="A93">
            <v>36130</v>
          </cell>
          <cell r="B93">
            <v>239</v>
          </cell>
          <cell r="C93">
            <v>121462</v>
          </cell>
          <cell r="D93" t="str">
            <v>178    508210       42.69       6       148</v>
          </cell>
        </row>
        <row r="94">
          <cell r="A94" t="str">
            <v>Totals: ____</v>
          </cell>
          <cell r="B94" t="str">
            <v>______</v>
          </cell>
          <cell r="C94" t="str">
            <v>__________</v>
          </cell>
          <cell r="D94" t="str">
            <v>__________</v>
          </cell>
        </row>
        <row r="95">
          <cell r="A95">
            <v>1998</v>
          </cell>
          <cell r="B95">
            <v>3775</v>
          </cell>
          <cell r="C95">
            <v>1744001</v>
          </cell>
          <cell r="D95">
            <v>2807</v>
          </cell>
        </row>
        <row r="97">
          <cell r="A97">
            <v>36161</v>
          </cell>
          <cell r="B97">
            <v>277</v>
          </cell>
          <cell r="C97">
            <v>120727</v>
          </cell>
          <cell r="D97" t="str">
            <v>249    435838       47.34       5       154</v>
          </cell>
        </row>
        <row r="98">
          <cell r="A98">
            <v>36192</v>
          </cell>
          <cell r="B98">
            <v>286</v>
          </cell>
          <cell r="C98">
            <v>109134</v>
          </cell>
          <cell r="D98" t="str">
            <v>262    381588       47.81       5       112</v>
          </cell>
        </row>
        <row r="99">
          <cell r="A99">
            <v>36220</v>
          </cell>
          <cell r="B99">
            <v>289</v>
          </cell>
          <cell r="C99">
            <v>118740</v>
          </cell>
          <cell r="D99" t="str">
            <v>86    410866       22.93       5       155</v>
          </cell>
        </row>
        <row r="100">
          <cell r="A100">
            <v>36251</v>
          </cell>
          <cell r="B100">
            <v>271</v>
          </cell>
          <cell r="C100">
            <v>108786</v>
          </cell>
          <cell r="D100" t="str">
            <v>251    401425       48.08       5       150</v>
          </cell>
        </row>
        <row r="101">
          <cell r="A101">
            <v>36281</v>
          </cell>
          <cell r="B101">
            <v>49</v>
          </cell>
          <cell r="C101">
            <v>106750</v>
          </cell>
          <cell r="D101" t="str">
            <v>159   2178572       76.44       5       155</v>
          </cell>
        </row>
        <row r="102">
          <cell r="A102">
            <v>36312</v>
          </cell>
          <cell r="B102">
            <v>451</v>
          </cell>
          <cell r="C102">
            <v>102197</v>
          </cell>
          <cell r="D102" t="str">
            <v>141    226601       23.82       5       149</v>
          </cell>
        </row>
        <row r="103">
          <cell r="A103">
            <v>36342</v>
          </cell>
          <cell r="B103">
            <v>247</v>
          </cell>
          <cell r="C103">
            <v>37359</v>
          </cell>
          <cell r="D103" t="str">
            <v>152    151252       38.10       3        54</v>
          </cell>
        </row>
        <row r="104">
          <cell r="A104">
            <v>36373</v>
          </cell>
          <cell r="B104">
            <v>237</v>
          </cell>
          <cell r="C104">
            <v>103026</v>
          </cell>
          <cell r="D104" t="str">
            <v>78    434709       24.76       5       149</v>
          </cell>
        </row>
        <row r="105">
          <cell r="A105">
            <v>36404</v>
          </cell>
          <cell r="B105">
            <v>254</v>
          </cell>
          <cell r="C105">
            <v>101336</v>
          </cell>
          <cell r="D105" t="str">
            <v>214    398961       45.73       5       150</v>
          </cell>
        </row>
        <row r="106">
          <cell r="A106">
            <v>36434</v>
          </cell>
          <cell r="B106">
            <v>276</v>
          </cell>
          <cell r="C106">
            <v>27998</v>
          </cell>
          <cell r="D106" t="str">
            <v>110    101443       28.50       1        31</v>
          </cell>
        </row>
        <row r="107">
          <cell r="A107">
            <v>36465</v>
          </cell>
          <cell r="B107">
            <v>274</v>
          </cell>
          <cell r="C107">
            <v>90192</v>
          </cell>
          <cell r="D107" t="str">
            <v>127    329168       31.67       5       129</v>
          </cell>
        </row>
        <row r="108">
          <cell r="A108">
            <v>36495</v>
          </cell>
          <cell r="B108">
            <v>270</v>
          </cell>
          <cell r="C108">
            <v>94670</v>
          </cell>
          <cell r="D108" t="str">
            <v>121    350630       30.95       5       155</v>
          </cell>
        </row>
        <row r="109">
          <cell r="A109" t="str">
            <v>Totals: ____</v>
          </cell>
          <cell r="B109" t="str">
            <v>______</v>
          </cell>
          <cell r="C109" t="str">
            <v>__________</v>
          </cell>
          <cell r="D109" t="str">
            <v>__________</v>
          </cell>
        </row>
        <row r="110">
          <cell r="A110">
            <v>1999</v>
          </cell>
          <cell r="B110">
            <v>3181</v>
          </cell>
          <cell r="C110">
            <v>1120915</v>
          </cell>
          <cell r="D110">
            <v>1950</v>
          </cell>
        </row>
        <row r="112">
          <cell r="A112">
            <v>36526</v>
          </cell>
          <cell r="B112">
            <v>217</v>
          </cell>
          <cell r="C112">
            <v>90946</v>
          </cell>
          <cell r="D112" t="str">
            <v>199    419106       47.84       5       155</v>
          </cell>
        </row>
        <row r="113">
          <cell r="A113">
            <v>36557</v>
          </cell>
          <cell r="B113">
            <v>11</v>
          </cell>
          <cell r="C113">
            <v>62710</v>
          </cell>
          <cell r="D113" t="str">
            <v>79   5700910       87.78       4       116</v>
          </cell>
        </row>
        <row r="114">
          <cell r="A114">
            <v>36586</v>
          </cell>
          <cell r="B114">
            <v>12</v>
          </cell>
          <cell r="C114">
            <v>61884</v>
          </cell>
          <cell r="D114" t="str">
            <v>64   5157001       84.21       4       123</v>
          </cell>
        </row>
        <row r="115">
          <cell r="A115">
            <v>36617</v>
          </cell>
          <cell r="C115">
            <v>62251</v>
          </cell>
          <cell r="D115" t="str">
            <v>80                             4       120</v>
          </cell>
        </row>
        <row r="116">
          <cell r="A116">
            <v>36647</v>
          </cell>
          <cell r="B116">
            <v>5</v>
          </cell>
          <cell r="C116">
            <v>64459</v>
          </cell>
          <cell r="D116" t="str">
            <v>84  12891801       94.38       4       121</v>
          </cell>
        </row>
        <row r="117">
          <cell r="A117">
            <v>36678</v>
          </cell>
          <cell r="B117">
            <v>4</v>
          </cell>
          <cell r="C117">
            <v>59397</v>
          </cell>
          <cell r="D117" t="str">
            <v>100  14849251       96.15       4       119</v>
          </cell>
        </row>
        <row r="118">
          <cell r="A118">
            <v>36708</v>
          </cell>
          <cell r="B118">
            <v>258</v>
          </cell>
          <cell r="C118">
            <v>87837</v>
          </cell>
          <cell r="D118" t="str">
            <v>164    340454       38.86       5       155</v>
          </cell>
        </row>
        <row r="119">
          <cell r="A119">
            <v>36739</v>
          </cell>
          <cell r="B119">
            <v>168</v>
          </cell>
          <cell r="C119">
            <v>81337</v>
          </cell>
          <cell r="D119" t="str">
            <v>152    484149       47.50       5       149</v>
          </cell>
        </row>
        <row r="120">
          <cell r="A120">
            <v>36770</v>
          </cell>
          <cell r="B120">
            <v>262</v>
          </cell>
          <cell r="C120">
            <v>77836</v>
          </cell>
          <cell r="D120" t="str">
            <v>147    297084       35.94       5       150</v>
          </cell>
        </row>
        <row r="121">
          <cell r="A121">
            <v>36800</v>
          </cell>
          <cell r="B121">
            <v>216</v>
          </cell>
          <cell r="C121">
            <v>74550</v>
          </cell>
          <cell r="D121" t="str">
            <v>83    345139       27.76       5       155</v>
          </cell>
        </row>
        <row r="122">
          <cell r="A122">
            <v>36831</v>
          </cell>
          <cell r="B122">
            <v>154</v>
          </cell>
          <cell r="C122">
            <v>73209</v>
          </cell>
          <cell r="D122" t="str">
            <v>302    475384       66.23       5       148</v>
          </cell>
        </row>
        <row r="123">
          <cell r="A123">
            <v>36861</v>
          </cell>
          <cell r="B123">
            <v>111</v>
          </cell>
          <cell r="C123">
            <v>70264</v>
          </cell>
          <cell r="D123" t="str">
            <v>111    633010       50.00       5       151</v>
          </cell>
        </row>
        <row r="124">
          <cell r="A124" t="str">
            <v>Totals: ____</v>
          </cell>
          <cell r="B124" t="str">
            <v>______</v>
          </cell>
          <cell r="C124" t="str">
            <v>__________</v>
          </cell>
          <cell r="D124" t="str">
            <v>__________</v>
          </cell>
        </row>
        <row r="125">
          <cell r="A125">
            <v>2000</v>
          </cell>
          <cell r="B125">
            <v>1418</v>
          </cell>
          <cell r="C125">
            <v>866680</v>
          </cell>
          <cell r="D125">
            <v>1565</v>
          </cell>
        </row>
        <row r="127">
          <cell r="A127">
            <v>36892</v>
          </cell>
          <cell r="B127">
            <v>38</v>
          </cell>
          <cell r="C127">
            <v>66866</v>
          </cell>
          <cell r="D127" t="str">
            <v>103   1759632       73.05       5       144</v>
          </cell>
        </row>
        <row r="128">
          <cell r="A128">
            <v>36923</v>
          </cell>
          <cell r="B128">
            <v>72</v>
          </cell>
          <cell r="C128">
            <v>60954</v>
          </cell>
          <cell r="D128" t="str">
            <v>79    846584       52.32       5       139</v>
          </cell>
        </row>
        <row r="129">
          <cell r="A129">
            <v>36951</v>
          </cell>
          <cell r="B129">
            <v>4</v>
          </cell>
          <cell r="C129">
            <v>66182</v>
          </cell>
          <cell r="D129" t="str">
            <v>86  16545501       95.56       4       123</v>
          </cell>
        </row>
        <row r="130">
          <cell r="A130">
            <v>36982</v>
          </cell>
          <cell r="B130">
            <v>215</v>
          </cell>
          <cell r="C130">
            <v>63446</v>
          </cell>
          <cell r="D130" t="str">
            <v>33    295098       13.31       5       132</v>
          </cell>
        </row>
        <row r="131">
          <cell r="A131">
            <v>37012</v>
          </cell>
          <cell r="B131">
            <v>2</v>
          </cell>
          <cell r="C131">
            <v>50976</v>
          </cell>
          <cell r="D131" t="str">
            <v>126  25488001       98.44       4       113</v>
          </cell>
        </row>
        <row r="132">
          <cell r="A132">
            <v>37043</v>
          </cell>
          <cell r="B132">
            <v>1</v>
          </cell>
          <cell r="C132">
            <v>46687</v>
          </cell>
          <cell r="D132" t="str">
            <v>111  46687001       99.11       4       120</v>
          </cell>
        </row>
        <row r="133">
          <cell r="A133" t="str">
            <v>Totals: ____</v>
          </cell>
          <cell r="B133" t="str">
            <v>______</v>
          </cell>
          <cell r="C133" t="str">
            <v>__________</v>
          </cell>
          <cell r="D133" t="str">
            <v>__________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b95"/>
    </sheetNames>
    <sheetDataSet>
      <sheetData sheetId="0">
        <row r="37">
          <cell r="A37">
            <v>34731</v>
          </cell>
          <cell r="B37">
            <v>4</v>
          </cell>
          <cell r="C37">
            <v>45719</v>
          </cell>
          <cell r="D37" t="str">
            <v>465  11429751       99.15       2        56</v>
          </cell>
        </row>
        <row r="38">
          <cell r="A38">
            <v>34759</v>
          </cell>
          <cell r="B38">
            <v>157</v>
          </cell>
          <cell r="C38">
            <v>106637</v>
          </cell>
          <cell r="D38" t="str">
            <v>679217       99.15       2        54</v>
          </cell>
        </row>
        <row r="39">
          <cell r="A39">
            <v>34790</v>
          </cell>
          <cell r="B39">
            <v>741</v>
          </cell>
          <cell r="C39">
            <v>112670</v>
          </cell>
          <cell r="D39" t="str">
            <v>273    152052       26.92       3        90</v>
          </cell>
        </row>
        <row r="40">
          <cell r="A40">
            <v>34820</v>
          </cell>
          <cell r="B40">
            <v>365</v>
          </cell>
          <cell r="C40">
            <v>82083</v>
          </cell>
          <cell r="D40" t="str">
            <v>19    224885        4.95       2        59</v>
          </cell>
        </row>
        <row r="41">
          <cell r="A41">
            <v>34851</v>
          </cell>
          <cell r="B41">
            <v>471</v>
          </cell>
          <cell r="C41">
            <v>73743</v>
          </cell>
          <cell r="D41" t="str">
            <v>59    156567       11.13       2        60</v>
          </cell>
        </row>
        <row r="42">
          <cell r="A42">
            <v>34881</v>
          </cell>
          <cell r="B42">
            <v>139</v>
          </cell>
          <cell r="C42">
            <v>69931</v>
          </cell>
          <cell r="D42" t="str">
            <v>408    503101       74.59       2        62</v>
          </cell>
        </row>
        <row r="43">
          <cell r="A43">
            <v>34912</v>
          </cell>
          <cell r="B43">
            <v>640</v>
          </cell>
          <cell r="C43">
            <v>63627</v>
          </cell>
          <cell r="D43" t="str">
            <v>239     99418       27.19       2        62</v>
          </cell>
        </row>
        <row r="44">
          <cell r="A44">
            <v>34943</v>
          </cell>
          <cell r="B44">
            <v>348</v>
          </cell>
          <cell r="C44">
            <v>58878</v>
          </cell>
          <cell r="D44" t="str">
            <v>155    169190       30.82       2        60</v>
          </cell>
        </row>
        <row r="45">
          <cell r="A45">
            <v>34973</v>
          </cell>
          <cell r="B45">
            <v>458</v>
          </cell>
          <cell r="C45">
            <v>56470</v>
          </cell>
          <cell r="D45" t="str">
            <v>352    123297       43.46       2        62</v>
          </cell>
        </row>
        <row r="46">
          <cell r="A46">
            <v>35004</v>
          </cell>
          <cell r="B46">
            <v>397</v>
          </cell>
          <cell r="C46">
            <v>50945</v>
          </cell>
          <cell r="D46" t="str">
            <v>369    128325       48.17       2        60</v>
          </cell>
        </row>
        <row r="47">
          <cell r="A47">
            <v>35034</v>
          </cell>
          <cell r="B47">
            <v>393</v>
          </cell>
          <cell r="C47">
            <v>49894</v>
          </cell>
          <cell r="D47" t="str">
            <v>551    126957       58.37       2        62</v>
          </cell>
        </row>
        <row r="48">
          <cell r="A48" t="str">
            <v>Totals: ____</v>
          </cell>
          <cell r="B48" t="str">
            <v>______</v>
          </cell>
          <cell r="C48" t="str">
            <v>__________</v>
          </cell>
          <cell r="D48" t="str">
            <v>__________</v>
          </cell>
        </row>
        <row r="49">
          <cell r="A49">
            <v>1995</v>
          </cell>
          <cell r="B49">
            <v>4113</v>
          </cell>
          <cell r="C49">
            <v>770597</v>
          </cell>
          <cell r="D49">
            <v>2890</v>
          </cell>
        </row>
        <row r="51">
          <cell r="A51">
            <v>35065</v>
          </cell>
          <cell r="B51">
            <v>352</v>
          </cell>
          <cell r="C51">
            <v>47262</v>
          </cell>
          <cell r="D51" t="str">
            <v>63    134268       15.18       2        62</v>
          </cell>
        </row>
        <row r="52">
          <cell r="A52">
            <v>35096</v>
          </cell>
          <cell r="B52">
            <v>373</v>
          </cell>
          <cell r="C52">
            <v>42186</v>
          </cell>
          <cell r="D52" t="str">
            <v>379    113100       50.40       2        58</v>
          </cell>
        </row>
        <row r="53">
          <cell r="A53">
            <v>35125</v>
          </cell>
          <cell r="B53">
            <v>285</v>
          </cell>
          <cell r="C53">
            <v>43055</v>
          </cell>
          <cell r="D53" t="str">
            <v>206    151071       41.96       2        62</v>
          </cell>
        </row>
        <row r="54">
          <cell r="A54">
            <v>35156</v>
          </cell>
          <cell r="B54">
            <v>337</v>
          </cell>
          <cell r="C54">
            <v>39753</v>
          </cell>
          <cell r="D54" t="str">
            <v>202    117962       37.48       2        60</v>
          </cell>
        </row>
        <row r="55">
          <cell r="A55">
            <v>35186</v>
          </cell>
          <cell r="B55">
            <v>267</v>
          </cell>
          <cell r="C55">
            <v>39544</v>
          </cell>
          <cell r="D55" t="str">
            <v>290    148105       52.06       2        62</v>
          </cell>
        </row>
        <row r="56">
          <cell r="A56">
            <v>35217</v>
          </cell>
          <cell r="B56">
            <v>342</v>
          </cell>
          <cell r="C56">
            <v>36329</v>
          </cell>
          <cell r="D56" t="str">
            <v>438    106226       56.15       2        60</v>
          </cell>
        </row>
        <row r="57">
          <cell r="A57">
            <v>35247</v>
          </cell>
          <cell r="B57">
            <v>430</v>
          </cell>
          <cell r="C57">
            <v>36502</v>
          </cell>
          <cell r="D57" t="str">
            <v>256     84889       37.32       2        62</v>
          </cell>
        </row>
        <row r="58">
          <cell r="A58">
            <v>35278</v>
          </cell>
          <cell r="B58">
            <v>327</v>
          </cell>
          <cell r="C58">
            <v>34920</v>
          </cell>
          <cell r="D58" t="str">
            <v>211    106789       39.22       2        58</v>
          </cell>
        </row>
        <row r="59">
          <cell r="A59">
            <v>35309</v>
          </cell>
          <cell r="B59">
            <v>327</v>
          </cell>
          <cell r="C59">
            <v>33409</v>
          </cell>
          <cell r="D59" t="str">
            <v>382    102169       53.88       2        58</v>
          </cell>
        </row>
        <row r="60">
          <cell r="A60">
            <v>35339</v>
          </cell>
          <cell r="B60">
            <v>313</v>
          </cell>
          <cell r="C60">
            <v>33338</v>
          </cell>
          <cell r="D60" t="str">
            <v>383    106512       55.03       2        62</v>
          </cell>
        </row>
        <row r="61">
          <cell r="A61">
            <v>35370</v>
          </cell>
          <cell r="B61">
            <v>234</v>
          </cell>
          <cell r="C61">
            <v>30880</v>
          </cell>
          <cell r="D61" t="str">
            <v>333    131966       58.73       2        60</v>
          </cell>
        </row>
        <row r="62">
          <cell r="A62">
            <v>35400</v>
          </cell>
          <cell r="B62">
            <v>348</v>
          </cell>
          <cell r="C62">
            <v>31368</v>
          </cell>
          <cell r="D62" t="str">
            <v>367     90138       51.33       2        62</v>
          </cell>
        </row>
        <row r="63">
          <cell r="A63" t="str">
            <v>Totals: ____</v>
          </cell>
          <cell r="B63" t="str">
            <v>______</v>
          </cell>
          <cell r="C63" t="str">
            <v>__________</v>
          </cell>
          <cell r="D63" t="str">
            <v>__________</v>
          </cell>
        </row>
        <row r="64">
          <cell r="A64">
            <v>1996</v>
          </cell>
          <cell r="B64">
            <v>3935</v>
          </cell>
          <cell r="C64">
            <v>448546</v>
          </cell>
          <cell r="D64">
            <v>3510</v>
          </cell>
        </row>
        <row r="66">
          <cell r="A66">
            <v>35431</v>
          </cell>
          <cell r="B66">
            <v>185</v>
          </cell>
          <cell r="C66">
            <v>30347</v>
          </cell>
          <cell r="D66" t="str">
            <v>253    164038       57.76       2        62</v>
          </cell>
        </row>
        <row r="67">
          <cell r="A67">
            <v>35462</v>
          </cell>
          <cell r="B67">
            <v>97</v>
          </cell>
          <cell r="C67">
            <v>26054</v>
          </cell>
          <cell r="D67" t="str">
            <v>686    268598       87.61       2        56</v>
          </cell>
        </row>
        <row r="68">
          <cell r="A68">
            <v>35490</v>
          </cell>
          <cell r="B68">
            <v>375</v>
          </cell>
          <cell r="C68">
            <v>28293</v>
          </cell>
          <cell r="D68" t="str">
            <v>414     75449       52.47       2        62</v>
          </cell>
        </row>
        <row r="69">
          <cell r="A69">
            <v>35521</v>
          </cell>
          <cell r="B69">
            <v>323</v>
          </cell>
          <cell r="C69">
            <v>26754</v>
          </cell>
          <cell r="D69" t="str">
            <v>798     82830       71.19       2        60</v>
          </cell>
        </row>
        <row r="70">
          <cell r="A70">
            <v>35551</v>
          </cell>
          <cell r="B70">
            <v>270</v>
          </cell>
          <cell r="C70">
            <v>26534</v>
          </cell>
          <cell r="D70" t="str">
            <v>18     98275        6.25       2        62</v>
          </cell>
        </row>
        <row r="71">
          <cell r="A71">
            <v>35582</v>
          </cell>
          <cell r="B71">
            <v>209</v>
          </cell>
          <cell r="C71">
            <v>25089</v>
          </cell>
          <cell r="D71" t="str">
            <v>11    120044        5.00       2        57</v>
          </cell>
        </row>
        <row r="72">
          <cell r="A72">
            <v>35612</v>
          </cell>
          <cell r="B72">
            <v>122</v>
          </cell>
          <cell r="C72">
            <v>25151</v>
          </cell>
          <cell r="D72" t="str">
            <v>206156        5.00       1        31</v>
          </cell>
        </row>
        <row r="73">
          <cell r="A73">
            <v>35643</v>
          </cell>
          <cell r="B73">
            <v>16</v>
          </cell>
          <cell r="C73">
            <v>22744</v>
          </cell>
          <cell r="D73" t="str">
            <v>1421501        5.00       1        31</v>
          </cell>
        </row>
        <row r="74">
          <cell r="A74">
            <v>35674</v>
          </cell>
          <cell r="B74">
            <v>164</v>
          </cell>
          <cell r="C74">
            <v>28311</v>
          </cell>
          <cell r="D74" t="str">
            <v>172629        5.00       2        60</v>
          </cell>
        </row>
        <row r="75">
          <cell r="A75">
            <v>35704</v>
          </cell>
          <cell r="B75">
            <v>117</v>
          </cell>
          <cell r="C75">
            <v>31486</v>
          </cell>
          <cell r="D75" t="str">
            <v>301    269112       72.01       3        87</v>
          </cell>
        </row>
        <row r="76">
          <cell r="A76">
            <v>35735</v>
          </cell>
          <cell r="B76">
            <v>217</v>
          </cell>
          <cell r="C76">
            <v>28172</v>
          </cell>
          <cell r="D76" t="str">
            <v>506    129825       69.99       3        66</v>
          </cell>
        </row>
        <row r="77">
          <cell r="A77">
            <v>35765</v>
          </cell>
          <cell r="B77">
            <v>146</v>
          </cell>
          <cell r="C77">
            <v>28608</v>
          </cell>
          <cell r="D77" t="str">
            <v>48    195946       24.74       2        62</v>
          </cell>
        </row>
        <row r="78">
          <cell r="A78" t="str">
            <v>Totals: ____</v>
          </cell>
          <cell r="B78" t="str">
            <v>______</v>
          </cell>
          <cell r="C78" t="str">
            <v>__________</v>
          </cell>
          <cell r="D78" t="str">
            <v>__________</v>
          </cell>
        </row>
        <row r="79">
          <cell r="A79">
            <v>1997</v>
          </cell>
          <cell r="B79">
            <v>2241</v>
          </cell>
          <cell r="C79">
            <v>327543</v>
          </cell>
          <cell r="D79">
            <v>3035</v>
          </cell>
        </row>
        <row r="81">
          <cell r="A81">
            <v>35796</v>
          </cell>
          <cell r="B81">
            <v>75</v>
          </cell>
          <cell r="C81">
            <v>28737</v>
          </cell>
          <cell r="D81" t="str">
            <v>383161       24.74       2        56</v>
          </cell>
        </row>
        <row r="82">
          <cell r="A82">
            <v>35827</v>
          </cell>
          <cell r="B82">
            <v>121</v>
          </cell>
          <cell r="C82">
            <v>26530</v>
          </cell>
          <cell r="D82" t="str">
            <v>39    219257       24.38       2        56</v>
          </cell>
        </row>
        <row r="83">
          <cell r="A83">
            <v>35855</v>
          </cell>
          <cell r="B83">
            <v>265</v>
          </cell>
          <cell r="C83">
            <v>29998</v>
          </cell>
          <cell r="D83" t="str">
            <v>1,341    113201       83.50       3        78</v>
          </cell>
        </row>
        <row r="84">
          <cell r="A84">
            <v>35886</v>
          </cell>
          <cell r="B84">
            <v>310</v>
          </cell>
          <cell r="C84">
            <v>27845</v>
          </cell>
          <cell r="D84" t="str">
            <v>1,241     89823       80.01       3        90</v>
          </cell>
        </row>
        <row r="85">
          <cell r="A85">
            <v>35916</v>
          </cell>
          <cell r="B85">
            <v>223</v>
          </cell>
          <cell r="C85">
            <v>28709</v>
          </cell>
          <cell r="D85" t="str">
            <v>879    128740       79.76       3        93</v>
          </cell>
        </row>
        <row r="86">
          <cell r="A86">
            <v>35947</v>
          </cell>
          <cell r="B86">
            <v>262</v>
          </cell>
          <cell r="C86">
            <v>26835</v>
          </cell>
          <cell r="D86" t="str">
            <v>888    102424       77.22       3        90</v>
          </cell>
        </row>
        <row r="87">
          <cell r="A87">
            <v>35977</v>
          </cell>
          <cell r="B87">
            <v>174</v>
          </cell>
          <cell r="C87">
            <v>28080</v>
          </cell>
          <cell r="D87" t="str">
            <v>278    161380       61.50       3        75</v>
          </cell>
        </row>
        <row r="88">
          <cell r="A88">
            <v>36008</v>
          </cell>
          <cell r="B88">
            <v>133</v>
          </cell>
          <cell r="C88">
            <v>27544</v>
          </cell>
          <cell r="D88" t="str">
            <v>66    207098       33.17       2        62</v>
          </cell>
        </row>
        <row r="89">
          <cell r="A89">
            <v>36039</v>
          </cell>
          <cell r="B89">
            <v>141</v>
          </cell>
          <cell r="C89">
            <v>26368</v>
          </cell>
          <cell r="D89" t="str">
            <v>60    187008       29.85       2        60</v>
          </cell>
        </row>
        <row r="90">
          <cell r="A90">
            <v>36069</v>
          </cell>
          <cell r="B90">
            <v>78</v>
          </cell>
          <cell r="C90">
            <v>26701</v>
          </cell>
          <cell r="D90" t="str">
            <v>13    342321       14.29       2        62</v>
          </cell>
        </row>
        <row r="91">
          <cell r="A91">
            <v>36100</v>
          </cell>
          <cell r="B91">
            <v>55</v>
          </cell>
          <cell r="C91">
            <v>25707</v>
          </cell>
          <cell r="D91" t="str">
            <v>74    467401       57.36       2        60</v>
          </cell>
        </row>
        <row r="92">
          <cell r="A92">
            <v>36130</v>
          </cell>
          <cell r="B92">
            <v>132</v>
          </cell>
          <cell r="C92">
            <v>25326</v>
          </cell>
          <cell r="D92" t="str">
            <v>70    191864       34.65       2        62</v>
          </cell>
        </row>
        <row r="93">
          <cell r="A93" t="str">
            <v>Totals: ____</v>
          </cell>
          <cell r="B93" t="str">
            <v>______</v>
          </cell>
          <cell r="C93" t="str">
            <v>__________</v>
          </cell>
          <cell r="D93" t="str">
            <v>__________</v>
          </cell>
        </row>
        <row r="94">
          <cell r="A94">
            <v>1998</v>
          </cell>
          <cell r="B94">
            <v>1969</v>
          </cell>
          <cell r="C94">
            <v>328380</v>
          </cell>
          <cell r="D94">
            <v>4949</v>
          </cell>
        </row>
        <row r="96">
          <cell r="A96">
            <v>36161</v>
          </cell>
          <cell r="B96">
            <v>80</v>
          </cell>
          <cell r="C96">
            <v>25959</v>
          </cell>
          <cell r="D96" t="str">
            <v>93    324488       53.76       2        62</v>
          </cell>
        </row>
        <row r="97">
          <cell r="A97">
            <v>36192</v>
          </cell>
          <cell r="B97">
            <v>68</v>
          </cell>
          <cell r="C97">
            <v>23090</v>
          </cell>
          <cell r="D97" t="str">
            <v>78    339559       53.42       2        56</v>
          </cell>
        </row>
        <row r="98">
          <cell r="A98">
            <v>36220</v>
          </cell>
          <cell r="B98">
            <v>141</v>
          </cell>
          <cell r="C98">
            <v>25746</v>
          </cell>
          <cell r="D98" t="str">
            <v>85    182596       37.61       2        62</v>
          </cell>
        </row>
        <row r="99">
          <cell r="A99">
            <v>36251</v>
          </cell>
          <cell r="B99">
            <v>55</v>
          </cell>
          <cell r="C99">
            <v>24413</v>
          </cell>
          <cell r="D99" t="str">
            <v>82    443873       59.85       2        60</v>
          </cell>
        </row>
        <row r="100">
          <cell r="A100">
            <v>36281</v>
          </cell>
          <cell r="B100">
            <v>32</v>
          </cell>
          <cell r="C100">
            <v>23724</v>
          </cell>
          <cell r="D100" t="str">
            <v>74    741376       69.81       2        59</v>
          </cell>
        </row>
        <row r="101">
          <cell r="A101">
            <v>36312</v>
          </cell>
          <cell r="B101">
            <v>95</v>
          </cell>
          <cell r="C101">
            <v>17692</v>
          </cell>
          <cell r="D101" t="str">
            <v>42    186232       30.66       1        30</v>
          </cell>
        </row>
        <row r="102">
          <cell r="A102">
            <v>36342</v>
          </cell>
          <cell r="B102">
            <v>68</v>
          </cell>
          <cell r="C102">
            <v>23698</v>
          </cell>
          <cell r="D102" t="str">
            <v>124    348501       64.58       2        62</v>
          </cell>
        </row>
        <row r="103">
          <cell r="A103">
            <v>36373</v>
          </cell>
          <cell r="B103">
            <v>49</v>
          </cell>
          <cell r="C103">
            <v>23153</v>
          </cell>
          <cell r="D103" t="str">
            <v>76    472511       60.80       2        62</v>
          </cell>
        </row>
        <row r="104">
          <cell r="A104">
            <v>36404</v>
          </cell>
          <cell r="B104">
            <v>90</v>
          </cell>
          <cell r="C104">
            <v>21166</v>
          </cell>
          <cell r="D104" t="str">
            <v>59    235178       39.60       2        52</v>
          </cell>
        </row>
        <row r="105">
          <cell r="A105">
            <v>36434</v>
          </cell>
          <cell r="B105">
            <v>128</v>
          </cell>
          <cell r="C105">
            <v>31015</v>
          </cell>
          <cell r="D105" t="str">
            <v>153    242305       54.45       2        51</v>
          </cell>
        </row>
        <row r="106">
          <cell r="A106">
            <v>36465</v>
          </cell>
          <cell r="B106">
            <v>162</v>
          </cell>
          <cell r="C106">
            <v>36875</v>
          </cell>
          <cell r="D106" t="str">
            <v>284    227624       63.68       2        49</v>
          </cell>
        </row>
        <row r="107">
          <cell r="A107">
            <v>36495</v>
          </cell>
          <cell r="B107">
            <v>143</v>
          </cell>
          <cell r="C107">
            <v>59083</v>
          </cell>
          <cell r="D107" t="str">
            <v>445    413168       75.68       2        62</v>
          </cell>
        </row>
        <row r="108">
          <cell r="A108" t="str">
            <v>Totals: ____</v>
          </cell>
          <cell r="B108" t="str">
            <v>______</v>
          </cell>
          <cell r="C108" t="str">
            <v>__________</v>
          </cell>
          <cell r="D108" t="str">
            <v>__________</v>
          </cell>
        </row>
        <row r="109">
          <cell r="A109">
            <v>1999</v>
          </cell>
          <cell r="B109">
            <v>1111</v>
          </cell>
          <cell r="C109">
            <v>335614</v>
          </cell>
          <cell r="D109">
            <v>1595</v>
          </cell>
        </row>
        <row r="111">
          <cell r="A111">
            <v>36526</v>
          </cell>
          <cell r="B111">
            <v>135</v>
          </cell>
          <cell r="C111">
            <v>47643</v>
          </cell>
          <cell r="D111" t="str">
            <v>267    352912       66.42       2        62</v>
          </cell>
        </row>
        <row r="112">
          <cell r="A112">
            <v>36557</v>
          </cell>
          <cell r="B112">
            <v>148</v>
          </cell>
          <cell r="C112">
            <v>40229</v>
          </cell>
          <cell r="D112" t="str">
            <v>1,012    271818       87.24       3        72</v>
          </cell>
        </row>
        <row r="113">
          <cell r="A113">
            <v>36586</v>
          </cell>
          <cell r="B113">
            <v>147</v>
          </cell>
          <cell r="C113">
            <v>39698</v>
          </cell>
          <cell r="D113" t="str">
            <v>1,102    270055       88.23       3        93</v>
          </cell>
        </row>
        <row r="114">
          <cell r="A114">
            <v>36617</v>
          </cell>
          <cell r="B114">
            <v>97</v>
          </cell>
          <cell r="C114">
            <v>35930</v>
          </cell>
          <cell r="D114" t="str">
            <v>1,264    370413       92.87       3        90</v>
          </cell>
        </row>
        <row r="115">
          <cell r="A115">
            <v>36647</v>
          </cell>
          <cell r="B115">
            <v>101</v>
          </cell>
          <cell r="C115">
            <v>34681</v>
          </cell>
          <cell r="D115" t="str">
            <v>1,051    343377       91.23       3        88</v>
          </cell>
        </row>
        <row r="116">
          <cell r="A116">
            <v>36678</v>
          </cell>
          <cell r="B116">
            <v>102</v>
          </cell>
          <cell r="C116">
            <v>33737</v>
          </cell>
          <cell r="D116" t="str">
            <v>175    330755       63.18       3        61</v>
          </cell>
        </row>
        <row r="117">
          <cell r="A117">
            <v>36708</v>
          </cell>
          <cell r="B117">
            <v>87</v>
          </cell>
          <cell r="C117">
            <v>34227</v>
          </cell>
          <cell r="D117" t="str">
            <v>166    393414       65.61       2        62</v>
          </cell>
        </row>
        <row r="118">
          <cell r="A118">
            <v>36739</v>
          </cell>
          <cell r="B118">
            <v>96</v>
          </cell>
          <cell r="C118">
            <v>32104</v>
          </cell>
          <cell r="D118" t="str">
            <v>152    334417       61.29       2        62</v>
          </cell>
        </row>
        <row r="119">
          <cell r="A119">
            <v>36770</v>
          </cell>
          <cell r="B119">
            <v>70</v>
          </cell>
          <cell r="C119">
            <v>13253</v>
          </cell>
          <cell r="D119" t="str">
            <v>119    189329       62.96       1        30</v>
          </cell>
        </row>
        <row r="120">
          <cell r="A120">
            <v>36800</v>
          </cell>
          <cell r="B120">
            <v>75</v>
          </cell>
          <cell r="C120">
            <v>13147</v>
          </cell>
          <cell r="D120" t="str">
            <v>117    175294       60.94       1        30</v>
          </cell>
        </row>
        <row r="121">
          <cell r="A121">
            <v>36831</v>
          </cell>
          <cell r="B121">
            <v>66</v>
          </cell>
          <cell r="C121">
            <v>11631</v>
          </cell>
          <cell r="D121" t="str">
            <v>64    176228       49.23       1        30</v>
          </cell>
        </row>
        <row r="122">
          <cell r="A122">
            <v>36861</v>
          </cell>
          <cell r="B122">
            <v>43</v>
          </cell>
          <cell r="C122">
            <v>27665</v>
          </cell>
          <cell r="D122" t="str">
            <v>69    643373       61.61       2        62</v>
          </cell>
        </row>
        <row r="123">
          <cell r="A123" t="str">
            <v>Totals: ____</v>
          </cell>
          <cell r="B123" t="str">
            <v>______</v>
          </cell>
          <cell r="C123" t="str">
            <v>__________</v>
          </cell>
          <cell r="D123" t="str">
            <v>__________</v>
          </cell>
        </row>
        <row r="124">
          <cell r="A124">
            <v>2000</v>
          </cell>
          <cell r="B124">
            <v>1167</v>
          </cell>
          <cell r="C124">
            <v>363945</v>
          </cell>
          <cell r="D124">
            <v>5558</v>
          </cell>
        </row>
        <row r="126">
          <cell r="A126">
            <v>36892</v>
          </cell>
          <cell r="B126">
            <v>93</v>
          </cell>
          <cell r="C126">
            <v>27612</v>
          </cell>
          <cell r="D126" t="str">
            <v>90    296904       49.18       2        62</v>
          </cell>
        </row>
        <row r="127">
          <cell r="A127">
            <v>36951</v>
          </cell>
          <cell r="B127">
            <v>70</v>
          </cell>
          <cell r="C127">
            <v>27478</v>
          </cell>
          <cell r="D127" t="str">
            <v>81    392543       53.64       2        62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95"/>
    </sheetNames>
    <sheetDataSet>
      <sheetData sheetId="0">
        <row r="37">
          <cell r="A37">
            <v>34759</v>
          </cell>
          <cell r="B37">
            <v>191</v>
          </cell>
          <cell r="C37">
            <v>8164</v>
          </cell>
          <cell r="D37" t="str">
            <v>42744       53.64       3        73</v>
          </cell>
        </row>
        <row r="38">
          <cell r="A38">
            <v>34790</v>
          </cell>
          <cell r="B38">
            <v>287</v>
          </cell>
          <cell r="C38">
            <v>46898</v>
          </cell>
          <cell r="D38" t="str">
            <v>163408       53.64       3        89</v>
          </cell>
        </row>
        <row r="39">
          <cell r="A39">
            <v>34820</v>
          </cell>
          <cell r="B39">
            <v>144</v>
          </cell>
          <cell r="C39">
            <v>53958</v>
          </cell>
          <cell r="D39" t="str">
            <v>37    374709       20.44       3        74</v>
          </cell>
        </row>
        <row r="40">
          <cell r="A40">
            <v>34851</v>
          </cell>
          <cell r="B40">
            <v>605</v>
          </cell>
          <cell r="C40">
            <v>52370</v>
          </cell>
          <cell r="D40" t="str">
            <v>236     86562       28.06       3        80</v>
          </cell>
        </row>
        <row r="41">
          <cell r="A41">
            <v>34881</v>
          </cell>
          <cell r="B41">
            <v>937</v>
          </cell>
          <cell r="C41">
            <v>57650</v>
          </cell>
          <cell r="D41" t="str">
            <v>106     61527       10.16       3        93</v>
          </cell>
        </row>
        <row r="42">
          <cell r="A42">
            <v>34912</v>
          </cell>
          <cell r="B42">
            <v>748</v>
          </cell>
          <cell r="C42">
            <v>51089</v>
          </cell>
          <cell r="D42" t="str">
            <v>105     68301       12.31       3        93</v>
          </cell>
        </row>
        <row r="43">
          <cell r="A43">
            <v>34943</v>
          </cell>
          <cell r="B43">
            <v>560</v>
          </cell>
          <cell r="C43">
            <v>44734</v>
          </cell>
          <cell r="D43" t="str">
            <v>75     79883       11.81       3        90</v>
          </cell>
        </row>
        <row r="44">
          <cell r="A44">
            <v>34973</v>
          </cell>
          <cell r="B44">
            <v>640</v>
          </cell>
          <cell r="C44">
            <v>41927</v>
          </cell>
          <cell r="D44" t="str">
            <v>63     65511        8.96       3        93</v>
          </cell>
        </row>
        <row r="45">
          <cell r="A45">
            <v>35004</v>
          </cell>
          <cell r="B45">
            <v>345</v>
          </cell>
          <cell r="C45">
            <v>37079</v>
          </cell>
          <cell r="D45" t="str">
            <v>71    107476       17.07       3        83</v>
          </cell>
        </row>
        <row r="46">
          <cell r="A46">
            <v>35034</v>
          </cell>
          <cell r="B46">
            <v>749</v>
          </cell>
          <cell r="C46">
            <v>62170</v>
          </cell>
          <cell r="D46" t="str">
            <v>240     83005       24.27       3        80</v>
          </cell>
        </row>
        <row r="47">
          <cell r="A47" t="str">
            <v>Totals: ____</v>
          </cell>
          <cell r="B47" t="str">
            <v>______</v>
          </cell>
          <cell r="C47" t="str">
            <v>__________</v>
          </cell>
          <cell r="D47" t="str">
            <v>__________</v>
          </cell>
        </row>
        <row r="48">
          <cell r="A48">
            <v>1995</v>
          </cell>
          <cell r="B48">
            <v>5206</v>
          </cell>
          <cell r="C48">
            <v>456039</v>
          </cell>
          <cell r="D48">
            <v>933</v>
          </cell>
        </row>
        <row r="50">
          <cell r="A50">
            <v>35065</v>
          </cell>
          <cell r="B50">
            <v>1439</v>
          </cell>
          <cell r="C50">
            <v>115045</v>
          </cell>
          <cell r="D50" t="str">
            <v>188     79948       11.56       3        93</v>
          </cell>
        </row>
        <row r="51">
          <cell r="A51">
            <v>35096</v>
          </cell>
          <cell r="B51">
            <v>1174</v>
          </cell>
          <cell r="C51">
            <v>85206</v>
          </cell>
          <cell r="D51" t="str">
            <v>40     72578        3.29       3        87</v>
          </cell>
        </row>
        <row r="52">
          <cell r="A52">
            <v>35125</v>
          </cell>
          <cell r="B52">
            <v>741</v>
          </cell>
          <cell r="C52">
            <v>73602</v>
          </cell>
          <cell r="D52" t="str">
            <v>309     99328       29.43       3        91</v>
          </cell>
        </row>
        <row r="53">
          <cell r="A53">
            <v>35156</v>
          </cell>
          <cell r="B53">
            <v>1668</v>
          </cell>
          <cell r="C53">
            <v>127747</v>
          </cell>
          <cell r="D53" t="str">
            <v>180     76587        9.74       3        90</v>
          </cell>
        </row>
        <row r="54">
          <cell r="A54">
            <v>35186</v>
          </cell>
          <cell r="B54">
            <v>1540</v>
          </cell>
          <cell r="C54">
            <v>126095</v>
          </cell>
          <cell r="D54" t="str">
            <v>81880        9.74       3        93</v>
          </cell>
        </row>
        <row r="55">
          <cell r="A55">
            <v>35217</v>
          </cell>
          <cell r="B55">
            <v>1356</v>
          </cell>
          <cell r="C55">
            <v>109983</v>
          </cell>
          <cell r="D55" t="str">
            <v>180     81109       11.72       3        90</v>
          </cell>
        </row>
        <row r="56">
          <cell r="A56">
            <v>35247</v>
          </cell>
          <cell r="B56">
            <v>1228</v>
          </cell>
          <cell r="C56">
            <v>104765</v>
          </cell>
          <cell r="D56" t="str">
            <v>186     85314       13.15       3        93</v>
          </cell>
        </row>
        <row r="57">
          <cell r="A57">
            <v>35278</v>
          </cell>
          <cell r="B57">
            <v>1094</v>
          </cell>
          <cell r="C57">
            <v>98371</v>
          </cell>
          <cell r="D57" t="str">
            <v>89919       13.15       3        93</v>
          </cell>
        </row>
        <row r="58">
          <cell r="A58">
            <v>35309</v>
          </cell>
          <cell r="B58">
            <v>1148</v>
          </cell>
          <cell r="C58">
            <v>95351</v>
          </cell>
          <cell r="D58" t="str">
            <v>180     83059       13.55       3        90</v>
          </cell>
        </row>
        <row r="59">
          <cell r="A59">
            <v>35339</v>
          </cell>
          <cell r="B59">
            <v>1109</v>
          </cell>
          <cell r="C59">
            <v>93010</v>
          </cell>
          <cell r="D59" t="str">
            <v>186     83869       14.36       3        93</v>
          </cell>
        </row>
        <row r="60">
          <cell r="A60">
            <v>35370</v>
          </cell>
          <cell r="B60">
            <v>797</v>
          </cell>
          <cell r="C60">
            <v>84651</v>
          </cell>
          <cell r="D60" t="str">
            <v>180    106213       18.42       3        90</v>
          </cell>
        </row>
        <row r="61">
          <cell r="A61">
            <v>35400</v>
          </cell>
          <cell r="B61">
            <v>1284</v>
          </cell>
          <cell r="C61">
            <v>79155</v>
          </cell>
          <cell r="D61" t="str">
            <v>186     61648       12.65       3        93</v>
          </cell>
        </row>
        <row r="62">
          <cell r="A62" t="str">
            <v>Totals: ____</v>
          </cell>
          <cell r="B62" t="str">
            <v>______</v>
          </cell>
          <cell r="C62" t="str">
            <v>__________</v>
          </cell>
          <cell r="D62" t="str">
            <v>__________</v>
          </cell>
        </row>
        <row r="63">
          <cell r="A63">
            <v>1996</v>
          </cell>
          <cell r="B63">
            <v>14578</v>
          </cell>
          <cell r="C63">
            <v>1192981</v>
          </cell>
          <cell r="D63">
            <v>1815</v>
          </cell>
        </row>
        <row r="65">
          <cell r="A65">
            <v>35431</v>
          </cell>
          <cell r="B65">
            <v>1028</v>
          </cell>
          <cell r="C65">
            <v>82001</v>
          </cell>
          <cell r="D65" t="str">
            <v>180     79768       14.90       3        92</v>
          </cell>
        </row>
        <row r="66">
          <cell r="A66">
            <v>35462</v>
          </cell>
          <cell r="B66">
            <v>838</v>
          </cell>
          <cell r="C66">
            <v>76126</v>
          </cell>
          <cell r="D66" t="str">
            <v>168     90843       16.70       3        84</v>
          </cell>
        </row>
        <row r="67">
          <cell r="A67">
            <v>35490</v>
          </cell>
          <cell r="B67">
            <v>897</v>
          </cell>
          <cell r="C67">
            <v>82311</v>
          </cell>
          <cell r="D67" t="str">
            <v>84     91763        8.56       3        93</v>
          </cell>
        </row>
        <row r="68">
          <cell r="A68">
            <v>35521</v>
          </cell>
          <cell r="B68">
            <v>876</v>
          </cell>
          <cell r="C68">
            <v>84171</v>
          </cell>
          <cell r="D68" t="str">
            <v>180     96086       17.05       3        90</v>
          </cell>
        </row>
        <row r="69">
          <cell r="A69">
            <v>35551</v>
          </cell>
          <cell r="B69">
            <v>969</v>
          </cell>
          <cell r="C69">
            <v>83948</v>
          </cell>
          <cell r="D69" t="str">
            <v>186     86634       16.10       3        93</v>
          </cell>
        </row>
        <row r="70">
          <cell r="A70">
            <v>35582</v>
          </cell>
          <cell r="B70">
            <v>1068</v>
          </cell>
          <cell r="C70">
            <v>80013</v>
          </cell>
          <cell r="D70" t="str">
            <v>180     74919       14.42       3        90</v>
          </cell>
        </row>
        <row r="71">
          <cell r="A71">
            <v>35612</v>
          </cell>
          <cell r="B71">
            <v>858</v>
          </cell>
          <cell r="C71">
            <v>81262</v>
          </cell>
          <cell r="D71" t="str">
            <v>186     94711       17.82       3        93</v>
          </cell>
        </row>
        <row r="72">
          <cell r="A72">
            <v>35643</v>
          </cell>
          <cell r="B72">
            <v>830</v>
          </cell>
          <cell r="C72">
            <v>81102</v>
          </cell>
          <cell r="D72" t="str">
            <v>70     97714        7.78       3        93</v>
          </cell>
        </row>
        <row r="73">
          <cell r="A73">
            <v>35674</v>
          </cell>
          <cell r="B73">
            <v>838</v>
          </cell>
          <cell r="C73">
            <v>74072</v>
          </cell>
          <cell r="D73" t="str">
            <v>64     88392        7.10       3        90</v>
          </cell>
        </row>
        <row r="74">
          <cell r="A74">
            <v>35704</v>
          </cell>
          <cell r="B74">
            <v>613</v>
          </cell>
          <cell r="C74">
            <v>74602</v>
          </cell>
          <cell r="D74" t="str">
            <v>121700        7.10       3        91</v>
          </cell>
        </row>
        <row r="75">
          <cell r="A75">
            <v>35735</v>
          </cell>
          <cell r="B75">
            <v>929</v>
          </cell>
          <cell r="C75">
            <v>75867</v>
          </cell>
          <cell r="D75" t="str">
            <v>64     81666        6.45       3        90</v>
          </cell>
        </row>
        <row r="76">
          <cell r="A76">
            <v>35765</v>
          </cell>
          <cell r="B76">
            <v>716</v>
          </cell>
          <cell r="C76">
            <v>72768</v>
          </cell>
          <cell r="D76" t="str">
            <v>45    101632        5.91       3        93</v>
          </cell>
        </row>
        <row r="77">
          <cell r="A77" t="str">
            <v>Totals: ____</v>
          </cell>
          <cell r="B77" t="str">
            <v>______</v>
          </cell>
          <cell r="C77" t="str">
            <v>__________</v>
          </cell>
          <cell r="D77" t="str">
            <v>__________</v>
          </cell>
        </row>
        <row r="78">
          <cell r="A78">
            <v>1997</v>
          </cell>
          <cell r="B78">
            <v>10460</v>
          </cell>
          <cell r="C78">
            <v>948243</v>
          </cell>
          <cell r="D78">
            <v>1407</v>
          </cell>
        </row>
        <row r="80">
          <cell r="A80">
            <v>35796</v>
          </cell>
          <cell r="B80">
            <v>792</v>
          </cell>
          <cell r="C80">
            <v>76012</v>
          </cell>
          <cell r="D80" t="str">
            <v>95975        5.91       3        93</v>
          </cell>
        </row>
        <row r="81">
          <cell r="A81">
            <v>35827</v>
          </cell>
          <cell r="B81">
            <v>599</v>
          </cell>
          <cell r="C81">
            <v>69674</v>
          </cell>
          <cell r="D81" t="str">
            <v>321    116318       34.89       3        84</v>
          </cell>
        </row>
        <row r="82">
          <cell r="A82">
            <v>35855</v>
          </cell>
          <cell r="B82">
            <v>800</v>
          </cell>
          <cell r="C82">
            <v>77590</v>
          </cell>
          <cell r="D82" t="str">
            <v>398     96988       33.22       3        93</v>
          </cell>
        </row>
        <row r="83">
          <cell r="A83">
            <v>35886</v>
          </cell>
          <cell r="B83">
            <v>381</v>
          </cell>
          <cell r="C83">
            <v>44014</v>
          </cell>
          <cell r="D83" t="str">
            <v>348    115523       47.74       3        81</v>
          </cell>
        </row>
        <row r="84">
          <cell r="A84">
            <v>35916</v>
          </cell>
          <cell r="B84">
            <v>150</v>
          </cell>
          <cell r="C84">
            <v>17457</v>
          </cell>
          <cell r="D84" t="str">
            <v>394    116381       72.43       3        74</v>
          </cell>
        </row>
        <row r="85">
          <cell r="A85">
            <v>35947</v>
          </cell>
          <cell r="B85">
            <v>1162</v>
          </cell>
          <cell r="C85">
            <v>77842</v>
          </cell>
          <cell r="D85" t="str">
            <v>288     66990       19.86       3        70</v>
          </cell>
        </row>
        <row r="86">
          <cell r="A86">
            <v>35977</v>
          </cell>
          <cell r="B86">
            <v>1127</v>
          </cell>
          <cell r="C86">
            <v>87778</v>
          </cell>
          <cell r="D86" t="str">
            <v>145     77887       11.40       3        62</v>
          </cell>
        </row>
        <row r="87">
          <cell r="A87">
            <v>36008</v>
          </cell>
          <cell r="B87">
            <v>1058</v>
          </cell>
          <cell r="C87">
            <v>78523</v>
          </cell>
          <cell r="D87" t="str">
            <v>314     74219       22.89       3        93</v>
          </cell>
        </row>
        <row r="88">
          <cell r="A88">
            <v>36039</v>
          </cell>
          <cell r="B88">
            <v>997</v>
          </cell>
          <cell r="C88">
            <v>76776</v>
          </cell>
          <cell r="D88" t="str">
            <v>318     77008       24.18       3        90</v>
          </cell>
        </row>
        <row r="89">
          <cell r="A89">
            <v>36069</v>
          </cell>
          <cell r="B89">
            <v>887</v>
          </cell>
          <cell r="C89">
            <v>72427</v>
          </cell>
          <cell r="D89" t="str">
            <v>321     81654       26.57       3        91</v>
          </cell>
        </row>
        <row r="90">
          <cell r="A90">
            <v>36100</v>
          </cell>
          <cell r="B90">
            <v>1000</v>
          </cell>
          <cell r="C90">
            <v>78732</v>
          </cell>
          <cell r="D90" t="str">
            <v>273     78733       21.45       3        90</v>
          </cell>
        </row>
        <row r="91">
          <cell r="A91">
            <v>36130</v>
          </cell>
          <cell r="B91">
            <v>1045</v>
          </cell>
          <cell r="C91">
            <v>83792</v>
          </cell>
          <cell r="D91" t="str">
            <v>332     80184       24.11       3        87</v>
          </cell>
        </row>
        <row r="92">
          <cell r="A92" t="str">
            <v>Totals: ____</v>
          </cell>
          <cell r="B92" t="str">
            <v>______</v>
          </cell>
          <cell r="C92" t="str">
            <v>__________</v>
          </cell>
          <cell r="D92" t="str">
            <v>__________</v>
          </cell>
        </row>
        <row r="93">
          <cell r="A93">
            <v>1998</v>
          </cell>
          <cell r="B93">
            <v>9998</v>
          </cell>
          <cell r="C93">
            <v>840617</v>
          </cell>
          <cell r="D93">
            <v>3452</v>
          </cell>
        </row>
        <row r="95">
          <cell r="A95">
            <v>36161</v>
          </cell>
          <cell r="B95">
            <v>1033</v>
          </cell>
          <cell r="C95">
            <v>83426</v>
          </cell>
          <cell r="D95" t="str">
            <v>211     80761       16.96       3        93</v>
          </cell>
        </row>
        <row r="96">
          <cell r="A96">
            <v>36192</v>
          </cell>
          <cell r="B96">
            <v>856</v>
          </cell>
          <cell r="C96">
            <v>74042</v>
          </cell>
          <cell r="D96" t="str">
            <v>293     86498       25.50       3        84</v>
          </cell>
        </row>
        <row r="97">
          <cell r="A97">
            <v>36220</v>
          </cell>
          <cell r="B97">
            <v>1022</v>
          </cell>
          <cell r="C97">
            <v>80163</v>
          </cell>
          <cell r="D97" t="str">
            <v>355     78438       25.78       3        93</v>
          </cell>
        </row>
        <row r="98">
          <cell r="A98">
            <v>36251</v>
          </cell>
          <cell r="B98">
            <v>874</v>
          </cell>
          <cell r="C98">
            <v>76506</v>
          </cell>
          <cell r="D98" t="str">
            <v>273     87536       23.80       3        89</v>
          </cell>
        </row>
        <row r="99">
          <cell r="A99">
            <v>36281</v>
          </cell>
          <cell r="B99">
            <v>863</v>
          </cell>
          <cell r="C99">
            <v>75070</v>
          </cell>
          <cell r="D99" t="str">
            <v>284     86988       24.76       3        89</v>
          </cell>
        </row>
        <row r="100">
          <cell r="A100">
            <v>36312</v>
          </cell>
          <cell r="B100">
            <v>836</v>
          </cell>
          <cell r="C100">
            <v>73232</v>
          </cell>
          <cell r="D100" t="str">
            <v>320     87599       27.68       3        90</v>
          </cell>
        </row>
        <row r="101">
          <cell r="A101">
            <v>36342</v>
          </cell>
          <cell r="B101">
            <v>895</v>
          </cell>
          <cell r="C101">
            <v>77419</v>
          </cell>
          <cell r="D101" t="str">
            <v>422     86502       32.04       3        89</v>
          </cell>
        </row>
        <row r="102">
          <cell r="A102">
            <v>36373</v>
          </cell>
          <cell r="B102">
            <v>549</v>
          </cell>
          <cell r="C102">
            <v>52941</v>
          </cell>
          <cell r="D102" t="str">
            <v>240     96432       30.42       3        85</v>
          </cell>
        </row>
        <row r="103">
          <cell r="A103">
            <v>36404</v>
          </cell>
          <cell r="B103">
            <v>788</v>
          </cell>
          <cell r="C103">
            <v>78266</v>
          </cell>
          <cell r="D103" t="str">
            <v>247     99323       23.86       3        89</v>
          </cell>
        </row>
        <row r="104">
          <cell r="A104">
            <v>36434</v>
          </cell>
          <cell r="B104">
            <v>833</v>
          </cell>
          <cell r="C104">
            <v>80883</v>
          </cell>
          <cell r="D104" t="str">
            <v>184     97099       18.09       3        90</v>
          </cell>
        </row>
        <row r="105">
          <cell r="A105">
            <v>36465</v>
          </cell>
          <cell r="B105">
            <v>757</v>
          </cell>
          <cell r="C105">
            <v>73165</v>
          </cell>
          <cell r="D105" t="str">
            <v>365     96652       32.53       3        90</v>
          </cell>
        </row>
        <row r="106">
          <cell r="A106">
            <v>36495</v>
          </cell>
          <cell r="B106">
            <v>838</v>
          </cell>
          <cell r="C106">
            <v>81843</v>
          </cell>
          <cell r="D106" t="str">
            <v>329     97665       28.19       3        92</v>
          </cell>
        </row>
        <row r="107">
          <cell r="A107" t="str">
            <v>Totals: ____</v>
          </cell>
          <cell r="B107" t="str">
            <v>______</v>
          </cell>
          <cell r="C107" t="str">
            <v>__________</v>
          </cell>
          <cell r="D107" t="str">
            <v>__________</v>
          </cell>
        </row>
        <row r="108">
          <cell r="A108">
            <v>1999</v>
          </cell>
          <cell r="B108">
            <v>10144</v>
          </cell>
          <cell r="C108">
            <v>906956</v>
          </cell>
          <cell r="D108">
            <v>3523</v>
          </cell>
        </row>
        <row r="110">
          <cell r="A110">
            <v>36526</v>
          </cell>
          <cell r="B110">
            <v>840</v>
          </cell>
          <cell r="C110">
            <v>79071</v>
          </cell>
          <cell r="D110" t="str">
            <v>290     94133       25.66       3        93</v>
          </cell>
        </row>
        <row r="111">
          <cell r="A111">
            <v>36557</v>
          </cell>
          <cell r="B111">
            <v>713</v>
          </cell>
          <cell r="C111">
            <v>72343</v>
          </cell>
          <cell r="D111" t="str">
            <v>62    101463        8.00       3        87</v>
          </cell>
        </row>
        <row r="112">
          <cell r="A112">
            <v>36586</v>
          </cell>
          <cell r="B112">
            <v>772</v>
          </cell>
          <cell r="C112">
            <v>75775</v>
          </cell>
          <cell r="D112" t="str">
            <v>270     98155       25.91       3        93</v>
          </cell>
        </row>
        <row r="113">
          <cell r="A113">
            <v>36617</v>
          </cell>
          <cell r="B113">
            <v>695</v>
          </cell>
          <cell r="C113">
            <v>72056</v>
          </cell>
          <cell r="D113" t="str">
            <v>165    103678       19.19       3        90</v>
          </cell>
        </row>
        <row r="114">
          <cell r="A114">
            <v>36647</v>
          </cell>
          <cell r="B114">
            <v>737</v>
          </cell>
          <cell r="C114">
            <v>72894</v>
          </cell>
          <cell r="D114" t="str">
            <v>331     98907       30.99       3        93</v>
          </cell>
        </row>
        <row r="115">
          <cell r="A115">
            <v>36678</v>
          </cell>
          <cell r="B115">
            <v>710</v>
          </cell>
          <cell r="C115">
            <v>69729</v>
          </cell>
          <cell r="D115" t="str">
            <v>215     98210       23.24       3        90</v>
          </cell>
        </row>
        <row r="116">
          <cell r="A116">
            <v>36708</v>
          </cell>
          <cell r="B116">
            <v>728</v>
          </cell>
          <cell r="C116">
            <v>73387</v>
          </cell>
          <cell r="D116" t="str">
            <v>290    100807       28.49       3        93</v>
          </cell>
        </row>
        <row r="117">
          <cell r="A117">
            <v>36739</v>
          </cell>
          <cell r="B117">
            <v>771</v>
          </cell>
          <cell r="C117">
            <v>72826</v>
          </cell>
          <cell r="D117" t="str">
            <v>175     94457       18.50       3        89</v>
          </cell>
        </row>
        <row r="118">
          <cell r="A118">
            <v>36770</v>
          </cell>
          <cell r="B118">
            <v>714</v>
          </cell>
          <cell r="C118">
            <v>61372</v>
          </cell>
          <cell r="D118" t="str">
            <v>80     85956       10.08       1        30</v>
          </cell>
        </row>
        <row r="119">
          <cell r="A119">
            <v>36800</v>
          </cell>
          <cell r="B119">
            <v>722</v>
          </cell>
          <cell r="C119">
            <v>63908</v>
          </cell>
          <cell r="D119" t="str">
            <v>90     88516       11.08       1        31</v>
          </cell>
        </row>
        <row r="120">
          <cell r="A120">
            <v>36831</v>
          </cell>
          <cell r="B120">
            <v>714</v>
          </cell>
          <cell r="C120">
            <v>60759</v>
          </cell>
          <cell r="D120" t="str">
            <v>90     85097       11.19       1        30</v>
          </cell>
        </row>
        <row r="121">
          <cell r="A121">
            <v>36861</v>
          </cell>
          <cell r="B121">
            <v>673</v>
          </cell>
          <cell r="C121">
            <v>68084</v>
          </cell>
          <cell r="D121" t="str">
            <v>250    101165       27.09       3        90</v>
          </cell>
        </row>
        <row r="122">
          <cell r="A122" t="str">
            <v>Totals: ____</v>
          </cell>
          <cell r="B122" t="str">
            <v>______</v>
          </cell>
          <cell r="C122" t="str">
            <v>__________</v>
          </cell>
          <cell r="D122" t="str">
            <v>__________</v>
          </cell>
        </row>
        <row r="123">
          <cell r="A123">
            <v>2000</v>
          </cell>
          <cell r="B123">
            <v>8789</v>
          </cell>
          <cell r="C123">
            <v>842204</v>
          </cell>
          <cell r="D123">
            <v>2308</v>
          </cell>
        </row>
        <row r="125">
          <cell r="A125">
            <v>36892</v>
          </cell>
          <cell r="B125">
            <v>643</v>
          </cell>
          <cell r="C125">
            <v>67062</v>
          </cell>
          <cell r="D125" t="str">
            <v>271    104296       29.65       3        92</v>
          </cell>
        </row>
        <row r="126">
          <cell r="A126">
            <v>36923</v>
          </cell>
          <cell r="B126">
            <v>461</v>
          </cell>
          <cell r="C126">
            <v>48461</v>
          </cell>
          <cell r="D126" t="str">
            <v>105122       29.65       1        28</v>
          </cell>
        </row>
        <row r="127">
          <cell r="A127">
            <v>36951</v>
          </cell>
          <cell r="C127">
            <v>9825</v>
          </cell>
          <cell r="D127" t="str">
            <v>170                             2        60</v>
          </cell>
        </row>
        <row r="128">
          <cell r="A128">
            <v>36982</v>
          </cell>
          <cell r="B128">
            <v>607</v>
          </cell>
          <cell r="C128">
            <v>52941</v>
          </cell>
          <cell r="D128" t="str">
            <v>87218                   1        29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r95"/>
    </sheetNames>
    <sheetDataSet>
      <sheetData sheetId="0">
        <row r="37">
          <cell r="A37">
            <v>34790</v>
          </cell>
          <cell r="C37">
            <v>71752</v>
          </cell>
          <cell r="D37" t="str">
            <v>3        85</v>
          </cell>
        </row>
        <row r="38">
          <cell r="A38">
            <v>34820</v>
          </cell>
          <cell r="B38">
            <v>731</v>
          </cell>
          <cell r="C38">
            <v>87873</v>
          </cell>
          <cell r="D38" t="str">
            <v>120210                   3        93</v>
          </cell>
        </row>
        <row r="39">
          <cell r="A39">
            <v>34851</v>
          </cell>
          <cell r="B39">
            <v>468</v>
          </cell>
          <cell r="C39">
            <v>80524</v>
          </cell>
          <cell r="D39" t="str">
            <v>172060                   3        90</v>
          </cell>
        </row>
        <row r="40">
          <cell r="A40">
            <v>34881</v>
          </cell>
          <cell r="B40">
            <v>684</v>
          </cell>
          <cell r="C40">
            <v>71458</v>
          </cell>
          <cell r="D40" t="str">
            <v>104471                   3        93</v>
          </cell>
        </row>
        <row r="41">
          <cell r="A41">
            <v>34912</v>
          </cell>
          <cell r="B41">
            <v>624</v>
          </cell>
          <cell r="C41">
            <v>64420</v>
          </cell>
          <cell r="D41" t="str">
            <v>103238                   3        93</v>
          </cell>
        </row>
        <row r="42">
          <cell r="A42">
            <v>34943</v>
          </cell>
          <cell r="B42">
            <v>292</v>
          </cell>
          <cell r="C42">
            <v>58576</v>
          </cell>
          <cell r="D42" t="str">
            <v>200603                   3        90</v>
          </cell>
        </row>
        <row r="43">
          <cell r="A43">
            <v>34973</v>
          </cell>
          <cell r="B43">
            <v>443</v>
          </cell>
          <cell r="C43">
            <v>57232</v>
          </cell>
          <cell r="D43" t="str">
            <v>129192                   3        93</v>
          </cell>
        </row>
        <row r="44">
          <cell r="A44">
            <v>35004</v>
          </cell>
          <cell r="B44">
            <v>314</v>
          </cell>
          <cell r="C44">
            <v>50845</v>
          </cell>
          <cell r="D44" t="str">
            <v>161927                   3        90</v>
          </cell>
        </row>
        <row r="45">
          <cell r="A45">
            <v>35034</v>
          </cell>
          <cell r="B45">
            <v>256</v>
          </cell>
          <cell r="C45">
            <v>50763</v>
          </cell>
          <cell r="D45" t="str">
            <v>198293                   3        93</v>
          </cell>
        </row>
        <row r="46">
          <cell r="A46" t="str">
            <v>Totals: ____</v>
          </cell>
          <cell r="B46" t="str">
            <v>______</v>
          </cell>
          <cell r="C46" t="str">
            <v>__________</v>
          </cell>
          <cell r="D46" t="str">
            <v>__________</v>
          </cell>
        </row>
        <row r="47">
          <cell r="A47">
            <v>1995</v>
          </cell>
          <cell r="B47">
            <v>3812</v>
          </cell>
          <cell r="C47">
            <v>593443</v>
          </cell>
        </row>
        <row r="49">
          <cell r="A49">
            <v>35065</v>
          </cell>
          <cell r="B49">
            <v>253</v>
          </cell>
          <cell r="C49">
            <v>48363</v>
          </cell>
          <cell r="D49" t="str">
            <v>191159                   3        93</v>
          </cell>
        </row>
        <row r="50">
          <cell r="A50">
            <v>35096</v>
          </cell>
          <cell r="B50">
            <v>317</v>
          </cell>
          <cell r="C50">
            <v>43163</v>
          </cell>
          <cell r="D50" t="str">
            <v>136161                   3        87</v>
          </cell>
        </row>
        <row r="51">
          <cell r="A51">
            <v>35125</v>
          </cell>
          <cell r="B51">
            <v>274</v>
          </cell>
          <cell r="C51">
            <v>44403</v>
          </cell>
          <cell r="D51" t="str">
            <v>162055                   3        93</v>
          </cell>
        </row>
        <row r="52">
          <cell r="A52">
            <v>35156</v>
          </cell>
          <cell r="B52">
            <v>223</v>
          </cell>
          <cell r="C52">
            <v>42014</v>
          </cell>
          <cell r="D52" t="str">
            <v>188404                   3        90</v>
          </cell>
        </row>
        <row r="53">
          <cell r="A53">
            <v>35186</v>
          </cell>
          <cell r="B53">
            <v>246</v>
          </cell>
          <cell r="C53">
            <v>41681</v>
          </cell>
          <cell r="D53" t="str">
            <v>169435                   3        93</v>
          </cell>
        </row>
        <row r="54">
          <cell r="A54">
            <v>35217</v>
          </cell>
          <cell r="B54">
            <v>275</v>
          </cell>
          <cell r="C54">
            <v>37966</v>
          </cell>
          <cell r="D54" t="str">
            <v>138059                   3        90</v>
          </cell>
        </row>
        <row r="55">
          <cell r="A55">
            <v>35247</v>
          </cell>
          <cell r="B55">
            <v>291</v>
          </cell>
          <cell r="C55">
            <v>38879</v>
          </cell>
          <cell r="D55" t="str">
            <v>133605                   3        93</v>
          </cell>
        </row>
        <row r="56">
          <cell r="A56">
            <v>35278</v>
          </cell>
          <cell r="B56">
            <v>230</v>
          </cell>
          <cell r="C56">
            <v>37332</v>
          </cell>
          <cell r="D56" t="str">
            <v>162314                   3        93</v>
          </cell>
        </row>
        <row r="57">
          <cell r="A57">
            <v>35309</v>
          </cell>
          <cell r="B57">
            <v>244</v>
          </cell>
          <cell r="C57">
            <v>36074</v>
          </cell>
          <cell r="D57" t="str">
            <v>147845                   3        90</v>
          </cell>
        </row>
        <row r="58">
          <cell r="A58">
            <v>35339</v>
          </cell>
          <cell r="B58">
            <v>204</v>
          </cell>
          <cell r="C58">
            <v>35382</v>
          </cell>
          <cell r="D58" t="str">
            <v>173442                   3        93</v>
          </cell>
        </row>
        <row r="59">
          <cell r="A59">
            <v>35370</v>
          </cell>
          <cell r="B59">
            <v>151</v>
          </cell>
          <cell r="C59">
            <v>32895</v>
          </cell>
          <cell r="D59" t="str">
            <v>217848                   3        90</v>
          </cell>
        </row>
        <row r="60">
          <cell r="A60">
            <v>35400</v>
          </cell>
          <cell r="B60">
            <v>127</v>
          </cell>
          <cell r="C60">
            <v>33489</v>
          </cell>
          <cell r="D60" t="str">
            <v>263693                   3        93</v>
          </cell>
        </row>
        <row r="61">
          <cell r="A61" t="str">
            <v>Totals: ____</v>
          </cell>
          <cell r="B61" t="str">
            <v>______</v>
          </cell>
          <cell r="C61" t="str">
            <v>__________</v>
          </cell>
          <cell r="D61" t="str">
            <v>__________</v>
          </cell>
        </row>
        <row r="62">
          <cell r="A62">
            <v>1996</v>
          </cell>
          <cell r="B62">
            <v>2835</v>
          </cell>
          <cell r="C62">
            <v>471641</v>
          </cell>
        </row>
        <row r="64">
          <cell r="A64">
            <v>35431</v>
          </cell>
          <cell r="B64">
            <v>3</v>
          </cell>
          <cell r="C64">
            <v>32071</v>
          </cell>
          <cell r="D64" t="str">
            <v>10690334                   3        93</v>
          </cell>
        </row>
        <row r="65">
          <cell r="A65">
            <v>35462</v>
          </cell>
          <cell r="B65">
            <v>95</v>
          </cell>
          <cell r="C65">
            <v>28236</v>
          </cell>
          <cell r="D65" t="str">
            <v>297222                   3        84</v>
          </cell>
        </row>
        <row r="66">
          <cell r="A66">
            <v>35490</v>
          </cell>
          <cell r="B66">
            <v>207</v>
          </cell>
          <cell r="C66">
            <v>31078</v>
          </cell>
          <cell r="D66" t="str">
            <v>150136                   3        93</v>
          </cell>
        </row>
        <row r="67">
          <cell r="A67">
            <v>35521</v>
          </cell>
          <cell r="B67">
            <v>77</v>
          </cell>
          <cell r="C67">
            <v>28676</v>
          </cell>
          <cell r="D67" t="str">
            <v>372416                   3        90</v>
          </cell>
        </row>
        <row r="68">
          <cell r="A68">
            <v>35551</v>
          </cell>
          <cell r="B68">
            <v>145</v>
          </cell>
          <cell r="C68">
            <v>29594</v>
          </cell>
          <cell r="D68" t="str">
            <v>204097                   3        91</v>
          </cell>
        </row>
        <row r="69">
          <cell r="A69">
            <v>35582</v>
          </cell>
          <cell r="B69">
            <v>9</v>
          </cell>
          <cell r="C69">
            <v>29310</v>
          </cell>
          <cell r="D69" t="str">
            <v>3256667                   3        90</v>
          </cell>
        </row>
        <row r="70">
          <cell r="A70">
            <v>35612</v>
          </cell>
          <cell r="B70">
            <v>237</v>
          </cell>
          <cell r="C70">
            <v>28838</v>
          </cell>
          <cell r="D70" t="str">
            <v>121680                   3        93</v>
          </cell>
        </row>
        <row r="71">
          <cell r="A71">
            <v>35643</v>
          </cell>
          <cell r="B71">
            <v>145</v>
          </cell>
          <cell r="C71">
            <v>28775</v>
          </cell>
          <cell r="D71" t="str">
            <v>198449                   3        93</v>
          </cell>
        </row>
        <row r="72">
          <cell r="A72">
            <v>35674</v>
          </cell>
          <cell r="B72">
            <v>166</v>
          </cell>
          <cell r="C72">
            <v>28797</v>
          </cell>
          <cell r="D72" t="str">
            <v>173476                   3        90</v>
          </cell>
        </row>
        <row r="73">
          <cell r="A73">
            <v>35704</v>
          </cell>
          <cell r="B73">
            <v>118</v>
          </cell>
          <cell r="C73">
            <v>28164</v>
          </cell>
          <cell r="D73" t="str">
            <v>238678                   3        93</v>
          </cell>
        </row>
        <row r="74">
          <cell r="A74">
            <v>35735</v>
          </cell>
          <cell r="B74">
            <v>35</v>
          </cell>
          <cell r="C74">
            <v>26860</v>
          </cell>
          <cell r="D74" t="str">
            <v>767429                   3        90</v>
          </cell>
        </row>
        <row r="75">
          <cell r="A75">
            <v>35765</v>
          </cell>
          <cell r="B75">
            <v>120</v>
          </cell>
          <cell r="C75">
            <v>28443</v>
          </cell>
          <cell r="D75" t="str">
            <v>237026                   3        93</v>
          </cell>
        </row>
        <row r="76">
          <cell r="A76" t="str">
            <v>Totals: ____</v>
          </cell>
          <cell r="B76" t="str">
            <v>______</v>
          </cell>
          <cell r="C76" t="str">
            <v>__________</v>
          </cell>
          <cell r="D76" t="str">
            <v>__________</v>
          </cell>
        </row>
        <row r="77">
          <cell r="A77">
            <v>1997</v>
          </cell>
          <cell r="B77">
            <v>1357</v>
          </cell>
          <cell r="C77">
            <v>348842</v>
          </cell>
        </row>
        <row r="79">
          <cell r="A79">
            <v>35796</v>
          </cell>
          <cell r="B79">
            <v>89</v>
          </cell>
          <cell r="C79">
            <v>28177</v>
          </cell>
          <cell r="D79" t="str">
            <v>316596                   3        93</v>
          </cell>
        </row>
        <row r="80">
          <cell r="A80">
            <v>35827</v>
          </cell>
          <cell r="B80">
            <v>85</v>
          </cell>
          <cell r="C80">
            <v>24724</v>
          </cell>
          <cell r="D80" t="str">
            <v>436    290871       83.69       3        84</v>
          </cell>
        </row>
        <row r="81">
          <cell r="A81">
            <v>35855</v>
          </cell>
          <cell r="B81">
            <v>155</v>
          </cell>
          <cell r="C81">
            <v>26936</v>
          </cell>
          <cell r="D81" t="str">
            <v>490    173781       75.97       3        93</v>
          </cell>
        </row>
        <row r="82">
          <cell r="A82">
            <v>35886</v>
          </cell>
          <cell r="B82">
            <v>183</v>
          </cell>
          <cell r="C82">
            <v>25489</v>
          </cell>
          <cell r="D82" t="str">
            <v>474    139285       72.15       3        90</v>
          </cell>
        </row>
        <row r="83">
          <cell r="A83">
            <v>35916</v>
          </cell>
          <cell r="B83">
            <v>111</v>
          </cell>
          <cell r="C83">
            <v>26204</v>
          </cell>
          <cell r="D83" t="str">
            <v>490    236073       81.53       3        93</v>
          </cell>
        </row>
        <row r="84">
          <cell r="A84">
            <v>35947</v>
          </cell>
          <cell r="B84">
            <v>49</v>
          </cell>
          <cell r="C84">
            <v>20477</v>
          </cell>
          <cell r="D84" t="str">
            <v>476    417898       90.67       3        78</v>
          </cell>
        </row>
        <row r="85">
          <cell r="A85">
            <v>35977</v>
          </cell>
          <cell r="B85">
            <v>164</v>
          </cell>
          <cell r="C85">
            <v>25209</v>
          </cell>
          <cell r="D85" t="str">
            <v>490    153714       74.92       3        93</v>
          </cell>
        </row>
        <row r="86">
          <cell r="A86">
            <v>36008</v>
          </cell>
          <cell r="B86">
            <v>149</v>
          </cell>
          <cell r="C86">
            <v>24787</v>
          </cell>
          <cell r="D86" t="str">
            <v>491    166356       76.72       3        93</v>
          </cell>
        </row>
        <row r="87">
          <cell r="A87">
            <v>36039</v>
          </cell>
          <cell r="B87">
            <v>51</v>
          </cell>
          <cell r="C87">
            <v>24128</v>
          </cell>
          <cell r="D87" t="str">
            <v>474    473099       90.29       3        90</v>
          </cell>
        </row>
        <row r="88">
          <cell r="A88">
            <v>36069</v>
          </cell>
          <cell r="B88">
            <v>227</v>
          </cell>
          <cell r="C88">
            <v>24687</v>
          </cell>
          <cell r="D88" t="str">
            <v>460    108754       66.96       3        93</v>
          </cell>
        </row>
        <row r="89">
          <cell r="A89">
            <v>36100</v>
          </cell>
          <cell r="B89">
            <v>72</v>
          </cell>
          <cell r="C89">
            <v>23971</v>
          </cell>
          <cell r="D89" t="str">
            <v>475    332931       86.84       3        90</v>
          </cell>
        </row>
        <row r="90">
          <cell r="A90">
            <v>36130</v>
          </cell>
          <cell r="B90">
            <v>46</v>
          </cell>
          <cell r="C90">
            <v>22642</v>
          </cell>
          <cell r="D90" t="str">
            <v>472    492218       91.12       3        92</v>
          </cell>
        </row>
        <row r="91">
          <cell r="A91" t="str">
            <v>Totals: ____</v>
          </cell>
          <cell r="B91" t="str">
            <v>______</v>
          </cell>
          <cell r="C91" t="str">
            <v>__________</v>
          </cell>
          <cell r="D91" t="str">
            <v>__________</v>
          </cell>
        </row>
        <row r="92">
          <cell r="A92">
            <v>1998</v>
          </cell>
          <cell r="B92">
            <v>1381</v>
          </cell>
          <cell r="C92">
            <v>297431</v>
          </cell>
          <cell r="D92">
            <v>5228</v>
          </cell>
        </row>
        <row r="94">
          <cell r="A94">
            <v>36161</v>
          </cell>
          <cell r="B94">
            <v>144</v>
          </cell>
          <cell r="C94">
            <v>23984</v>
          </cell>
          <cell r="D94" t="str">
            <v>465    166556       76.35       3        93</v>
          </cell>
        </row>
        <row r="95">
          <cell r="A95">
            <v>36192</v>
          </cell>
          <cell r="B95">
            <v>33</v>
          </cell>
          <cell r="C95">
            <v>22329</v>
          </cell>
          <cell r="D95" t="str">
            <v>444    676637       93.08       3        84</v>
          </cell>
        </row>
        <row r="96">
          <cell r="A96">
            <v>36220</v>
          </cell>
          <cell r="B96">
            <v>205</v>
          </cell>
          <cell r="C96">
            <v>23957</v>
          </cell>
          <cell r="D96" t="str">
            <v>489    116864       70.46       3        93</v>
          </cell>
        </row>
        <row r="97">
          <cell r="A97">
            <v>36251</v>
          </cell>
          <cell r="B97">
            <v>35</v>
          </cell>
          <cell r="C97">
            <v>22518</v>
          </cell>
          <cell r="D97" t="str">
            <v>474    643372       93.12       3        90</v>
          </cell>
        </row>
        <row r="98">
          <cell r="A98">
            <v>36281</v>
          </cell>
          <cell r="B98">
            <v>78</v>
          </cell>
          <cell r="C98">
            <v>20585</v>
          </cell>
          <cell r="D98" t="str">
            <v>433    263911       84.74       3        86</v>
          </cell>
        </row>
        <row r="99">
          <cell r="A99">
            <v>36312</v>
          </cell>
          <cell r="B99">
            <v>9</v>
          </cell>
          <cell r="C99">
            <v>20497</v>
          </cell>
          <cell r="D99" t="str">
            <v>474   2277445       98.14       3        88</v>
          </cell>
        </row>
        <row r="100">
          <cell r="A100">
            <v>36342</v>
          </cell>
          <cell r="B100">
            <v>82</v>
          </cell>
          <cell r="C100">
            <v>20285</v>
          </cell>
          <cell r="D100" t="str">
            <v>402    247379       83.06       3        85</v>
          </cell>
        </row>
        <row r="101">
          <cell r="A101">
            <v>36373</v>
          </cell>
          <cell r="B101">
            <v>137</v>
          </cell>
          <cell r="C101">
            <v>21814</v>
          </cell>
          <cell r="D101" t="str">
            <v>224    159227       62.05       3        93</v>
          </cell>
        </row>
        <row r="102">
          <cell r="A102">
            <v>36404</v>
          </cell>
          <cell r="B102">
            <v>117</v>
          </cell>
          <cell r="C102">
            <v>20465</v>
          </cell>
          <cell r="D102" t="str">
            <v>212    174915       64.44       3        88</v>
          </cell>
        </row>
        <row r="103">
          <cell r="A103">
            <v>36434</v>
          </cell>
          <cell r="B103">
            <v>89</v>
          </cell>
          <cell r="C103">
            <v>20197</v>
          </cell>
          <cell r="D103" t="str">
            <v>218    226933       71.01       3        88</v>
          </cell>
        </row>
        <row r="104">
          <cell r="A104">
            <v>36465</v>
          </cell>
          <cell r="B104">
            <v>28</v>
          </cell>
          <cell r="C104">
            <v>13444</v>
          </cell>
          <cell r="D104" t="str">
            <v>214    480143       88.43       3        90</v>
          </cell>
        </row>
        <row r="105">
          <cell r="A105">
            <v>36495</v>
          </cell>
          <cell r="B105">
            <v>137</v>
          </cell>
          <cell r="C105">
            <v>21053</v>
          </cell>
          <cell r="D105" t="str">
            <v>222    153672       61.84       3        93</v>
          </cell>
        </row>
        <row r="106">
          <cell r="A106" t="str">
            <v>Totals: ____</v>
          </cell>
          <cell r="B106" t="str">
            <v>______</v>
          </cell>
          <cell r="C106" t="str">
            <v>__________</v>
          </cell>
          <cell r="D106" t="str">
            <v>__________</v>
          </cell>
        </row>
        <row r="107">
          <cell r="A107">
            <v>1999</v>
          </cell>
          <cell r="B107">
            <v>1094</v>
          </cell>
          <cell r="C107">
            <v>251128</v>
          </cell>
          <cell r="D107">
            <v>4271</v>
          </cell>
        </row>
        <row r="109">
          <cell r="A109">
            <v>36526</v>
          </cell>
          <cell r="B109">
            <v>25</v>
          </cell>
          <cell r="C109">
            <v>20515</v>
          </cell>
          <cell r="D109" t="str">
            <v>223    820601       89.92       3        93</v>
          </cell>
        </row>
        <row r="110">
          <cell r="A110">
            <v>36557</v>
          </cell>
          <cell r="B110">
            <v>41</v>
          </cell>
          <cell r="C110">
            <v>19625</v>
          </cell>
          <cell r="D110" t="str">
            <v>187    478659       82.02       3        87</v>
          </cell>
        </row>
        <row r="111">
          <cell r="A111">
            <v>36586</v>
          </cell>
          <cell r="B111">
            <v>212</v>
          </cell>
          <cell r="C111">
            <v>20051</v>
          </cell>
          <cell r="D111" t="str">
            <v>224     94581       51.38       3        93</v>
          </cell>
        </row>
        <row r="112">
          <cell r="A112">
            <v>36617</v>
          </cell>
          <cell r="B112">
            <v>66</v>
          </cell>
          <cell r="C112">
            <v>19390</v>
          </cell>
          <cell r="D112" t="str">
            <v>217    293788       76.68       3        90</v>
          </cell>
        </row>
        <row r="113">
          <cell r="A113">
            <v>36647</v>
          </cell>
          <cell r="C113">
            <v>12075</v>
          </cell>
          <cell r="D113" t="str">
            <v>202                             2        62</v>
          </cell>
        </row>
        <row r="114">
          <cell r="A114">
            <v>36678</v>
          </cell>
          <cell r="B114">
            <v>85</v>
          </cell>
          <cell r="C114">
            <v>18827</v>
          </cell>
          <cell r="D114" t="str">
            <v>216    221495       71.76       3        90</v>
          </cell>
        </row>
        <row r="115">
          <cell r="A115">
            <v>36708</v>
          </cell>
          <cell r="B115">
            <v>61</v>
          </cell>
          <cell r="C115">
            <v>19450</v>
          </cell>
          <cell r="D115" t="str">
            <v>224    318853       78.60       3        93</v>
          </cell>
        </row>
        <row r="116">
          <cell r="A116">
            <v>36739</v>
          </cell>
          <cell r="B116">
            <v>43</v>
          </cell>
          <cell r="C116">
            <v>14700</v>
          </cell>
          <cell r="D116" t="str">
            <v>170    341861       79.81       3        77</v>
          </cell>
        </row>
        <row r="117">
          <cell r="A117">
            <v>36861</v>
          </cell>
          <cell r="B117">
            <v>50</v>
          </cell>
          <cell r="C117">
            <v>17762</v>
          </cell>
          <cell r="D117" t="str">
            <v>221    355241       81.55       3        91</v>
          </cell>
        </row>
        <row r="118">
          <cell r="A118" t="str">
            <v>Totals: ____</v>
          </cell>
          <cell r="B118" t="str">
            <v>______</v>
          </cell>
          <cell r="C118" t="str">
            <v>__________</v>
          </cell>
          <cell r="D118" t="str">
            <v>__________</v>
          </cell>
        </row>
        <row r="119">
          <cell r="A119">
            <v>2000</v>
          </cell>
          <cell r="B119">
            <v>583</v>
          </cell>
          <cell r="C119">
            <v>162395</v>
          </cell>
          <cell r="D119">
            <v>1884</v>
          </cell>
        </row>
        <row r="121">
          <cell r="A121">
            <v>36892</v>
          </cell>
          <cell r="B121">
            <v>47</v>
          </cell>
          <cell r="C121">
            <v>18105</v>
          </cell>
          <cell r="D121" t="str">
            <v>224    385213       82.66       3        93</v>
          </cell>
        </row>
        <row r="122">
          <cell r="A122">
            <v>36951</v>
          </cell>
          <cell r="B122">
            <v>81</v>
          </cell>
          <cell r="C122">
            <v>17733</v>
          </cell>
          <cell r="D122" t="str">
            <v>224    218926       73.44       3        93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y95"/>
    </sheetNames>
    <sheetDataSet>
      <sheetData sheetId="0">
        <row r="37">
          <cell r="A37">
            <v>34820</v>
          </cell>
          <cell r="B37">
            <v>30</v>
          </cell>
          <cell r="C37">
            <v>115218</v>
          </cell>
          <cell r="D37" t="str">
            <v>3840601       73.44       7       217</v>
          </cell>
        </row>
        <row r="38">
          <cell r="A38">
            <v>34851</v>
          </cell>
          <cell r="B38">
            <v>580</v>
          </cell>
          <cell r="C38">
            <v>197257</v>
          </cell>
          <cell r="D38" t="str">
            <v>340099       73.44       6       180</v>
          </cell>
        </row>
        <row r="39">
          <cell r="A39">
            <v>34881</v>
          </cell>
          <cell r="B39">
            <v>529</v>
          </cell>
          <cell r="C39">
            <v>205805</v>
          </cell>
          <cell r="D39" t="str">
            <v>25    389046        4.51       7       217</v>
          </cell>
        </row>
        <row r="40">
          <cell r="A40">
            <v>34912</v>
          </cell>
          <cell r="B40">
            <v>252</v>
          </cell>
          <cell r="C40">
            <v>184085</v>
          </cell>
          <cell r="D40" t="str">
            <v>13    730497        4.91       7       217</v>
          </cell>
        </row>
        <row r="41">
          <cell r="A41">
            <v>34943</v>
          </cell>
          <cell r="B41">
            <v>304</v>
          </cell>
          <cell r="C41">
            <v>165439</v>
          </cell>
          <cell r="D41" t="str">
            <v>12    544208        3.80       7       210</v>
          </cell>
        </row>
        <row r="42">
          <cell r="A42">
            <v>34973</v>
          </cell>
          <cell r="B42">
            <v>309</v>
          </cell>
          <cell r="C42">
            <v>160742</v>
          </cell>
          <cell r="D42" t="str">
            <v>13    520201        4.04       7       217</v>
          </cell>
        </row>
        <row r="43">
          <cell r="A43">
            <v>35004</v>
          </cell>
          <cell r="B43">
            <v>325</v>
          </cell>
          <cell r="C43">
            <v>142984</v>
          </cell>
          <cell r="D43" t="str">
            <v>12    439951        3.56       7       210</v>
          </cell>
        </row>
        <row r="44">
          <cell r="A44">
            <v>35034</v>
          </cell>
          <cell r="B44">
            <v>562</v>
          </cell>
          <cell r="C44">
            <v>132382</v>
          </cell>
          <cell r="D44" t="str">
            <v>13    235556        2.26       6       186</v>
          </cell>
        </row>
        <row r="45">
          <cell r="A45" t="str">
            <v>Totals: ____</v>
          </cell>
          <cell r="B45" t="str">
            <v>______</v>
          </cell>
          <cell r="C45" t="str">
            <v>__________</v>
          </cell>
          <cell r="D45" t="str">
            <v>__________</v>
          </cell>
        </row>
        <row r="46">
          <cell r="A46">
            <v>1995</v>
          </cell>
          <cell r="B46">
            <v>2891</v>
          </cell>
          <cell r="C46">
            <v>1303912</v>
          </cell>
          <cell r="D46">
            <v>88</v>
          </cell>
        </row>
        <row r="48">
          <cell r="A48">
            <v>35065</v>
          </cell>
          <cell r="B48">
            <v>104</v>
          </cell>
          <cell r="C48">
            <v>135017</v>
          </cell>
          <cell r="D48" t="str">
            <v>13   1298241       11.11       6       186</v>
          </cell>
        </row>
        <row r="49">
          <cell r="A49">
            <v>35096</v>
          </cell>
          <cell r="B49">
            <v>377</v>
          </cell>
          <cell r="C49">
            <v>119415</v>
          </cell>
          <cell r="D49" t="str">
            <v>12    316751        3.08       6       174</v>
          </cell>
        </row>
        <row r="50">
          <cell r="A50">
            <v>35125</v>
          </cell>
          <cell r="B50">
            <v>358</v>
          </cell>
          <cell r="C50">
            <v>121357</v>
          </cell>
          <cell r="D50" t="str">
            <v>12    338987        3.24       6       186</v>
          </cell>
        </row>
        <row r="51">
          <cell r="A51">
            <v>35156</v>
          </cell>
          <cell r="B51">
            <v>441</v>
          </cell>
          <cell r="C51">
            <v>115699</v>
          </cell>
          <cell r="D51" t="str">
            <v>12    262357        2.65       6       180</v>
          </cell>
        </row>
        <row r="52">
          <cell r="A52">
            <v>35186</v>
          </cell>
          <cell r="B52">
            <v>204</v>
          </cell>
          <cell r="C52">
            <v>116429</v>
          </cell>
          <cell r="D52" t="str">
            <v>570731        2.65       6       186</v>
          </cell>
        </row>
        <row r="53">
          <cell r="A53">
            <v>35217</v>
          </cell>
          <cell r="B53">
            <v>179</v>
          </cell>
          <cell r="C53">
            <v>109149</v>
          </cell>
          <cell r="D53" t="str">
            <v>609771        2.65       6       180</v>
          </cell>
        </row>
        <row r="54">
          <cell r="A54">
            <v>35247</v>
          </cell>
          <cell r="B54">
            <v>396</v>
          </cell>
          <cell r="C54">
            <v>104790</v>
          </cell>
          <cell r="D54" t="str">
            <v>264622        2.65       6       185</v>
          </cell>
        </row>
        <row r="55">
          <cell r="A55">
            <v>35278</v>
          </cell>
          <cell r="B55">
            <v>232</v>
          </cell>
          <cell r="C55">
            <v>104429</v>
          </cell>
          <cell r="D55" t="str">
            <v>450126        2.65       6       184</v>
          </cell>
        </row>
        <row r="56">
          <cell r="A56">
            <v>35309</v>
          </cell>
          <cell r="B56">
            <v>262</v>
          </cell>
          <cell r="C56">
            <v>100207</v>
          </cell>
          <cell r="D56" t="str">
            <v>382470        2.65       6       180</v>
          </cell>
        </row>
        <row r="57">
          <cell r="A57">
            <v>35339</v>
          </cell>
          <cell r="B57">
            <v>388</v>
          </cell>
          <cell r="C57">
            <v>101344</v>
          </cell>
          <cell r="D57" t="str">
            <v>261196        2.65       6       185</v>
          </cell>
        </row>
        <row r="58">
          <cell r="A58">
            <v>35370</v>
          </cell>
          <cell r="B58">
            <v>415</v>
          </cell>
          <cell r="C58">
            <v>94432</v>
          </cell>
          <cell r="D58" t="str">
            <v>227547        2.65       6       179</v>
          </cell>
        </row>
        <row r="59">
          <cell r="A59">
            <v>35400</v>
          </cell>
          <cell r="B59">
            <v>130</v>
          </cell>
          <cell r="C59">
            <v>95586</v>
          </cell>
          <cell r="D59" t="str">
            <v>735277        2.65       6       186</v>
          </cell>
        </row>
        <row r="60">
          <cell r="A60" t="str">
            <v>Totals: ____</v>
          </cell>
          <cell r="B60" t="str">
            <v>______</v>
          </cell>
          <cell r="C60" t="str">
            <v>__________</v>
          </cell>
          <cell r="D60" t="str">
            <v>__________</v>
          </cell>
        </row>
        <row r="61">
          <cell r="A61">
            <v>1996</v>
          </cell>
          <cell r="B61">
            <v>3486</v>
          </cell>
          <cell r="C61">
            <v>1317854</v>
          </cell>
          <cell r="D61">
            <v>49</v>
          </cell>
        </row>
        <row r="63">
          <cell r="A63">
            <v>35431</v>
          </cell>
          <cell r="B63">
            <v>190</v>
          </cell>
          <cell r="C63">
            <v>92751</v>
          </cell>
          <cell r="D63" t="str">
            <v>488164        2.65       6       186</v>
          </cell>
        </row>
        <row r="64">
          <cell r="A64">
            <v>35462</v>
          </cell>
          <cell r="B64">
            <v>233</v>
          </cell>
          <cell r="C64">
            <v>82883</v>
          </cell>
          <cell r="D64" t="str">
            <v>355722        2.65       6       168</v>
          </cell>
        </row>
        <row r="65">
          <cell r="A65">
            <v>35490</v>
          </cell>
          <cell r="B65">
            <v>102</v>
          </cell>
          <cell r="C65">
            <v>89510</v>
          </cell>
          <cell r="D65" t="str">
            <v>877550        2.65       6       186</v>
          </cell>
        </row>
        <row r="66">
          <cell r="A66">
            <v>35521</v>
          </cell>
          <cell r="B66">
            <v>140</v>
          </cell>
          <cell r="C66">
            <v>84991</v>
          </cell>
          <cell r="D66" t="str">
            <v>607079        2.65       6       180</v>
          </cell>
        </row>
        <row r="67">
          <cell r="A67">
            <v>35551</v>
          </cell>
          <cell r="B67">
            <v>459</v>
          </cell>
          <cell r="C67">
            <v>86065</v>
          </cell>
          <cell r="D67" t="str">
            <v>187506        2.65       6       186</v>
          </cell>
        </row>
        <row r="68">
          <cell r="A68">
            <v>35582</v>
          </cell>
          <cell r="B68">
            <v>117</v>
          </cell>
          <cell r="C68">
            <v>81938</v>
          </cell>
          <cell r="D68" t="str">
            <v>700325        2.65       6       180</v>
          </cell>
        </row>
        <row r="69">
          <cell r="A69">
            <v>35612</v>
          </cell>
          <cell r="B69">
            <v>141</v>
          </cell>
          <cell r="C69">
            <v>80280</v>
          </cell>
          <cell r="D69" t="str">
            <v>569362        2.65       6       186</v>
          </cell>
        </row>
        <row r="70">
          <cell r="A70">
            <v>35643</v>
          </cell>
          <cell r="B70">
            <v>283</v>
          </cell>
          <cell r="C70">
            <v>82865</v>
          </cell>
          <cell r="D70" t="str">
            <v>292810        2.65       6       186</v>
          </cell>
        </row>
        <row r="71">
          <cell r="A71">
            <v>35674</v>
          </cell>
          <cell r="B71">
            <v>128</v>
          </cell>
          <cell r="C71">
            <v>77611</v>
          </cell>
          <cell r="D71" t="str">
            <v>606336        2.65       6       176</v>
          </cell>
        </row>
        <row r="72">
          <cell r="A72">
            <v>35704</v>
          </cell>
          <cell r="B72">
            <v>214</v>
          </cell>
          <cell r="C72">
            <v>81467</v>
          </cell>
          <cell r="D72" t="str">
            <v>380687        2.65       6       186</v>
          </cell>
        </row>
        <row r="73">
          <cell r="A73">
            <v>35735</v>
          </cell>
          <cell r="B73">
            <v>143</v>
          </cell>
          <cell r="C73">
            <v>75619</v>
          </cell>
          <cell r="D73" t="str">
            <v>11    528805        7.14       6       180</v>
          </cell>
        </row>
        <row r="74">
          <cell r="A74">
            <v>35765</v>
          </cell>
          <cell r="B74">
            <v>150</v>
          </cell>
          <cell r="C74">
            <v>76325</v>
          </cell>
          <cell r="D74" t="str">
            <v>24    508834       13.79       6       186</v>
          </cell>
        </row>
        <row r="75">
          <cell r="A75" t="str">
            <v>Totals: ____</v>
          </cell>
          <cell r="B75" t="str">
            <v>______</v>
          </cell>
          <cell r="C75" t="str">
            <v>__________</v>
          </cell>
          <cell r="D75" t="str">
            <v>__________</v>
          </cell>
        </row>
        <row r="76">
          <cell r="A76">
            <v>1997</v>
          </cell>
          <cell r="B76">
            <v>2300</v>
          </cell>
          <cell r="C76">
            <v>992305</v>
          </cell>
          <cell r="D76">
            <v>35</v>
          </cell>
        </row>
        <row r="78">
          <cell r="A78">
            <v>35796</v>
          </cell>
          <cell r="B78">
            <v>85</v>
          </cell>
          <cell r="C78">
            <v>74788</v>
          </cell>
          <cell r="D78" t="str">
            <v>25    879859       22.73       6       186</v>
          </cell>
        </row>
        <row r="79">
          <cell r="A79">
            <v>35827</v>
          </cell>
          <cell r="B79">
            <v>174</v>
          </cell>
          <cell r="C79">
            <v>66821</v>
          </cell>
          <cell r="D79" t="str">
            <v>196    384029       52.97       6       168</v>
          </cell>
        </row>
        <row r="80">
          <cell r="A80">
            <v>35855</v>
          </cell>
          <cell r="B80">
            <v>118</v>
          </cell>
          <cell r="C80">
            <v>74378</v>
          </cell>
          <cell r="D80" t="str">
            <v>245    630323       67.49       6       186</v>
          </cell>
        </row>
        <row r="81">
          <cell r="A81">
            <v>35886</v>
          </cell>
          <cell r="B81">
            <v>92</v>
          </cell>
          <cell r="C81">
            <v>69733</v>
          </cell>
          <cell r="D81" t="str">
            <v>261    757968       73.94       6       180</v>
          </cell>
        </row>
        <row r="82">
          <cell r="A82">
            <v>35916</v>
          </cell>
          <cell r="B82">
            <v>123</v>
          </cell>
          <cell r="C82">
            <v>71861</v>
          </cell>
          <cell r="D82" t="str">
            <v>249    584236       66.94       6       186</v>
          </cell>
        </row>
        <row r="83">
          <cell r="A83">
            <v>35947</v>
          </cell>
          <cell r="B83">
            <v>161</v>
          </cell>
          <cell r="C83">
            <v>63460</v>
          </cell>
          <cell r="D83" t="str">
            <v>240    394162       59.85       6       168</v>
          </cell>
        </row>
        <row r="84">
          <cell r="A84">
            <v>35977</v>
          </cell>
          <cell r="B84">
            <v>305</v>
          </cell>
          <cell r="C84">
            <v>72296</v>
          </cell>
          <cell r="D84" t="str">
            <v>251    237037       45.14       6       186</v>
          </cell>
        </row>
        <row r="85">
          <cell r="A85">
            <v>36008</v>
          </cell>
          <cell r="B85">
            <v>226</v>
          </cell>
          <cell r="C85">
            <v>70507</v>
          </cell>
          <cell r="D85" t="str">
            <v>439    311978       66.02       6       185</v>
          </cell>
        </row>
        <row r="86">
          <cell r="A86">
            <v>36039</v>
          </cell>
          <cell r="B86">
            <v>117</v>
          </cell>
          <cell r="C86">
            <v>67441</v>
          </cell>
          <cell r="D86" t="str">
            <v>249    576419       68.03       6       180</v>
          </cell>
        </row>
        <row r="87">
          <cell r="A87">
            <v>36069</v>
          </cell>
          <cell r="B87">
            <v>215</v>
          </cell>
          <cell r="C87">
            <v>68954</v>
          </cell>
          <cell r="D87" t="str">
            <v>93    320717       30.19       6       186</v>
          </cell>
        </row>
        <row r="88">
          <cell r="A88">
            <v>36100</v>
          </cell>
          <cell r="B88">
            <v>55</v>
          </cell>
          <cell r="C88">
            <v>66222</v>
          </cell>
          <cell r="D88" t="str">
            <v>255   1204037       82.26       6       180</v>
          </cell>
        </row>
        <row r="89">
          <cell r="A89">
            <v>36130</v>
          </cell>
          <cell r="B89">
            <v>99</v>
          </cell>
          <cell r="C89">
            <v>66172</v>
          </cell>
          <cell r="D89" t="str">
            <v>264    668405       72.73       6       180</v>
          </cell>
        </row>
        <row r="90">
          <cell r="A90" t="str">
            <v>Totals: ____</v>
          </cell>
          <cell r="B90" t="str">
            <v>______</v>
          </cell>
          <cell r="C90" t="str">
            <v>__________</v>
          </cell>
          <cell r="D90" t="str">
            <v>__________</v>
          </cell>
        </row>
        <row r="91">
          <cell r="A91">
            <v>1998</v>
          </cell>
          <cell r="B91">
            <v>1770</v>
          </cell>
          <cell r="C91">
            <v>832633</v>
          </cell>
          <cell r="D91">
            <v>2767</v>
          </cell>
        </row>
        <row r="93">
          <cell r="A93">
            <v>36161</v>
          </cell>
          <cell r="B93">
            <v>120</v>
          </cell>
          <cell r="C93">
            <v>67838</v>
          </cell>
          <cell r="D93" t="str">
            <v>311    565317       72.16       6       177</v>
          </cell>
        </row>
        <row r="94">
          <cell r="A94">
            <v>36192</v>
          </cell>
          <cell r="B94">
            <v>84</v>
          </cell>
          <cell r="C94">
            <v>61280</v>
          </cell>
          <cell r="D94" t="str">
            <v>294    729524       77.78       6       168</v>
          </cell>
        </row>
        <row r="95">
          <cell r="A95">
            <v>36220</v>
          </cell>
          <cell r="B95">
            <v>119</v>
          </cell>
          <cell r="C95">
            <v>66749</v>
          </cell>
          <cell r="D95" t="str">
            <v>239    560916       66.76       6       186</v>
          </cell>
        </row>
        <row r="96">
          <cell r="A96">
            <v>36251</v>
          </cell>
          <cell r="B96">
            <v>91</v>
          </cell>
          <cell r="C96">
            <v>63806</v>
          </cell>
          <cell r="D96" t="str">
            <v>237    701165       72.26       6       180</v>
          </cell>
        </row>
        <row r="97">
          <cell r="A97">
            <v>36281</v>
          </cell>
          <cell r="B97">
            <v>181</v>
          </cell>
          <cell r="C97">
            <v>62971</v>
          </cell>
          <cell r="D97" t="str">
            <v>257    347907       58.68       6       180</v>
          </cell>
        </row>
        <row r="98">
          <cell r="A98">
            <v>36312</v>
          </cell>
          <cell r="B98">
            <v>35</v>
          </cell>
          <cell r="C98">
            <v>62061</v>
          </cell>
          <cell r="D98" t="str">
            <v>237   1773172       87.13       6       180</v>
          </cell>
        </row>
        <row r="99">
          <cell r="A99">
            <v>36342</v>
          </cell>
          <cell r="B99">
            <v>71</v>
          </cell>
          <cell r="C99">
            <v>62386</v>
          </cell>
          <cell r="D99" t="str">
            <v>367    878677       83.79       6       186</v>
          </cell>
        </row>
        <row r="100">
          <cell r="A100">
            <v>36373</v>
          </cell>
          <cell r="B100">
            <v>154</v>
          </cell>
          <cell r="C100">
            <v>59936</v>
          </cell>
          <cell r="D100" t="str">
            <v>224    389195       59.26       6       185</v>
          </cell>
        </row>
        <row r="101">
          <cell r="A101">
            <v>36404</v>
          </cell>
          <cell r="B101">
            <v>123</v>
          </cell>
          <cell r="C101">
            <v>59375</v>
          </cell>
          <cell r="D101" t="str">
            <v>239    482724       66.02       6       180</v>
          </cell>
        </row>
        <row r="102">
          <cell r="A102">
            <v>36434</v>
          </cell>
          <cell r="B102">
            <v>154</v>
          </cell>
          <cell r="C102">
            <v>57693</v>
          </cell>
          <cell r="D102" t="str">
            <v>262    374630       62.98       6       185</v>
          </cell>
        </row>
        <row r="103">
          <cell r="A103">
            <v>36465</v>
          </cell>
          <cell r="B103">
            <v>11</v>
          </cell>
          <cell r="C103">
            <v>51895</v>
          </cell>
          <cell r="D103" t="str">
            <v>201   4717728       94.81       6       180</v>
          </cell>
        </row>
        <row r="104">
          <cell r="A104">
            <v>36495</v>
          </cell>
          <cell r="B104">
            <v>80</v>
          </cell>
          <cell r="C104">
            <v>61937</v>
          </cell>
          <cell r="D104" t="str">
            <v>210    774213       72.41       6       186</v>
          </cell>
        </row>
        <row r="105">
          <cell r="A105" t="str">
            <v>Totals: ____</v>
          </cell>
          <cell r="B105" t="str">
            <v>______</v>
          </cell>
          <cell r="C105" t="str">
            <v>__________</v>
          </cell>
          <cell r="D105" t="str">
            <v>__________</v>
          </cell>
        </row>
        <row r="106">
          <cell r="A106">
            <v>1999</v>
          </cell>
          <cell r="B106">
            <v>1223</v>
          </cell>
          <cell r="C106">
            <v>737927</v>
          </cell>
          <cell r="D106">
            <v>3078</v>
          </cell>
        </row>
        <row r="108">
          <cell r="A108">
            <v>36526</v>
          </cell>
          <cell r="B108">
            <v>117</v>
          </cell>
          <cell r="C108">
            <v>59848</v>
          </cell>
          <cell r="D108" t="str">
            <v>205    511522       63.66       6       186</v>
          </cell>
        </row>
        <row r="109">
          <cell r="A109">
            <v>36557</v>
          </cell>
          <cell r="B109">
            <v>87</v>
          </cell>
          <cell r="C109">
            <v>54775</v>
          </cell>
          <cell r="D109" t="str">
            <v>194    629598       69.04       6       174</v>
          </cell>
        </row>
        <row r="110">
          <cell r="A110">
            <v>36586</v>
          </cell>
          <cell r="B110">
            <v>95</v>
          </cell>
          <cell r="C110">
            <v>57172</v>
          </cell>
          <cell r="D110" t="str">
            <v>208    601811       68.65       6       186</v>
          </cell>
        </row>
        <row r="111">
          <cell r="A111">
            <v>36617</v>
          </cell>
          <cell r="B111">
            <v>11</v>
          </cell>
          <cell r="C111">
            <v>13278</v>
          </cell>
          <cell r="D111" t="str">
            <v>24   1207091       68.57       2        60</v>
          </cell>
        </row>
        <row r="112">
          <cell r="A112">
            <v>36647</v>
          </cell>
          <cell r="B112">
            <v>115</v>
          </cell>
          <cell r="C112">
            <v>55069</v>
          </cell>
          <cell r="D112" t="str">
            <v>208    478861       64.40       6       186</v>
          </cell>
        </row>
        <row r="113">
          <cell r="A113">
            <v>36678</v>
          </cell>
          <cell r="B113">
            <v>74</v>
          </cell>
          <cell r="C113">
            <v>53859</v>
          </cell>
          <cell r="D113" t="str">
            <v>201    727825       73.09       6       180</v>
          </cell>
        </row>
        <row r="114">
          <cell r="A114">
            <v>36708</v>
          </cell>
          <cell r="B114">
            <v>136</v>
          </cell>
          <cell r="C114">
            <v>54379</v>
          </cell>
          <cell r="D114" t="str">
            <v>208    399846       60.47       6       186</v>
          </cell>
        </row>
        <row r="115">
          <cell r="A115">
            <v>36739</v>
          </cell>
          <cell r="B115">
            <v>43</v>
          </cell>
          <cell r="C115">
            <v>52014</v>
          </cell>
          <cell r="D115" t="str">
            <v>211   1209628       83.07       6       181</v>
          </cell>
        </row>
        <row r="116">
          <cell r="A116">
            <v>36770</v>
          </cell>
          <cell r="B116">
            <v>10</v>
          </cell>
          <cell r="C116">
            <v>2778</v>
          </cell>
          <cell r="D116" t="str">
            <v>277801       83.07       1        30</v>
          </cell>
        </row>
        <row r="117">
          <cell r="A117">
            <v>36800</v>
          </cell>
          <cell r="B117">
            <v>8</v>
          </cell>
          <cell r="C117">
            <v>2820</v>
          </cell>
          <cell r="D117" t="str">
            <v>352501       83.07       1        31</v>
          </cell>
        </row>
        <row r="118">
          <cell r="A118">
            <v>36831</v>
          </cell>
          <cell r="B118">
            <v>10</v>
          </cell>
          <cell r="C118">
            <v>1807</v>
          </cell>
          <cell r="D118" t="str">
            <v>180701       83.07       1        30</v>
          </cell>
        </row>
        <row r="119">
          <cell r="A119">
            <v>36861</v>
          </cell>
          <cell r="B119">
            <v>53</v>
          </cell>
          <cell r="C119">
            <v>50080</v>
          </cell>
          <cell r="D119" t="str">
            <v>208    944906       79.69       5       155</v>
          </cell>
        </row>
        <row r="120">
          <cell r="A120" t="str">
            <v>Totals: ____</v>
          </cell>
          <cell r="B120" t="str">
            <v>______</v>
          </cell>
          <cell r="C120" t="str">
            <v>__________</v>
          </cell>
          <cell r="D120" t="str">
            <v>__________</v>
          </cell>
        </row>
        <row r="121">
          <cell r="A121">
            <v>2000</v>
          </cell>
          <cell r="B121">
            <v>759</v>
          </cell>
          <cell r="C121">
            <v>457879</v>
          </cell>
          <cell r="D121">
            <v>1667</v>
          </cell>
        </row>
        <row r="123">
          <cell r="A123">
            <v>36892</v>
          </cell>
          <cell r="B123">
            <v>114</v>
          </cell>
          <cell r="C123">
            <v>51629</v>
          </cell>
          <cell r="D123" t="str">
            <v>208    452886       64.60       6       186</v>
          </cell>
        </row>
        <row r="124">
          <cell r="A124">
            <v>36923</v>
          </cell>
          <cell r="C124">
            <v>1264</v>
          </cell>
          <cell r="D124" t="str">
            <v>1        28</v>
          </cell>
        </row>
        <row r="125">
          <cell r="A125">
            <v>36951</v>
          </cell>
          <cell r="B125">
            <v>83</v>
          </cell>
          <cell r="C125">
            <v>50194</v>
          </cell>
          <cell r="D125" t="str">
            <v>224    604747       72.96       6       186</v>
          </cell>
        </row>
        <row r="126">
          <cell r="A126" t="str">
            <v>Totals: ____</v>
          </cell>
          <cell r="B126" t="str">
            <v>______</v>
          </cell>
          <cell r="C126" t="str">
            <v>__________</v>
          </cell>
          <cell r="D126" t="str">
            <v>__________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n95"/>
    </sheetNames>
    <sheetDataSet>
      <sheetData sheetId="0">
        <row r="51">
          <cell r="A51">
            <v>34851</v>
          </cell>
          <cell r="B51">
            <v>3262</v>
          </cell>
          <cell r="C51">
            <v>41118</v>
          </cell>
          <cell r="D51" t="str">
            <v>3,450     12606       51.40       5       132</v>
          </cell>
        </row>
        <row r="52">
          <cell r="A52">
            <v>34881</v>
          </cell>
          <cell r="B52">
            <v>4158</v>
          </cell>
          <cell r="C52">
            <v>101498</v>
          </cell>
          <cell r="D52" t="str">
            <v>2,316     24411       35.77       4       124</v>
          </cell>
        </row>
        <row r="53">
          <cell r="A53">
            <v>34912</v>
          </cell>
          <cell r="B53">
            <v>3229</v>
          </cell>
          <cell r="C53">
            <v>95871</v>
          </cell>
          <cell r="D53" t="str">
            <v>1,843     29691       36.34       4       124</v>
          </cell>
        </row>
        <row r="54">
          <cell r="A54">
            <v>34943</v>
          </cell>
          <cell r="B54">
            <v>1906</v>
          </cell>
          <cell r="C54">
            <v>86575</v>
          </cell>
          <cell r="D54" t="str">
            <v>878     45423       31.54       4       120</v>
          </cell>
        </row>
        <row r="55">
          <cell r="A55">
            <v>34973</v>
          </cell>
          <cell r="B55">
            <v>3114</v>
          </cell>
          <cell r="C55">
            <v>78278</v>
          </cell>
          <cell r="D55" t="str">
            <v>4,615     25138       59.71       5       155</v>
          </cell>
        </row>
        <row r="56">
          <cell r="A56">
            <v>35004</v>
          </cell>
          <cell r="B56">
            <v>3413</v>
          </cell>
          <cell r="C56">
            <v>75942</v>
          </cell>
          <cell r="D56" t="str">
            <v>2,581     22251       43.06       5       150</v>
          </cell>
        </row>
        <row r="57">
          <cell r="A57">
            <v>35034</v>
          </cell>
          <cell r="B57">
            <v>2513</v>
          </cell>
          <cell r="C57">
            <v>71860</v>
          </cell>
          <cell r="D57" t="str">
            <v>3,042     28596       54.76       5       146</v>
          </cell>
        </row>
        <row r="58">
          <cell r="A58" t="str">
            <v>Totals: ___</v>
          </cell>
          <cell r="B58" t="str">
            <v>_______</v>
          </cell>
          <cell r="C58" t="str">
            <v>__________</v>
          </cell>
          <cell r="D58" t="str">
            <v>__________</v>
          </cell>
        </row>
        <row r="59">
          <cell r="A59">
            <v>1995</v>
          </cell>
          <cell r="B59">
            <v>21595</v>
          </cell>
          <cell r="C59">
            <v>551142</v>
          </cell>
          <cell r="D59">
            <v>18725</v>
          </cell>
        </row>
        <row r="61">
          <cell r="A61">
            <v>35065</v>
          </cell>
          <cell r="B61">
            <v>2849</v>
          </cell>
          <cell r="C61">
            <v>68294</v>
          </cell>
          <cell r="D61" t="str">
            <v>2,861     23972       50.11       5       155</v>
          </cell>
        </row>
        <row r="62">
          <cell r="A62">
            <v>35096</v>
          </cell>
          <cell r="B62">
            <v>2394</v>
          </cell>
          <cell r="C62">
            <v>60290</v>
          </cell>
          <cell r="D62" t="str">
            <v>1,809     25184       43.04       5       145</v>
          </cell>
        </row>
        <row r="63">
          <cell r="A63">
            <v>35125</v>
          </cell>
          <cell r="B63">
            <v>2197</v>
          </cell>
          <cell r="C63">
            <v>60404</v>
          </cell>
          <cell r="D63" t="str">
            <v>1,839     27494       45.56       5       155</v>
          </cell>
        </row>
        <row r="64">
          <cell r="A64">
            <v>35156</v>
          </cell>
          <cell r="B64">
            <v>2154</v>
          </cell>
          <cell r="C64">
            <v>54912</v>
          </cell>
          <cell r="D64" t="str">
            <v>2,325     25494       51.91       5       150</v>
          </cell>
        </row>
        <row r="65">
          <cell r="A65">
            <v>35186</v>
          </cell>
          <cell r="B65">
            <v>1976</v>
          </cell>
          <cell r="C65">
            <v>55772</v>
          </cell>
          <cell r="D65" t="str">
            <v>1,868     28225       48.60       5       155</v>
          </cell>
        </row>
        <row r="66">
          <cell r="A66">
            <v>35217</v>
          </cell>
          <cell r="B66">
            <v>1455</v>
          </cell>
          <cell r="C66">
            <v>51171</v>
          </cell>
          <cell r="D66" t="str">
            <v>1,713     35170       54.07       5       146</v>
          </cell>
        </row>
        <row r="67">
          <cell r="A67">
            <v>35247</v>
          </cell>
          <cell r="B67">
            <v>1931</v>
          </cell>
          <cell r="C67">
            <v>50163</v>
          </cell>
          <cell r="D67" t="str">
            <v>2,182     25978       53.05       5       149</v>
          </cell>
        </row>
        <row r="68">
          <cell r="A68">
            <v>35278</v>
          </cell>
          <cell r="B68">
            <v>1732</v>
          </cell>
          <cell r="C68">
            <v>46303</v>
          </cell>
          <cell r="D68" t="str">
            <v>1,818     26734       51.21       5       155</v>
          </cell>
        </row>
        <row r="69">
          <cell r="A69">
            <v>35309</v>
          </cell>
          <cell r="B69">
            <v>1314</v>
          </cell>
          <cell r="C69">
            <v>45200</v>
          </cell>
          <cell r="D69" t="str">
            <v>1,752     34399       57.14       5       150</v>
          </cell>
        </row>
        <row r="70">
          <cell r="A70">
            <v>35339</v>
          </cell>
          <cell r="B70">
            <v>1657</v>
          </cell>
          <cell r="C70">
            <v>46045</v>
          </cell>
          <cell r="D70" t="str">
            <v>2,329     27789       58.43       5       155</v>
          </cell>
        </row>
        <row r="71">
          <cell r="A71">
            <v>35370</v>
          </cell>
          <cell r="B71">
            <v>1142</v>
          </cell>
          <cell r="C71">
            <v>41292</v>
          </cell>
          <cell r="D71" t="str">
            <v>1,286     36158       52.97       5       150</v>
          </cell>
        </row>
        <row r="72">
          <cell r="A72">
            <v>35400</v>
          </cell>
          <cell r="B72">
            <v>1268</v>
          </cell>
          <cell r="C72">
            <v>41700</v>
          </cell>
          <cell r="D72" t="str">
            <v>1,547     32887       54.96       5       155</v>
          </cell>
        </row>
        <row r="73">
          <cell r="A73" t="str">
            <v>Totals: ___</v>
          </cell>
          <cell r="B73" t="str">
            <v>_______</v>
          </cell>
          <cell r="C73" t="str">
            <v>__________</v>
          </cell>
          <cell r="D73" t="str">
            <v>__________</v>
          </cell>
        </row>
        <row r="74">
          <cell r="A74">
            <v>1996</v>
          </cell>
          <cell r="B74">
            <v>22069</v>
          </cell>
          <cell r="C74">
            <v>621546</v>
          </cell>
          <cell r="D74">
            <v>23329</v>
          </cell>
        </row>
        <row r="76">
          <cell r="A76">
            <v>35431</v>
          </cell>
          <cell r="B76">
            <v>1701</v>
          </cell>
          <cell r="C76">
            <v>40072</v>
          </cell>
          <cell r="D76" t="str">
            <v>2,259     23558       57.05       5       155</v>
          </cell>
        </row>
        <row r="77">
          <cell r="A77">
            <v>35462</v>
          </cell>
          <cell r="B77">
            <v>1338</v>
          </cell>
          <cell r="C77">
            <v>36465</v>
          </cell>
          <cell r="D77" t="str">
            <v>1,774     27254       57.01       5       140</v>
          </cell>
        </row>
        <row r="78">
          <cell r="A78">
            <v>35490</v>
          </cell>
          <cell r="B78">
            <v>1267</v>
          </cell>
          <cell r="C78">
            <v>38422</v>
          </cell>
          <cell r="D78" t="str">
            <v>1,723     30326       57.63       5       155</v>
          </cell>
        </row>
        <row r="79">
          <cell r="A79">
            <v>35521</v>
          </cell>
          <cell r="B79">
            <v>1449</v>
          </cell>
          <cell r="C79">
            <v>36444</v>
          </cell>
          <cell r="D79" t="str">
            <v>1,928     25152       57.09       5       150</v>
          </cell>
        </row>
        <row r="80">
          <cell r="A80">
            <v>35551</v>
          </cell>
          <cell r="B80">
            <v>1305</v>
          </cell>
          <cell r="C80">
            <v>36227</v>
          </cell>
          <cell r="D80" t="str">
            <v>1,872     27761       58.92       5       151</v>
          </cell>
        </row>
        <row r="81">
          <cell r="A81">
            <v>35582</v>
          </cell>
          <cell r="B81">
            <v>1022</v>
          </cell>
          <cell r="C81">
            <v>33499</v>
          </cell>
          <cell r="D81" t="str">
            <v>1,241     32778       54.84       4       119</v>
          </cell>
        </row>
        <row r="82">
          <cell r="A82">
            <v>35612</v>
          </cell>
          <cell r="B82">
            <v>1188</v>
          </cell>
          <cell r="C82">
            <v>34947</v>
          </cell>
          <cell r="D82" t="str">
            <v>1,404     29417       54.17       5       143</v>
          </cell>
        </row>
        <row r="83">
          <cell r="A83">
            <v>35643</v>
          </cell>
          <cell r="B83">
            <v>1091</v>
          </cell>
          <cell r="C83">
            <v>33773</v>
          </cell>
          <cell r="D83" t="str">
            <v>1,474     30957       57.47       5       155</v>
          </cell>
        </row>
        <row r="84">
          <cell r="A84">
            <v>35674</v>
          </cell>
          <cell r="B84">
            <v>1263</v>
          </cell>
          <cell r="C84">
            <v>32756</v>
          </cell>
          <cell r="D84" t="str">
            <v>1,857     25936       59.52       5       150</v>
          </cell>
        </row>
        <row r="85">
          <cell r="A85">
            <v>35704</v>
          </cell>
          <cell r="B85">
            <v>876</v>
          </cell>
          <cell r="C85">
            <v>33682</v>
          </cell>
          <cell r="D85" t="str">
            <v>1,953     38450       69.03       5       140</v>
          </cell>
        </row>
        <row r="86">
          <cell r="A86">
            <v>35735</v>
          </cell>
          <cell r="B86">
            <v>695</v>
          </cell>
          <cell r="C86">
            <v>31880</v>
          </cell>
          <cell r="D86" t="str">
            <v>1,748     45871       71.55       5       150</v>
          </cell>
        </row>
        <row r="87">
          <cell r="A87">
            <v>35765</v>
          </cell>
          <cell r="B87">
            <v>720</v>
          </cell>
          <cell r="C87">
            <v>31832</v>
          </cell>
          <cell r="D87" t="str">
            <v>914     44212       55.94       5       155</v>
          </cell>
        </row>
        <row r="88">
          <cell r="A88" t="str">
            <v>Totals: ___</v>
          </cell>
          <cell r="B88" t="str">
            <v>_______</v>
          </cell>
          <cell r="C88" t="str">
            <v>__________</v>
          </cell>
          <cell r="D88" t="str">
            <v>__________</v>
          </cell>
        </row>
        <row r="89">
          <cell r="A89">
            <v>1997</v>
          </cell>
          <cell r="B89">
            <v>13915</v>
          </cell>
          <cell r="C89">
            <v>419999</v>
          </cell>
          <cell r="D89">
            <v>20147</v>
          </cell>
        </row>
        <row r="91">
          <cell r="A91">
            <v>35796</v>
          </cell>
          <cell r="B91">
            <v>930</v>
          </cell>
          <cell r="C91">
            <v>31663</v>
          </cell>
          <cell r="D91" t="str">
            <v>1,140     34047       55.07       5       155</v>
          </cell>
        </row>
        <row r="92">
          <cell r="A92">
            <v>35827</v>
          </cell>
          <cell r="B92">
            <v>1054</v>
          </cell>
          <cell r="C92">
            <v>28052</v>
          </cell>
          <cell r="D92" t="str">
            <v>888     26615       45.73       5       140</v>
          </cell>
        </row>
        <row r="93">
          <cell r="A93">
            <v>35855</v>
          </cell>
          <cell r="B93">
            <v>1373</v>
          </cell>
          <cell r="C93">
            <v>31186</v>
          </cell>
          <cell r="D93" t="str">
            <v>1,818     22714       56.97       5       155</v>
          </cell>
        </row>
        <row r="94">
          <cell r="A94">
            <v>35886</v>
          </cell>
          <cell r="B94">
            <v>837</v>
          </cell>
          <cell r="C94">
            <v>29297</v>
          </cell>
          <cell r="D94" t="str">
            <v>902     35003       51.87       5       150</v>
          </cell>
        </row>
        <row r="95">
          <cell r="A95">
            <v>35916</v>
          </cell>
          <cell r="B95">
            <v>756</v>
          </cell>
          <cell r="C95">
            <v>29327</v>
          </cell>
          <cell r="D95" t="str">
            <v>987     38793       56.63       5       155</v>
          </cell>
        </row>
        <row r="96">
          <cell r="A96">
            <v>35947</v>
          </cell>
          <cell r="B96">
            <v>779</v>
          </cell>
          <cell r="C96">
            <v>26451</v>
          </cell>
          <cell r="D96" t="str">
            <v>1,097     33956       58.48       5       145</v>
          </cell>
        </row>
        <row r="97">
          <cell r="A97">
            <v>35977</v>
          </cell>
          <cell r="B97">
            <v>591</v>
          </cell>
          <cell r="C97">
            <v>28792</v>
          </cell>
          <cell r="D97" t="str">
            <v>746     48718       55.80       5       132</v>
          </cell>
        </row>
        <row r="98">
          <cell r="A98">
            <v>36008</v>
          </cell>
          <cell r="B98">
            <v>428</v>
          </cell>
          <cell r="C98">
            <v>28237</v>
          </cell>
          <cell r="D98" t="str">
            <v>574     65975       57.29       4       124</v>
          </cell>
        </row>
        <row r="99">
          <cell r="A99">
            <v>36039</v>
          </cell>
          <cell r="B99">
            <v>396</v>
          </cell>
          <cell r="C99">
            <v>26804</v>
          </cell>
          <cell r="D99" t="str">
            <v>529     67687       57.19       4       120</v>
          </cell>
        </row>
        <row r="100">
          <cell r="A100">
            <v>36069</v>
          </cell>
          <cell r="B100">
            <v>434</v>
          </cell>
          <cell r="C100">
            <v>26685</v>
          </cell>
          <cell r="D100" t="str">
            <v>711     61487       62.10       4       124</v>
          </cell>
        </row>
        <row r="101">
          <cell r="A101">
            <v>36100</v>
          </cell>
          <cell r="B101">
            <v>673</v>
          </cell>
          <cell r="C101">
            <v>25451</v>
          </cell>
          <cell r="D101" t="str">
            <v>1,299     37818       65.87       4       120</v>
          </cell>
        </row>
        <row r="102">
          <cell r="A102">
            <v>36130</v>
          </cell>
          <cell r="B102">
            <v>727</v>
          </cell>
          <cell r="C102">
            <v>26318</v>
          </cell>
          <cell r="D102" t="str">
            <v>1,079     36201       59.75       4       123</v>
          </cell>
        </row>
        <row r="103">
          <cell r="A103" t="str">
            <v>Totals: ___</v>
          </cell>
          <cell r="B103" t="str">
            <v>_______</v>
          </cell>
          <cell r="C103" t="str">
            <v>__________</v>
          </cell>
          <cell r="D103" t="str">
            <v>__________</v>
          </cell>
        </row>
        <row r="104">
          <cell r="A104">
            <v>1998</v>
          </cell>
          <cell r="B104">
            <v>8978</v>
          </cell>
          <cell r="C104">
            <v>338263</v>
          </cell>
          <cell r="D104">
            <v>11770</v>
          </cell>
        </row>
        <row r="106">
          <cell r="A106">
            <v>36161</v>
          </cell>
          <cell r="B106">
            <v>585</v>
          </cell>
          <cell r="C106">
            <v>25460</v>
          </cell>
          <cell r="D106" t="str">
            <v>1,337     43522       69.56       4       124</v>
          </cell>
        </row>
        <row r="107">
          <cell r="A107">
            <v>36192</v>
          </cell>
          <cell r="B107">
            <v>477</v>
          </cell>
          <cell r="C107">
            <v>22775</v>
          </cell>
          <cell r="D107" t="str">
            <v>1,102     47747       69.79       4       112</v>
          </cell>
        </row>
        <row r="108">
          <cell r="A108">
            <v>36220</v>
          </cell>
          <cell r="B108">
            <v>591</v>
          </cell>
          <cell r="C108">
            <v>23938</v>
          </cell>
          <cell r="D108" t="str">
            <v>1,409     40505       70.45       4       124</v>
          </cell>
        </row>
        <row r="109">
          <cell r="A109">
            <v>36251</v>
          </cell>
          <cell r="B109">
            <v>446</v>
          </cell>
          <cell r="C109">
            <v>24593</v>
          </cell>
          <cell r="D109" t="str">
            <v>1,218     55142       73.20       4       120</v>
          </cell>
        </row>
        <row r="110">
          <cell r="A110">
            <v>36281</v>
          </cell>
          <cell r="B110">
            <v>421</v>
          </cell>
          <cell r="C110">
            <v>24537</v>
          </cell>
          <cell r="D110" t="str">
            <v>2,715     58283       86.58       4       124</v>
          </cell>
        </row>
        <row r="111">
          <cell r="A111">
            <v>36312</v>
          </cell>
          <cell r="B111">
            <v>537</v>
          </cell>
          <cell r="C111">
            <v>22999</v>
          </cell>
          <cell r="D111" t="str">
            <v>2,805     42829       83.93       4       120</v>
          </cell>
        </row>
        <row r="112">
          <cell r="A112">
            <v>36342</v>
          </cell>
          <cell r="B112">
            <v>536</v>
          </cell>
          <cell r="C112">
            <v>23501</v>
          </cell>
          <cell r="D112" t="str">
            <v>2,786     43846       83.87       4       124</v>
          </cell>
        </row>
        <row r="113">
          <cell r="A113">
            <v>36373</v>
          </cell>
          <cell r="B113">
            <v>512</v>
          </cell>
          <cell r="C113">
            <v>23663</v>
          </cell>
          <cell r="D113" t="str">
            <v>2,725     46217       84.18       4       124</v>
          </cell>
        </row>
        <row r="114">
          <cell r="A114">
            <v>36404</v>
          </cell>
          <cell r="B114">
            <v>560</v>
          </cell>
          <cell r="C114">
            <v>22541</v>
          </cell>
          <cell r="D114" t="str">
            <v>3,512     40252       86.25       4       120</v>
          </cell>
        </row>
        <row r="115">
          <cell r="A115">
            <v>36434</v>
          </cell>
          <cell r="B115">
            <v>108</v>
          </cell>
          <cell r="C115">
            <v>21234</v>
          </cell>
          <cell r="D115" t="str">
            <v>54    196612       33.33       2        61</v>
          </cell>
        </row>
        <row r="116">
          <cell r="A116">
            <v>36465</v>
          </cell>
          <cell r="B116">
            <v>584</v>
          </cell>
          <cell r="C116">
            <v>19835</v>
          </cell>
          <cell r="D116" t="str">
            <v>2,557     33965       81.41       4       120</v>
          </cell>
        </row>
        <row r="117">
          <cell r="A117">
            <v>36495</v>
          </cell>
          <cell r="B117">
            <v>556</v>
          </cell>
          <cell r="C117">
            <v>24189</v>
          </cell>
          <cell r="D117" t="str">
            <v>2,688     43506       82.86       4       124</v>
          </cell>
        </row>
        <row r="118">
          <cell r="A118" t="str">
            <v>Totals: ___</v>
          </cell>
          <cell r="B118" t="str">
            <v>_______</v>
          </cell>
          <cell r="C118" t="str">
            <v>__________</v>
          </cell>
          <cell r="D118" t="str">
            <v>__________</v>
          </cell>
        </row>
        <row r="119">
          <cell r="A119">
            <v>1999</v>
          </cell>
          <cell r="B119">
            <v>5913</v>
          </cell>
          <cell r="C119">
            <v>279265</v>
          </cell>
          <cell r="D119">
            <v>24908</v>
          </cell>
        </row>
        <row r="121">
          <cell r="A121">
            <v>36526</v>
          </cell>
          <cell r="B121">
            <v>474</v>
          </cell>
          <cell r="C121">
            <v>22659</v>
          </cell>
          <cell r="D121" t="str">
            <v>2,603     47804       84.60       4       124</v>
          </cell>
        </row>
        <row r="122">
          <cell r="A122">
            <v>36557</v>
          </cell>
          <cell r="B122">
            <v>586</v>
          </cell>
          <cell r="C122">
            <v>21214</v>
          </cell>
          <cell r="D122" t="str">
            <v>3,428     36202       85.40       4       116</v>
          </cell>
        </row>
        <row r="123">
          <cell r="A123">
            <v>36586</v>
          </cell>
          <cell r="B123">
            <v>641</v>
          </cell>
          <cell r="C123">
            <v>22940</v>
          </cell>
          <cell r="D123" t="str">
            <v>3,724     35788       85.32       4       124</v>
          </cell>
        </row>
        <row r="124">
          <cell r="A124">
            <v>36617</v>
          </cell>
          <cell r="B124">
            <v>568</v>
          </cell>
          <cell r="C124">
            <v>882</v>
          </cell>
          <cell r="D124" t="str">
            <v>3,152      1553       84.73       2        60</v>
          </cell>
        </row>
        <row r="125">
          <cell r="A125">
            <v>36647</v>
          </cell>
          <cell r="B125">
            <v>732</v>
          </cell>
          <cell r="C125">
            <v>19090</v>
          </cell>
          <cell r="D125" t="str">
            <v>3,608     26080       83.13       4       124</v>
          </cell>
        </row>
        <row r="126">
          <cell r="A126">
            <v>36678</v>
          </cell>
          <cell r="B126">
            <v>641</v>
          </cell>
          <cell r="C126">
            <v>18522</v>
          </cell>
          <cell r="D126" t="str">
            <v>3,590     28896       84.85       4       120</v>
          </cell>
        </row>
        <row r="127">
          <cell r="A127">
            <v>36708</v>
          </cell>
          <cell r="B127">
            <v>924</v>
          </cell>
          <cell r="C127">
            <v>19161</v>
          </cell>
          <cell r="D127" t="str">
            <v>6,363     20738       87.32       4       124</v>
          </cell>
        </row>
        <row r="128">
          <cell r="A128">
            <v>36739</v>
          </cell>
          <cell r="B128">
            <v>618</v>
          </cell>
          <cell r="C128">
            <v>18353</v>
          </cell>
          <cell r="D128" t="str">
            <v>4,841     29698       88.68       4       121</v>
          </cell>
        </row>
        <row r="129">
          <cell r="A129">
            <v>36770</v>
          </cell>
          <cell r="B129">
            <v>757</v>
          </cell>
          <cell r="C129">
            <v>1348</v>
          </cell>
          <cell r="D129" t="str">
            <v>10,916      1781       93.51       2        60</v>
          </cell>
        </row>
        <row r="130">
          <cell r="A130">
            <v>36800</v>
          </cell>
          <cell r="B130">
            <v>497</v>
          </cell>
          <cell r="C130">
            <v>823</v>
          </cell>
          <cell r="D130" t="str">
            <v>4,541      1656       90.13       2        62</v>
          </cell>
        </row>
        <row r="131">
          <cell r="A131">
            <v>36831</v>
          </cell>
          <cell r="B131">
            <v>390</v>
          </cell>
          <cell r="C131">
            <v>760</v>
          </cell>
          <cell r="D131" t="str">
            <v>4,081      1949       91.28       2        60</v>
          </cell>
        </row>
        <row r="132">
          <cell r="A132">
            <v>36861</v>
          </cell>
          <cell r="B132">
            <v>343</v>
          </cell>
          <cell r="C132">
            <v>19089</v>
          </cell>
          <cell r="D132" t="str">
            <v>10,911     55654       96.95       4       124</v>
          </cell>
        </row>
        <row r="133">
          <cell r="A133" t="str">
            <v>Totals: ___</v>
          </cell>
          <cell r="B133" t="str">
            <v>_______</v>
          </cell>
          <cell r="C133" t="str">
            <v>__________</v>
          </cell>
          <cell r="D133" t="str">
            <v>__________</v>
          </cell>
        </row>
        <row r="134">
          <cell r="A134">
            <v>2000</v>
          </cell>
          <cell r="B134">
            <v>7171</v>
          </cell>
          <cell r="C134">
            <v>164841</v>
          </cell>
          <cell r="D134">
            <v>61758</v>
          </cell>
        </row>
        <row r="136">
          <cell r="A136">
            <v>36892</v>
          </cell>
          <cell r="B136">
            <v>259</v>
          </cell>
          <cell r="C136">
            <v>19152</v>
          </cell>
          <cell r="D136" t="str">
            <v>4,743     73946       94.82       4       124</v>
          </cell>
        </row>
        <row r="137">
          <cell r="A137">
            <v>36923</v>
          </cell>
          <cell r="B137">
            <v>128</v>
          </cell>
          <cell r="C137">
            <v>673</v>
          </cell>
          <cell r="D137" t="str">
            <v>4,215      5258       97.05       2        56</v>
          </cell>
        </row>
        <row r="138">
          <cell r="A138">
            <v>36951</v>
          </cell>
          <cell r="B138">
            <v>295</v>
          </cell>
          <cell r="C138">
            <v>17511</v>
          </cell>
          <cell r="D138" t="str">
            <v>9,509     59360       96.99       4       124</v>
          </cell>
        </row>
        <row r="139">
          <cell r="A139">
            <v>36982</v>
          </cell>
          <cell r="B139">
            <v>141</v>
          </cell>
          <cell r="C139">
            <v>597</v>
          </cell>
          <cell r="D139" t="str">
            <v>8,373      4235       98.34       2        60</v>
          </cell>
        </row>
        <row r="140">
          <cell r="A140">
            <v>37012</v>
          </cell>
          <cell r="B140">
            <v>243</v>
          </cell>
          <cell r="C140">
            <v>489</v>
          </cell>
          <cell r="D140" t="str">
            <v>10,150      2013       97.66       2        62</v>
          </cell>
        </row>
        <row r="141">
          <cell r="A141">
            <v>37043</v>
          </cell>
          <cell r="B141">
            <v>161</v>
          </cell>
          <cell r="C141">
            <v>1077</v>
          </cell>
          <cell r="D141" t="str">
            <v>4,899      6690       96.82       2        60</v>
          </cell>
        </row>
        <row r="142">
          <cell r="A142" t="str">
            <v>Totals: ___</v>
          </cell>
          <cell r="B142" t="str">
            <v>_______</v>
          </cell>
          <cell r="C142" t="str">
            <v>__________</v>
          </cell>
          <cell r="D142" t="str">
            <v>__________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94"/>
    </sheetNames>
    <sheetDataSet>
      <sheetData sheetId="0">
        <row r="38">
          <cell r="A38">
            <v>34335</v>
          </cell>
          <cell r="B38">
            <v>12723</v>
          </cell>
          <cell r="C38">
            <v>89467</v>
          </cell>
          <cell r="D38" t="str">
            <v>3,869      7032       23.32      14       257</v>
          </cell>
        </row>
        <row r="39">
          <cell r="A39">
            <v>34366</v>
          </cell>
          <cell r="B39">
            <v>15321</v>
          </cell>
          <cell r="C39">
            <v>95070</v>
          </cell>
          <cell r="D39" t="str">
            <v>7,672      6206       33.37      13       286</v>
          </cell>
        </row>
        <row r="40">
          <cell r="A40">
            <v>34394</v>
          </cell>
          <cell r="B40">
            <v>13779</v>
          </cell>
          <cell r="C40">
            <v>73884</v>
          </cell>
          <cell r="D40" t="str">
            <v>4,472      5363       24.50      13       301</v>
          </cell>
        </row>
        <row r="41">
          <cell r="A41">
            <v>34425</v>
          </cell>
          <cell r="B41">
            <v>16036</v>
          </cell>
          <cell r="C41">
            <v>130861</v>
          </cell>
          <cell r="D41" t="str">
            <v>5,494      8161       25.52      13       350</v>
          </cell>
        </row>
        <row r="42">
          <cell r="A42">
            <v>34455</v>
          </cell>
          <cell r="B42">
            <v>12125</v>
          </cell>
          <cell r="C42">
            <v>161548</v>
          </cell>
          <cell r="D42" t="str">
            <v>7,032     13324       36.71      13       370</v>
          </cell>
        </row>
        <row r="43">
          <cell r="A43">
            <v>34486</v>
          </cell>
          <cell r="B43">
            <v>10970</v>
          </cell>
          <cell r="C43">
            <v>163068</v>
          </cell>
          <cell r="D43" t="str">
            <v>5,391     14865       32.95      13       361</v>
          </cell>
        </row>
        <row r="44">
          <cell r="A44">
            <v>34516</v>
          </cell>
          <cell r="B44">
            <v>9037</v>
          </cell>
          <cell r="C44">
            <v>141657</v>
          </cell>
          <cell r="D44" t="str">
            <v>7,154     15676       44.19      13       370</v>
          </cell>
        </row>
        <row r="45">
          <cell r="A45">
            <v>34547</v>
          </cell>
          <cell r="B45">
            <v>7652</v>
          </cell>
          <cell r="C45">
            <v>138100</v>
          </cell>
          <cell r="D45" t="str">
            <v>3,612     18048       32.07      13       372</v>
          </cell>
        </row>
        <row r="46">
          <cell r="A46">
            <v>34578</v>
          </cell>
          <cell r="B46">
            <v>6499</v>
          </cell>
          <cell r="C46">
            <v>105651</v>
          </cell>
          <cell r="D46" t="str">
            <v>2,971     16257       31.37      13       358</v>
          </cell>
        </row>
        <row r="47">
          <cell r="A47">
            <v>34608</v>
          </cell>
          <cell r="B47">
            <v>7242</v>
          </cell>
          <cell r="C47">
            <v>143322</v>
          </cell>
          <cell r="D47" t="str">
            <v>2,151     19791       22.90      13       380</v>
          </cell>
        </row>
        <row r="48">
          <cell r="A48">
            <v>34639</v>
          </cell>
          <cell r="B48">
            <v>6187</v>
          </cell>
          <cell r="C48">
            <v>127560</v>
          </cell>
          <cell r="D48" t="str">
            <v>3,517     20618       36.24      13       379</v>
          </cell>
        </row>
        <row r="49">
          <cell r="A49">
            <v>34669</v>
          </cell>
          <cell r="B49">
            <v>4932</v>
          </cell>
          <cell r="C49">
            <v>132575</v>
          </cell>
          <cell r="D49" t="str">
            <v>1,390     26881       21.99      13       360</v>
          </cell>
        </row>
        <row r="50">
          <cell r="A50" t="str">
            <v>Totals: ___</v>
          </cell>
          <cell r="B50" t="str">
            <v>_______</v>
          </cell>
          <cell r="C50" t="str">
            <v>__________</v>
          </cell>
          <cell r="D50" t="str">
            <v>__________</v>
          </cell>
        </row>
        <row r="51">
          <cell r="A51">
            <v>1994</v>
          </cell>
          <cell r="B51">
            <v>122503</v>
          </cell>
          <cell r="C51">
            <v>1502763</v>
          </cell>
          <cell r="D51">
            <v>54725</v>
          </cell>
        </row>
        <row r="53">
          <cell r="A53">
            <v>34700</v>
          </cell>
          <cell r="B53">
            <v>6002</v>
          </cell>
          <cell r="C53">
            <v>131050</v>
          </cell>
          <cell r="D53" t="str">
            <v>1,032     21835       14.67      12       333</v>
          </cell>
        </row>
        <row r="54">
          <cell r="A54">
            <v>34731</v>
          </cell>
          <cell r="B54">
            <v>4876</v>
          </cell>
          <cell r="C54">
            <v>119741</v>
          </cell>
          <cell r="D54" t="str">
            <v>75     24558        1.51      12       323</v>
          </cell>
        </row>
        <row r="55">
          <cell r="A55">
            <v>34759</v>
          </cell>
          <cell r="B55">
            <v>5347</v>
          </cell>
          <cell r="C55">
            <v>129949</v>
          </cell>
          <cell r="D55" t="str">
            <v>847     24304       13.67      13       373</v>
          </cell>
        </row>
        <row r="56">
          <cell r="A56">
            <v>34790</v>
          </cell>
          <cell r="B56">
            <v>4403</v>
          </cell>
          <cell r="C56">
            <v>111160</v>
          </cell>
          <cell r="D56" t="str">
            <v>1,960     25247       30.80      13       350</v>
          </cell>
        </row>
        <row r="57">
          <cell r="A57">
            <v>34820</v>
          </cell>
          <cell r="B57">
            <v>6183</v>
          </cell>
          <cell r="C57">
            <v>130132</v>
          </cell>
          <cell r="D57" t="str">
            <v>2,026     21047       24.68      13       389</v>
          </cell>
        </row>
        <row r="58">
          <cell r="A58">
            <v>34851</v>
          </cell>
          <cell r="B58">
            <v>3536</v>
          </cell>
          <cell r="C58">
            <v>122267</v>
          </cell>
          <cell r="D58" t="str">
            <v>1,709     34578       32.58      13       348</v>
          </cell>
        </row>
        <row r="59">
          <cell r="A59">
            <v>34881</v>
          </cell>
          <cell r="B59">
            <v>4529</v>
          </cell>
          <cell r="C59">
            <v>89903</v>
          </cell>
          <cell r="D59" t="str">
            <v>4,690     19851       50.87      12       304</v>
          </cell>
        </row>
        <row r="60">
          <cell r="A60">
            <v>34912</v>
          </cell>
          <cell r="B60">
            <v>4089</v>
          </cell>
          <cell r="C60">
            <v>128325</v>
          </cell>
          <cell r="D60" t="str">
            <v>3,921     31383       48.95      13       375</v>
          </cell>
        </row>
        <row r="61">
          <cell r="A61">
            <v>34943</v>
          </cell>
          <cell r="B61">
            <v>4311</v>
          </cell>
          <cell r="C61">
            <v>126712</v>
          </cell>
          <cell r="D61" t="str">
            <v>4,857     29393       52.98      13       387</v>
          </cell>
        </row>
        <row r="62">
          <cell r="A62">
            <v>34973</v>
          </cell>
          <cell r="B62">
            <v>4556</v>
          </cell>
          <cell r="C62">
            <v>128424</v>
          </cell>
          <cell r="D62" t="str">
            <v>1,142     28188       20.04      13       373</v>
          </cell>
        </row>
        <row r="63">
          <cell r="A63">
            <v>35004</v>
          </cell>
          <cell r="B63">
            <v>3665</v>
          </cell>
          <cell r="C63">
            <v>124337</v>
          </cell>
          <cell r="D63" t="str">
            <v>539     33926       12.82      12       355</v>
          </cell>
        </row>
        <row r="64">
          <cell r="A64">
            <v>35034</v>
          </cell>
          <cell r="B64">
            <v>3650</v>
          </cell>
          <cell r="C64">
            <v>122482</v>
          </cell>
          <cell r="D64" t="str">
            <v>1,990     33557       35.28      13       392</v>
          </cell>
        </row>
        <row r="65">
          <cell r="A65" t="str">
            <v>Totals: ___</v>
          </cell>
          <cell r="B65" t="str">
            <v>_______</v>
          </cell>
          <cell r="C65" t="str">
            <v>__________</v>
          </cell>
          <cell r="D65" t="str">
            <v>__________</v>
          </cell>
        </row>
        <row r="66">
          <cell r="A66">
            <v>1995</v>
          </cell>
          <cell r="B66">
            <v>55147</v>
          </cell>
          <cell r="C66">
            <v>1464482</v>
          </cell>
          <cell r="D66">
            <v>24788</v>
          </cell>
        </row>
        <row r="68">
          <cell r="A68">
            <v>35065</v>
          </cell>
          <cell r="B68">
            <v>2634</v>
          </cell>
          <cell r="C68">
            <v>110946</v>
          </cell>
          <cell r="D68" t="str">
            <v>1,044     42121       28.38       9       255</v>
          </cell>
        </row>
        <row r="69">
          <cell r="A69">
            <v>35096</v>
          </cell>
          <cell r="B69">
            <v>2300</v>
          </cell>
          <cell r="C69">
            <v>111424</v>
          </cell>
          <cell r="D69" t="str">
            <v>980     48446       29.88       9       234</v>
          </cell>
        </row>
        <row r="70">
          <cell r="A70">
            <v>35125</v>
          </cell>
          <cell r="B70">
            <v>3480</v>
          </cell>
          <cell r="C70">
            <v>120008</v>
          </cell>
          <cell r="D70" t="str">
            <v>1,310     34486       27.35      12       370</v>
          </cell>
        </row>
        <row r="71">
          <cell r="A71">
            <v>35156</v>
          </cell>
          <cell r="B71">
            <v>4002</v>
          </cell>
          <cell r="C71">
            <v>119317</v>
          </cell>
          <cell r="D71" t="str">
            <v>979     29815       19.65      13       364</v>
          </cell>
        </row>
        <row r="72">
          <cell r="A72">
            <v>35186</v>
          </cell>
          <cell r="B72">
            <v>3533</v>
          </cell>
          <cell r="C72">
            <v>122404</v>
          </cell>
          <cell r="D72" t="str">
            <v>891     34646       20.14      13       366</v>
          </cell>
        </row>
        <row r="73">
          <cell r="A73">
            <v>35217</v>
          </cell>
          <cell r="B73">
            <v>3115</v>
          </cell>
          <cell r="C73">
            <v>115707</v>
          </cell>
          <cell r="D73" t="str">
            <v>958     37146       23.52      12       360</v>
          </cell>
        </row>
        <row r="74">
          <cell r="A74">
            <v>35247</v>
          </cell>
          <cell r="B74">
            <v>3443</v>
          </cell>
          <cell r="C74">
            <v>117536</v>
          </cell>
          <cell r="D74" t="str">
            <v>2,126     34138       38.18      12       366</v>
          </cell>
        </row>
        <row r="75">
          <cell r="A75">
            <v>35278</v>
          </cell>
          <cell r="B75">
            <v>2869</v>
          </cell>
          <cell r="C75">
            <v>108382</v>
          </cell>
          <cell r="D75" t="str">
            <v>621     37777       17.79      12       340</v>
          </cell>
        </row>
        <row r="76">
          <cell r="A76">
            <v>35309</v>
          </cell>
          <cell r="B76">
            <v>2782</v>
          </cell>
          <cell r="C76">
            <v>110577</v>
          </cell>
          <cell r="D76" t="str">
            <v>837     39748       23.13      11       330</v>
          </cell>
        </row>
        <row r="77">
          <cell r="A77">
            <v>35339</v>
          </cell>
          <cell r="B77">
            <v>2943</v>
          </cell>
          <cell r="C77">
            <v>114569</v>
          </cell>
          <cell r="D77" t="str">
            <v>682     38930       18.81      11       335</v>
          </cell>
        </row>
        <row r="78">
          <cell r="A78">
            <v>35370</v>
          </cell>
          <cell r="B78">
            <v>2602</v>
          </cell>
          <cell r="C78">
            <v>111120</v>
          </cell>
          <cell r="D78" t="str">
            <v>625     42706       19.37      11       329</v>
          </cell>
        </row>
        <row r="79">
          <cell r="A79">
            <v>35400</v>
          </cell>
          <cell r="B79">
            <v>2906</v>
          </cell>
          <cell r="C79">
            <v>114995</v>
          </cell>
          <cell r="D79" t="str">
            <v>733     39572       20.14      12       342</v>
          </cell>
        </row>
        <row r="80">
          <cell r="A80" t="str">
            <v>Totals: ___</v>
          </cell>
          <cell r="B80" t="str">
            <v>_______</v>
          </cell>
          <cell r="C80" t="str">
            <v>__________</v>
          </cell>
          <cell r="D80" t="str">
            <v>__________</v>
          </cell>
        </row>
        <row r="81">
          <cell r="A81">
            <v>1996</v>
          </cell>
          <cell r="B81">
            <v>36609</v>
          </cell>
          <cell r="C81">
            <v>1376985</v>
          </cell>
          <cell r="D81">
            <v>11786</v>
          </cell>
        </row>
        <row r="83">
          <cell r="A83">
            <v>35431</v>
          </cell>
          <cell r="B83">
            <v>2656</v>
          </cell>
          <cell r="C83">
            <v>95655</v>
          </cell>
          <cell r="D83" t="str">
            <v>1,158     36015       30.36      11       332</v>
          </cell>
        </row>
        <row r="84">
          <cell r="A84">
            <v>35462</v>
          </cell>
          <cell r="B84">
            <v>2268</v>
          </cell>
          <cell r="C84">
            <v>84801</v>
          </cell>
          <cell r="D84" t="str">
            <v>748     37391       24.80      10       279</v>
          </cell>
        </row>
        <row r="85">
          <cell r="A85">
            <v>35490</v>
          </cell>
          <cell r="B85">
            <v>2933</v>
          </cell>
          <cell r="C85">
            <v>91876</v>
          </cell>
          <cell r="D85" t="str">
            <v>852     31325       22.51      10       303</v>
          </cell>
        </row>
        <row r="86">
          <cell r="A86">
            <v>35521</v>
          </cell>
          <cell r="B86">
            <v>2417</v>
          </cell>
          <cell r="C86">
            <v>86926</v>
          </cell>
          <cell r="D86" t="str">
            <v>645     35965       21.06      10       285</v>
          </cell>
        </row>
        <row r="87">
          <cell r="A87">
            <v>35551</v>
          </cell>
          <cell r="B87">
            <v>2524</v>
          </cell>
          <cell r="C87">
            <v>87485</v>
          </cell>
          <cell r="D87" t="str">
            <v>721     34662       22.22       9       278</v>
          </cell>
        </row>
        <row r="88">
          <cell r="A88">
            <v>35582</v>
          </cell>
          <cell r="B88">
            <v>3056</v>
          </cell>
          <cell r="C88">
            <v>80823</v>
          </cell>
          <cell r="D88" t="str">
            <v>561     26448       15.51       9       270</v>
          </cell>
        </row>
        <row r="89">
          <cell r="A89">
            <v>35612</v>
          </cell>
          <cell r="B89">
            <v>2363</v>
          </cell>
          <cell r="C89">
            <v>86587</v>
          </cell>
          <cell r="D89" t="str">
            <v>565     36643       19.30       9       257</v>
          </cell>
        </row>
        <row r="90">
          <cell r="A90">
            <v>35643</v>
          </cell>
          <cell r="B90">
            <v>2633</v>
          </cell>
          <cell r="C90">
            <v>87776</v>
          </cell>
          <cell r="D90" t="str">
            <v>630     33337       19.31       9       251</v>
          </cell>
        </row>
        <row r="91">
          <cell r="A91">
            <v>35674</v>
          </cell>
          <cell r="B91">
            <v>3035</v>
          </cell>
          <cell r="C91">
            <v>85098</v>
          </cell>
          <cell r="D91" t="str">
            <v>1,189     28039       28.15       9       234</v>
          </cell>
        </row>
        <row r="92">
          <cell r="A92">
            <v>35704</v>
          </cell>
          <cell r="B92">
            <v>2624</v>
          </cell>
          <cell r="C92">
            <v>86309</v>
          </cell>
          <cell r="D92" t="str">
            <v>827     32893       23.96      10       248</v>
          </cell>
        </row>
        <row r="93">
          <cell r="A93">
            <v>35735</v>
          </cell>
          <cell r="B93">
            <v>2780</v>
          </cell>
          <cell r="C93">
            <v>82192</v>
          </cell>
          <cell r="D93" t="str">
            <v>624     29566       18.33       9       269</v>
          </cell>
        </row>
        <row r="94">
          <cell r="A94">
            <v>35765</v>
          </cell>
          <cell r="B94">
            <v>3085</v>
          </cell>
          <cell r="C94">
            <v>86801</v>
          </cell>
          <cell r="D94" t="str">
            <v>830     28137       21.20       9       271</v>
          </cell>
        </row>
        <row r="95">
          <cell r="A95" t="str">
            <v>Totals: ___</v>
          </cell>
          <cell r="B95" t="str">
            <v>_______</v>
          </cell>
          <cell r="C95" t="str">
            <v>__________</v>
          </cell>
          <cell r="D95" t="str">
            <v>__________</v>
          </cell>
        </row>
        <row r="96">
          <cell r="A96">
            <v>1997</v>
          </cell>
          <cell r="B96">
            <v>32374</v>
          </cell>
          <cell r="C96">
            <v>1042329</v>
          </cell>
          <cell r="D96">
            <v>9350</v>
          </cell>
        </row>
        <row r="98">
          <cell r="A98">
            <v>35796</v>
          </cell>
          <cell r="B98">
            <v>3089</v>
          </cell>
          <cell r="C98">
            <v>89128</v>
          </cell>
          <cell r="D98" t="str">
            <v>556     28854       15.25       9       264</v>
          </cell>
        </row>
        <row r="99">
          <cell r="A99">
            <v>35827</v>
          </cell>
          <cell r="B99">
            <v>2640</v>
          </cell>
          <cell r="C99">
            <v>78650</v>
          </cell>
          <cell r="D99" t="str">
            <v>333     29792       11.20       9       224</v>
          </cell>
        </row>
        <row r="100">
          <cell r="A100">
            <v>35855</v>
          </cell>
          <cell r="B100">
            <v>2508</v>
          </cell>
          <cell r="C100">
            <v>85615</v>
          </cell>
          <cell r="D100" t="str">
            <v>582     34137       18.83       8       245</v>
          </cell>
        </row>
        <row r="101">
          <cell r="A101">
            <v>35886</v>
          </cell>
          <cell r="B101">
            <v>3199</v>
          </cell>
          <cell r="C101">
            <v>79908</v>
          </cell>
          <cell r="D101" t="str">
            <v>365     24980       10.24       8       180</v>
          </cell>
        </row>
        <row r="102">
          <cell r="A102">
            <v>35916</v>
          </cell>
          <cell r="B102">
            <v>2932</v>
          </cell>
          <cell r="C102">
            <v>81949</v>
          </cell>
          <cell r="D102" t="str">
            <v>350     27950       10.66       8       244</v>
          </cell>
        </row>
        <row r="103">
          <cell r="A103">
            <v>35947</v>
          </cell>
          <cell r="B103">
            <v>3452</v>
          </cell>
          <cell r="C103">
            <v>78982</v>
          </cell>
          <cell r="D103" t="str">
            <v>1,233     22881       26.32       9       253</v>
          </cell>
        </row>
        <row r="104">
          <cell r="A104">
            <v>35977</v>
          </cell>
          <cell r="B104">
            <v>3054</v>
          </cell>
          <cell r="C104">
            <v>83826</v>
          </cell>
          <cell r="D104" t="str">
            <v>578     27448       15.91       9       277</v>
          </cell>
        </row>
        <row r="105">
          <cell r="A105">
            <v>36008</v>
          </cell>
          <cell r="B105">
            <v>2655</v>
          </cell>
          <cell r="C105">
            <v>79285</v>
          </cell>
          <cell r="D105" t="str">
            <v>457     29863       14.69       9       272</v>
          </cell>
        </row>
        <row r="106">
          <cell r="A106">
            <v>36039</v>
          </cell>
          <cell r="B106">
            <v>2509</v>
          </cell>
          <cell r="C106">
            <v>82295</v>
          </cell>
          <cell r="D106" t="str">
            <v>697     32800       21.74      10       294</v>
          </cell>
        </row>
        <row r="107">
          <cell r="A107">
            <v>36069</v>
          </cell>
          <cell r="B107">
            <v>2688</v>
          </cell>
          <cell r="C107">
            <v>80089</v>
          </cell>
          <cell r="D107" t="str">
            <v>541     29796       16.75       9       269</v>
          </cell>
        </row>
        <row r="108">
          <cell r="A108">
            <v>36100</v>
          </cell>
          <cell r="B108">
            <v>2713</v>
          </cell>
          <cell r="C108">
            <v>76978</v>
          </cell>
          <cell r="D108" t="str">
            <v>590     28374       17.86       9       267</v>
          </cell>
        </row>
        <row r="109">
          <cell r="A109">
            <v>36130</v>
          </cell>
          <cell r="B109">
            <v>1723</v>
          </cell>
          <cell r="C109">
            <v>37602</v>
          </cell>
          <cell r="D109" t="str">
            <v>331     21824       16.11       7       211</v>
          </cell>
        </row>
        <row r="110">
          <cell r="A110" t="str">
            <v>Totals: ___</v>
          </cell>
          <cell r="B110" t="str">
            <v>_______</v>
          </cell>
          <cell r="C110" t="str">
            <v>__________</v>
          </cell>
          <cell r="D110" t="str">
            <v>__________</v>
          </cell>
        </row>
        <row r="111">
          <cell r="A111">
            <v>1998</v>
          </cell>
          <cell r="B111">
            <v>33162</v>
          </cell>
          <cell r="C111">
            <v>934307</v>
          </cell>
          <cell r="D111">
            <v>6613</v>
          </cell>
        </row>
        <row r="113">
          <cell r="A113">
            <v>36161</v>
          </cell>
          <cell r="B113">
            <v>2542</v>
          </cell>
          <cell r="C113">
            <v>78955</v>
          </cell>
          <cell r="D113" t="str">
            <v>458     31061       15.27       8       217</v>
          </cell>
        </row>
        <row r="114">
          <cell r="A114">
            <v>36192</v>
          </cell>
          <cell r="B114">
            <v>2141</v>
          </cell>
          <cell r="C114">
            <v>69294</v>
          </cell>
          <cell r="D114" t="str">
            <v>335     32366       13.53       8       188</v>
          </cell>
        </row>
        <row r="115">
          <cell r="A115">
            <v>36220</v>
          </cell>
          <cell r="B115">
            <v>2493</v>
          </cell>
          <cell r="C115">
            <v>79650</v>
          </cell>
          <cell r="D115" t="str">
            <v>650     31950       20.68       9       272</v>
          </cell>
        </row>
        <row r="116">
          <cell r="A116">
            <v>36251</v>
          </cell>
          <cell r="B116">
            <v>2530</v>
          </cell>
          <cell r="C116">
            <v>73693</v>
          </cell>
          <cell r="D116" t="str">
            <v>593     29128       18.99       9       270</v>
          </cell>
        </row>
        <row r="117">
          <cell r="A117">
            <v>36281</v>
          </cell>
          <cell r="B117">
            <v>882</v>
          </cell>
          <cell r="C117">
            <v>2691</v>
          </cell>
          <cell r="D117" t="str">
            <v>46      3052        4.96       3        93</v>
          </cell>
        </row>
        <row r="118">
          <cell r="A118">
            <v>36312</v>
          </cell>
          <cell r="B118">
            <v>2634</v>
          </cell>
          <cell r="C118">
            <v>71638</v>
          </cell>
          <cell r="D118" t="str">
            <v>359     27198       11.99       8       240</v>
          </cell>
        </row>
        <row r="119">
          <cell r="A119">
            <v>36342</v>
          </cell>
          <cell r="B119">
            <v>2957</v>
          </cell>
          <cell r="C119">
            <v>77507</v>
          </cell>
          <cell r="D119" t="str">
            <v>341     26212       10.34       8       248</v>
          </cell>
        </row>
        <row r="120">
          <cell r="A120">
            <v>36373</v>
          </cell>
          <cell r="B120">
            <v>2605</v>
          </cell>
          <cell r="C120">
            <v>73306</v>
          </cell>
          <cell r="D120" t="str">
            <v>605     28141       18.85       8       248</v>
          </cell>
        </row>
        <row r="121">
          <cell r="A121">
            <v>36404</v>
          </cell>
          <cell r="B121">
            <v>2835</v>
          </cell>
          <cell r="C121">
            <v>70470</v>
          </cell>
          <cell r="D121" t="str">
            <v>644     24858       18.51       9       270</v>
          </cell>
        </row>
        <row r="122">
          <cell r="A122">
            <v>36434</v>
          </cell>
          <cell r="B122">
            <v>2704</v>
          </cell>
          <cell r="C122">
            <v>71213</v>
          </cell>
          <cell r="D122" t="str">
            <v>964     26337       26.28       9       276</v>
          </cell>
        </row>
        <row r="123">
          <cell r="A123">
            <v>36465</v>
          </cell>
          <cell r="B123">
            <v>1029</v>
          </cell>
          <cell r="C123">
            <v>3080</v>
          </cell>
          <cell r="D123" t="str">
            <v>131      2994       11.29       4       120</v>
          </cell>
        </row>
        <row r="124">
          <cell r="A124">
            <v>36495</v>
          </cell>
          <cell r="B124">
            <v>1013</v>
          </cell>
          <cell r="C124">
            <v>2757</v>
          </cell>
          <cell r="D124" t="str">
            <v>103      2722        9.23       4       124</v>
          </cell>
        </row>
        <row r="125">
          <cell r="A125" t="str">
            <v>Totals: ___</v>
          </cell>
          <cell r="B125" t="str">
            <v>_______</v>
          </cell>
          <cell r="C125" t="str">
            <v>__________</v>
          </cell>
          <cell r="D125" t="str">
            <v>__________</v>
          </cell>
        </row>
        <row r="126">
          <cell r="A126">
            <v>1999</v>
          </cell>
          <cell r="B126">
            <v>26365</v>
          </cell>
          <cell r="C126">
            <v>674254</v>
          </cell>
          <cell r="D126">
            <v>5229</v>
          </cell>
        </row>
        <row r="128">
          <cell r="A128">
            <v>36526</v>
          </cell>
          <cell r="B128">
            <v>695</v>
          </cell>
          <cell r="C128">
            <v>3256</v>
          </cell>
          <cell r="D128" t="str">
            <v>256      4685       26.92       4       123</v>
          </cell>
        </row>
        <row r="129">
          <cell r="A129">
            <v>36557</v>
          </cell>
          <cell r="B129">
            <v>1690</v>
          </cell>
          <cell r="C129">
            <v>28059</v>
          </cell>
          <cell r="D129" t="str">
            <v>385     16603       18.55       7       200</v>
          </cell>
        </row>
        <row r="130">
          <cell r="A130">
            <v>36586</v>
          </cell>
          <cell r="B130">
            <v>1838</v>
          </cell>
          <cell r="C130">
            <v>66018</v>
          </cell>
          <cell r="D130" t="str">
            <v>365     35919       16.57       6       186</v>
          </cell>
        </row>
        <row r="131">
          <cell r="A131">
            <v>36617</v>
          </cell>
          <cell r="B131">
            <v>1643</v>
          </cell>
          <cell r="C131">
            <v>61786</v>
          </cell>
          <cell r="D131" t="str">
            <v>387     37606       19.06       6       180</v>
          </cell>
        </row>
        <row r="132">
          <cell r="A132">
            <v>36647</v>
          </cell>
          <cell r="B132">
            <v>1528</v>
          </cell>
          <cell r="C132">
            <v>61898</v>
          </cell>
          <cell r="D132" t="str">
            <v>200     40510       11.57       5       155</v>
          </cell>
        </row>
        <row r="133">
          <cell r="A133">
            <v>36678</v>
          </cell>
          <cell r="B133">
            <v>3359</v>
          </cell>
          <cell r="C133">
            <v>64123</v>
          </cell>
          <cell r="D133" t="str">
            <v>304     19090        8.30       9       264</v>
          </cell>
        </row>
        <row r="134">
          <cell r="A134">
            <v>36708</v>
          </cell>
          <cell r="B134">
            <v>1062</v>
          </cell>
          <cell r="C134">
            <v>3619</v>
          </cell>
          <cell r="D134" t="str">
            <v>470      3408       30.68       5       152</v>
          </cell>
        </row>
        <row r="135">
          <cell r="A135">
            <v>36739</v>
          </cell>
          <cell r="B135">
            <v>2294</v>
          </cell>
          <cell r="C135">
            <v>67076</v>
          </cell>
          <cell r="D135" t="str">
            <v>287     29240       11.12       8       246</v>
          </cell>
        </row>
        <row r="136">
          <cell r="A136">
            <v>36770</v>
          </cell>
          <cell r="B136">
            <v>1508</v>
          </cell>
          <cell r="C136">
            <v>63909</v>
          </cell>
          <cell r="D136" t="str">
            <v>338     42380       18.31       6       172</v>
          </cell>
        </row>
        <row r="137">
          <cell r="A137">
            <v>36800</v>
          </cell>
          <cell r="B137">
            <v>2757</v>
          </cell>
          <cell r="C137">
            <v>69549</v>
          </cell>
          <cell r="D137" t="str">
            <v>420     25227       13.22       9       258</v>
          </cell>
        </row>
        <row r="138">
          <cell r="A138">
            <v>36831</v>
          </cell>
          <cell r="B138">
            <v>2366</v>
          </cell>
          <cell r="C138">
            <v>59816</v>
          </cell>
          <cell r="D138" t="str">
            <v>701     25282       22.86       9       245</v>
          </cell>
        </row>
        <row r="139">
          <cell r="A139">
            <v>36861</v>
          </cell>
          <cell r="B139">
            <v>905</v>
          </cell>
          <cell r="C139">
            <v>2979</v>
          </cell>
          <cell r="D139" t="str">
            <v>258      3292       22.18       5       153</v>
          </cell>
        </row>
        <row r="140">
          <cell r="A140" t="str">
            <v>Totals: ___</v>
          </cell>
          <cell r="B140" t="str">
            <v>_______</v>
          </cell>
          <cell r="C140" t="str">
            <v>__________</v>
          </cell>
          <cell r="D140" t="str">
            <v>__________</v>
          </cell>
        </row>
        <row r="141">
          <cell r="A141">
            <v>2000</v>
          </cell>
          <cell r="B141">
            <v>21645</v>
          </cell>
          <cell r="C141">
            <v>552088</v>
          </cell>
          <cell r="D141">
            <v>4371</v>
          </cell>
        </row>
        <row r="143">
          <cell r="A143">
            <v>36892</v>
          </cell>
          <cell r="B143">
            <v>1233</v>
          </cell>
          <cell r="C143">
            <v>2795</v>
          </cell>
          <cell r="D143" t="str">
            <v>270      2267       17.96       5       149</v>
          </cell>
        </row>
        <row r="144">
          <cell r="A144">
            <v>36923</v>
          </cell>
          <cell r="B144">
            <v>907</v>
          </cell>
          <cell r="C144">
            <v>2433</v>
          </cell>
          <cell r="D144" t="str">
            <v>193      2683       17.55       5       119</v>
          </cell>
        </row>
        <row r="145">
          <cell r="A145">
            <v>36951</v>
          </cell>
          <cell r="B145">
            <v>330</v>
          </cell>
          <cell r="C145">
            <v>973</v>
          </cell>
          <cell r="D145" t="str">
            <v>29      2949        8.08       3        93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95"/>
    </sheetNames>
    <sheetDataSet>
      <sheetData sheetId="0">
        <row r="51">
          <cell r="A51">
            <v>34881</v>
          </cell>
          <cell r="B51">
            <v>4058</v>
          </cell>
          <cell r="C51">
            <v>69751</v>
          </cell>
          <cell r="D51" t="str">
            <v>10,950     17189       72.96       9       279</v>
          </cell>
        </row>
        <row r="52">
          <cell r="A52">
            <v>34912</v>
          </cell>
          <cell r="B52">
            <v>6936</v>
          </cell>
          <cell r="C52">
            <v>108406</v>
          </cell>
          <cell r="D52" t="str">
            <v>5,447     15630       43.99       9       265</v>
          </cell>
        </row>
        <row r="53">
          <cell r="A53">
            <v>34943</v>
          </cell>
          <cell r="B53">
            <v>5240</v>
          </cell>
          <cell r="C53">
            <v>83604</v>
          </cell>
          <cell r="D53" t="str">
            <v>5,163     15955       49.63       8       234</v>
          </cell>
        </row>
        <row r="54">
          <cell r="A54">
            <v>34973</v>
          </cell>
          <cell r="B54">
            <v>4567</v>
          </cell>
          <cell r="C54">
            <v>91148</v>
          </cell>
          <cell r="D54" t="str">
            <v>1,689     19958       27.00       9       269</v>
          </cell>
        </row>
        <row r="55">
          <cell r="A55">
            <v>35004</v>
          </cell>
          <cell r="B55">
            <v>3715</v>
          </cell>
          <cell r="C55">
            <v>86261</v>
          </cell>
          <cell r="D55" t="str">
            <v>4,553     23220       55.07       9       270</v>
          </cell>
        </row>
        <row r="56">
          <cell r="A56">
            <v>35034</v>
          </cell>
          <cell r="B56">
            <v>2920</v>
          </cell>
          <cell r="C56">
            <v>82041</v>
          </cell>
          <cell r="D56" t="str">
            <v>4,958     28097       62.93       9       279</v>
          </cell>
        </row>
        <row r="57">
          <cell r="A57" t="str">
            <v>Totals: ____</v>
          </cell>
          <cell r="B57" t="str">
            <v>______</v>
          </cell>
          <cell r="C57" t="str">
            <v>__________</v>
          </cell>
          <cell r="D57" t="str">
            <v>__________</v>
          </cell>
        </row>
        <row r="58">
          <cell r="A58">
            <v>1995</v>
          </cell>
          <cell r="B58">
            <v>27436</v>
          </cell>
          <cell r="C58">
            <v>521211</v>
          </cell>
          <cell r="D58">
            <v>32760</v>
          </cell>
        </row>
        <row r="60">
          <cell r="A60">
            <v>35065</v>
          </cell>
          <cell r="B60">
            <v>2172</v>
          </cell>
          <cell r="C60">
            <v>77643</v>
          </cell>
          <cell r="D60" t="str">
            <v>3,651     35748       62.70       9       279</v>
          </cell>
        </row>
        <row r="61">
          <cell r="A61">
            <v>35096</v>
          </cell>
          <cell r="B61">
            <v>2063</v>
          </cell>
          <cell r="C61">
            <v>67424</v>
          </cell>
          <cell r="D61" t="str">
            <v>2,039     32683       49.71       9       259</v>
          </cell>
        </row>
        <row r="62">
          <cell r="A62">
            <v>35125</v>
          </cell>
          <cell r="B62">
            <v>2252</v>
          </cell>
          <cell r="C62">
            <v>70814</v>
          </cell>
          <cell r="D62" t="str">
            <v>2,205     31445       49.47       9       277</v>
          </cell>
        </row>
        <row r="63">
          <cell r="A63">
            <v>35156</v>
          </cell>
          <cell r="B63">
            <v>2191</v>
          </cell>
          <cell r="C63">
            <v>59480</v>
          </cell>
          <cell r="D63" t="str">
            <v>1,967     27148       47.31       9       270</v>
          </cell>
        </row>
        <row r="64">
          <cell r="A64">
            <v>35186</v>
          </cell>
          <cell r="B64">
            <v>2225</v>
          </cell>
          <cell r="C64">
            <v>58796</v>
          </cell>
          <cell r="D64" t="str">
            <v>1,965     26426       46.90       9       279</v>
          </cell>
        </row>
        <row r="65">
          <cell r="A65">
            <v>35217</v>
          </cell>
          <cell r="B65">
            <v>1914</v>
          </cell>
          <cell r="C65">
            <v>52789</v>
          </cell>
          <cell r="D65" t="str">
            <v>1,584     27581       45.28       9       264</v>
          </cell>
        </row>
        <row r="66">
          <cell r="A66">
            <v>35247</v>
          </cell>
          <cell r="B66">
            <v>2195</v>
          </cell>
          <cell r="C66">
            <v>53924</v>
          </cell>
          <cell r="D66" t="str">
            <v>2,386     24567       52.08       9       273</v>
          </cell>
        </row>
        <row r="67">
          <cell r="A67">
            <v>35278</v>
          </cell>
          <cell r="B67">
            <v>1597</v>
          </cell>
          <cell r="C67">
            <v>48583</v>
          </cell>
          <cell r="D67" t="str">
            <v>2,105     30422       56.86       9       279</v>
          </cell>
        </row>
        <row r="68">
          <cell r="A68">
            <v>35309</v>
          </cell>
          <cell r="B68">
            <v>1369</v>
          </cell>
          <cell r="C68">
            <v>47884</v>
          </cell>
          <cell r="D68" t="str">
            <v>1,752     34978       56.14       9       268</v>
          </cell>
        </row>
        <row r="69">
          <cell r="A69">
            <v>35339</v>
          </cell>
          <cell r="B69">
            <v>1743</v>
          </cell>
          <cell r="C69">
            <v>47460</v>
          </cell>
          <cell r="D69" t="str">
            <v>2,020     27229       53.68       9       271</v>
          </cell>
        </row>
        <row r="70">
          <cell r="A70">
            <v>35370</v>
          </cell>
          <cell r="B70">
            <v>2131</v>
          </cell>
          <cell r="C70">
            <v>43573</v>
          </cell>
          <cell r="D70" t="str">
            <v>1,825     20448       46.13       9       262</v>
          </cell>
        </row>
        <row r="71">
          <cell r="A71">
            <v>35400</v>
          </cell>
          <cell r="B71">
            <v>1552</v>
          </cell>
          <cell r="C71">
            <v>45003</v>
          </cell>
          <cell r="D71" t="str">
            <v>1,262     28997       44.85       9       279</v>
          </cell>
        </row>
        <row r="72">
          <cell r="A72" t="str">
            <v>Totals: ____</v>
          </cell>
          <cell r="B72" t="str">
            <v>______</v>
          </cell>
          <cell r="C72" t="str">
            <v>__________</v>
          </cell>
          <cell r="D72" t="str">
            <v>__________</v>
          </cell>
        </row>
        <row r="73">
          <cell r="A73">
            <v>1996</v>
          </cell>
          <cell r="B73">
            <v>23404</v>
          </cell>
          <cell r="C73">
            <v>673373</v>
          </cell>
          <cell r="D73">
            <v>24761</v>
          </cell>
        </row>
        <row r="75">
          <cell r="A75">
            <v>35431</v>
          </cell>
          <cell r="B75">
            <v>2110</v>
          </cell>
          <cell r="C75">
            <v>44271</v>
          </cell>
          <cell r="D75" t="str">
            <v>1,935     20982       47.84       9       279</v>
          </cell>
        </row>
        <row r="76">
          <cell r="A76">
            <v>35462</v>
          </cell>
          <cell r="B76">
            <v>1619</v>
          </cell>
          <cell r="C76">
            <v>38565</v>
          </cell>
          <cell r="D76" t="str">
            <v>2,260     23821       58.26       9       252</v>
          </cell>
        </row>
        <row r="77">
          <cell r="A77">
            <v>35490</v>
          </cell>
          <cell r="B77">
            <v>2074</v>
          </cell>
          <cell r="C77">
            <v>41553</v>
          </cell>
          <cell r="D77" t="str">
            <v>2,617     20036       55.79       9       279</v>
          </cell>
        </row>
        <row r="78">
          <cell r="A78">
            <v>35521</v>
          </cell>
          <cell r="B78">
            <v>1781</v>
          </cell>
          <cell r="C78">
            <v>39290</v>
          </cell>
          <cell r="D78" t="str">
            <v>1,962     22061       52.42       9       270</v>
          </cell>
        </row>
        <row r="79">
          <cell r="A79">
            <v>35551</v>
          </cell>
          <cell r="B79">
            <v>1982</v>
          </cell>
          <cell r="C79">
            <v>39023</v>
          </cell>
          <cell r="D79" t="str">
            <v>2,026     19689       50.55       9       276</v>
          </cell>
        </row>
        <row r="80">
          <cell r="A80">
            <v>35582</v>
          </cell>
          <cell r="B80">
            <v>1423</v>
          </cell>
          <cell r="C80">
            <v>37325</v>
          </cell>
          <cell r="D80" t="str">
            <v>2,213     26230       60.86       9       270</v>
          </cell>
        </row>
        <row r="81">
          <cell r="A81">
            <v>35612</v>
          </cell>
          <cell r="B81">
            <v>1182</v>
          </cell>
          <cell r="C81">
            <v>24805</v>
          </cell>
          <cell r="D81" t="str">
            <v>1,456     20986       55.19       8       248</v>
          </cell>
        </row>
        <row r="82">
          <cell r="A82">
            <v>35643</v>
          </cell>
          <cell r="B82">
            <v>1479</v>
          </cell>
          <cell r="C82">
            <v>25011</v>
          </cell>
          <cell r="D82" t="str">
            <v>2,226     16911       60.08       8       248</v>
          </cell>
        </row>
        <row r="83">
          <cell r="A83">
            <v>35674</v>
          </cell>
          <cell r="B83">
            <v>1248</v>
          </cell>
          <cell r="C83">
            <v>23091</v>
          </cell>
          <cell r="D83" t="str">
            <v>1,819     18503       59.31       8       236</v>
          </cell>
        </row>
        <row r="84">
          <cell r="A84">
            <v>35704</v>
          </cell>
          <cell r="B84">
            <v>1848</v>
          </cell>
          <cell r="C84">
            <v>24631</v>
          </cell>
          <cell r="D84" t="str">
            <v>2,153     13329       53.81       8       247</v>
          </cell>
        </row>
        <row r="85">
          <cell r="A85">
            <v>35735</v>
          </cell>
          <cell r="B85">
            <v>1257</v>
          </cell>
          <cell r="C85">
            <v>34217</v>
          </cell>
          <cell r="D85" t="str">
            <v>1,775     27222       58.54       9       270</v>
          </cell>
        </row>
        <row r="86">
          <cell r="A86">
            <v>35765</v>
          </cell>
          <cell r="B86">
            <v>1401</v>
          </cell>
          <cell r="C86">
            <v>34183</v>
          </cell>
          <cell r="D86" t="str">
            <v>1,345     24400       48.98       9       279</v>
          </cell>
        </row>
        <row r="87">
          <cell r="A87" t="str">
            <v>Totals: ____</v>
          </cell>
          <cell r="B87" t="str">
            <v>______</v>
          </cell>
          <cell r="C87" t="str">
            <v>__________</v>
          </cell>
          <cell r="D87" t="str">
            <v>__________</v>
          </cell>
        </row>
        <row r="88">
          <cell r="A88">
            <v>1997</v>
          </cell>
          <cell r="B88">
            <v>19404</v>
          </cell>
          <cell r="C88">
            <v>405965</v>
          </cell>
          <cell r="D88">
            <v>23787</v>
          </cell>
        </row>
        <row r="90">
          <cell r="A90">
            <v>35796</v>
          </cell>
          <cell r="B90">
            <v>1092</v>
          </cell>
          <cell r="C90">
            <v>33471</v>
          </cell>
          <cell r="D90" t="str">
            <v>2,031     30652       65.03       9       279</v>
          </cell>
        </row>
        <row r="91">
          <cell r="A91">
            <v>35827</v>
          </cell>
          <cell r="B91">
            <v>1169</v>
          </cell>
          <cell r="C91">
            <v>29057</v>
          </cell>
          <cell r="D91" t="str">
            <v>1,819     24857       60.88       9       250</v>
          </cell>
        </row>
        <row r="92">
          <cell r="A92">
            <v>35855</v>
          </cell>
          <cell r="B92">
            <v>1038</v>
          </cell>
          <cell r="C92">
            <v>32821</v>
          </cell>
          <cell r="D92" t="str">
            <v>2,048     31620       66.36       9       279</v>
          </cell>
        </row>
        <row r="93">
          <cell r="A93">
            <v>35886</v>
          </cell>
          <cell r="B93">
            <v>1057</v>
          </cell>
          <cell r="C93">
            <v>31218</v>
          </cell>
          <cell r="D93" t="str">
            <v>1,713     29535       61.84       9       270</v>
          </cell>
        </row>
        <row r="94">
          <cell r="A94">
            <v>35916</v>
          </cell>
          <cell r="B94">
            <v>1034</v>
          </cell>
          <cell r="C94">
            <v>31128</v>
          </cell>
          <cell r="D94" t="str">
            <v>1,559     30105       60.12       9       253</v>
          </cell>
        </row>
        <row r="95">
          <cell r="A95">
            <v>35947</v>
          </cell>
          <cell r="B95">
            <v>983</v>
          </cell>
          <cell r="C95">
            <v>26028</v>
          </cell>
          <cell r="D95" t="str">
            <v>1,430     26479       59.26       9       245</v>
          </cell>
        </row>
        <row r="96">
          <cell r="A96">
            <v>35977</v>
          </cell>
          <cell r="B96">
            <v>1148</v>
          </cell>
          <cell r="C96">
            <v>29690</v>
          </cell>
          <cell r="D96" t="str">
            <v>1,601     25863       58.24       9       243</v>
          </cell>
        </row>
        <row r="97">
          <cell r="A97">
            <v>36008</v>
          </cell>
          <cell r="B97">
            <v>698</v>
          </cell>
          <cell r="C97">
            <v>30192</v>
          </cell>
          <cell r="D97" t="str">
            <v>2,107     43256       75.12       9       276</v>
          </cell>
        </row>
        <row r="98">
          <cell r="A98">
            <v>36039</v>
          </cell>
          <cell r="B98">
            <v>767</v>
          </cell>
          <cell r="C98">
            <v>29195</v>
          </cell>
          <cell r="D98" t="str">
            <v>1,761     38064       69.66       9       260</v>
          </cell>
        </row>
        <row r="99">
          <cell r="A99">
            <v>36069</v>
          </cell>
          <cell r="B99">
            <v>646</v>
          </cell>
          <cell r="C99">
            <v>28506</v>
          </cell>
          <cell r="D99" t="str">
            <v>863     44127       57.19       8       229</v>
          </cell>
        </row>
        <row r="100">
          <cell r="A100">
            <v>36100</v>
          </cell>
          <cell r="B100">
            <v>582</v>
          </cell>
          <cell r="C100">
            <v>27248</v>
          </cell>
          <cell r="D100" t="str">
            <v>496     46818       46.01       7       210</v>
          </cell>
        </row>
        <row r="101">
          <cell r="A101">
            <v>36130</v>
          </cell>
          <cell r="B101">
            <v>579</v>
          </cell>
          <cell r="C101">
            <v>27320</v>
          </cell>
          <cell r="D101" t="str">
            <v>508     47185       46.73       7       216</v>
          </cell>
        </row>
        <row r="102">
          <cell r="A102" t="str">
            <v>Totals: ____</v>
          </cell>
          <cell r="B102" t="str">
            <v>______</v>
          </cell>
          <cell r="C102" t="str">
            <v>__________</v>
          </cell>
          <cell r="D102" t="str">
            <v>__________</v>
          </cell>
        </row>
        <row r="103">
          <cell r="A103">
            <v>1998</v>
          </cell>
          <cell r="B103">
            <v>10793</v>
          </cell>
          <cell r="C103">
            <v>355874</v>
          </cell>
          <cell r="D103">
            <v>17936</v>
          </cell>
        </row>
        <row r="105">
          <cell r="A105">
            <v>36161</v>
          </cell>
          <cell r="B105">
            <v>522</v>
          </cell>
          <cell r="C105">
            <v>27196</v>
          </cell>
          <cell r="D105" t="str">
            <v>515     52100       49.66       7       213</v>
          </cell>
        </row>
        <row r="106">
          <cell r="A106">
            <v>36192</v>
          </cell>
          <cell r="B106">
            <v>574</v>
          </cell>
          <cell r="C106">
            <v>25311</v>
          </cell>
          <cell r="D106" t="str">
            <v>478     44096       45.44       7       196</v>
          </cell>
        </row>
        <row r="107">
          <cell r="A107">
            <v>36220</v>
          </cell>
          <cell r="B107">
            <v>644</v>
          </cell>
          <cell r="C107">
            <v>27353</v>
          </cell>
          <cell r="D107" t="str">
            <v>508     42474       44.10       7       217</v>
          </cell>
        </row>
        <row r="108">
          <cell r="A108">
            <v>36251</v>
          </cell>
          <cell r="B108">
            <v>434</v>
          </cell>
          <cell r="C108">
            <v>26074</v>
          </cell>
          <cell r="D108" t="str">
            <v>393     60079       47.52       7       209</v>
          </cell>
        </row>
        <row r="109">
          <cell r="A109">
            <v>36281</v>
          </cell>
          <cell r="B109">
            <v>488</v>
          </cell>
          <cell r="C109">
            <v>25368</v>
          </cell>
          <cell r="D109" t="str">
            <v>466     51984       48.85       7       212</v>
          </cell>
        </row>
        <row r="110">
          <cell r="A110">
            <v>36312</v>
          </cell>
          <cell r="B110">
            <v>428</v>
          </cell>
          <cell r="C110">
            <v>24944</v>
          </cell>
          <cell r="D110" t="str">
            <v>831     58281       66.00       7       210</v>
          </cell>
        </row>
        <row r="111">
          <cell r="A111">
            <v>36342</v>
          </cell>
          <cell r="B111">
            <v>326</v>
          </cell>
          <cell r="C111">
            <v>24652</v>
          </cell>
          <cell r="D111" t="str">
            <v>740     75620       69.42       7       213</v>
          </cell>
        </row>
        <row r="112">
          <cell r="A112">
            <v>36373</v>
          </cell>
          <cell r="B112">
            <v>319</v>
          </cell>
          <cell r="C112">
            <v>25988</v>
          </cell>
          <cell r="D112" t="str">
            <v>662     81468       67.48       7       216</v>
          </cell>
        </row>
        <row r="113">
          <cell r="A113">
            <v>36404</v>
          </cell>
          <cell r="B113">
            <v>831</v>
          </cell>
          <cell r="C113">
            <v>24874</v>
          </cell>
          <cell r="D113" t="str">
            <v>862     29933       50.92       7       209</v>
          </cell>
        </row>
        <row r="114">
          <cell r="A114">
            <v>36434</v>
          </cell>
          <cell r="B114">
            <v>177</v>
          </cell>
          <cell r="C114">
            <v>23088</v>
          </cell>
          <cell r="D114" t="str">
            <v>92    130441       34.20       5       150</v>
          </cell>
        </row>
        <row r="115">
          <cell r="A115">
            <v>36465</v>
          </cell>
          <cell r="B115">
            <v>272</v>
          </cell>
          <cell r="C115">
            <v>16305</v>
          </cell>
          <cell r="D115" t="str">
            <v>565     59945       67.50       7       208</v>
          </cell>
        </row>
        <row r="116">
          <cell r="A116">
            <v>36495</v>
          </cell>
          <cell r="B116">
            <v>289</v>
          </cell>
          <cell r="C116">
            <v>25814</v>
          </cell>
          <cell r="D116" t="str">
            <v>553     89322       65.68       7       216</v>
          </cell>
        </row>
        <row r="117">
          <cell r="A117" t="str">
            <v>Totals: ____</v>
          </cell>
          <cell r="B117" t="str">
            <v>______</v>
          </cell>
          <cell r="C117" t="str">
            <v>__________</v>
          </cell>
          <cell r="D117" t="str">
            <v>__________</v>
          </cell>
        </row>
        <row r="118">
          <cell r="A118">
            <v>1999</v>
          </cell>
          <cell r="B118">
            <v>5304</v>
          </cell>
          <cell r="C118">
            <v>296967</v>
          </cell>
          <cell r="D118">
            <v>6665</v>
          </cell>
        </row>
        <row r="120">
          <cell r="A120">
            <v>36526</v>
          </cell>
          <cell r="B120">
            <v>305</v>
          </cell>
          <cell r="C120">
            <v>24839</v>
          </cell>
          <cell r="D120" t="str">
            <v>582     81440       65.61       7       217</v>
          </cell>
        </row>
        <row r="121">
          <cell r="A121">
            <v>36557</v>
          </cell>
          <cell r="B121">
            <v>298</v>
          </cell>
          <cell r="C121">
            <v>22678</v>
          </cell>
          <cell r="D121" t="str">
            <v>563     76101       65.39       7       203</v>
          </cell>
        </row>
        <row r="122">
          <cell r="A122">
            <v>36586</v>
          </cell>
          <cell r="B122">
            <v>280</v>
          </cell>
          <cell r="C122">
            <v>23581</v>
          </cell>
          <cell r="D122" t="str">
            <v>683     84218       70.92       7       217</v>
          </cell>
        </row>
        <row r="123">
          <cell r="A123">
            <v>36617</v>
          </cell>
          <cell r="B123">
            <v>268</v>
          </cell>
          <cell r="C123">
            <v>14995</v>
          </cell>
          <cell r="D123" t="str">
            <v>448     55952       62.57       6       180</v>
          </cell>
        </row>
        <row r="124">
          <cell r="A124">
            <v>36647</v>
          </cell>
          <cell r="B124">
            <v>307</v>
          </cell>
          <cell r="C124">
            <v>22480</v>
          </cell>
          <cell r="D124" t="str">
            <v>618     73225       66.81       7       215</v>
          </cell>
        </row>
        <row r="125">
          <cell r="A125">
            <v>36678</v>
          </cell>
          <cell r="B125">
            <v>375</v>
          </cell>
          <cell r="C125">
            <v>21855</v>
          </cell>
          <cell r="D125" t="str">
            <v>495     58281       56.90       7       203</v>
          </cell>
        </row>
        <row r="126">
          <cell r="A126">
            <v>36708</v>
          </cell>
          <cell r="B126">
            <v>401</v>
          </cell>
          <cell r="C126">
            <v>21632</v>
          </cell>
          <cell r="D126" t="str">
            <v>750     53946       65.16       7       217</v>
          </cell>
        </row>
        <row r="127">
          <cell r="A127">
            <v>36739</v>
          </cell>
          <cell r="B127">
            <v>299</v>
          </cell>
          <cell r="C127">
            <v>18863</v>
          </cell>
          <cell r="D127" t="str">
            <v>608     63087       67.03       7       179</v>
          </cell>
        </row>
        <row r="128">
          <cell r="A128">
            <v>36770</v>
          </cell>
          <cell r="B128">
            <v>443</v>
          </cell>
          <cell r="C128">
            <v>2541</v>
          </cell>
          <cell r="D128" t="str">
            <v>508      5736       53.42       3        70</v>
          </cell>
        </row>
        <row r="129">
          <cell r="A129">
            <v>36800</v>
          </cell>
          <cell r="B129">
            <v>352</v>
          </cell>
          <cell r="C129">
            <v>4851</v>
          </cell>
          <cell r="D129" t="str">
            <v>479     13782       57.64       4       116</v>
          </cell>
        </row>
        <row r="130">
          <cell r="A130">
            <v>36831</v>
          </cell>
          <cell r="B130">
            <v>277</v>
          </cell>
          <cell r="C130">
            <v>3096</v>
          </cell>
          <cell r="D130" t="str">
            <v>328     11177       54.21       3        83</v>
          </cell>
        </row>
        <row r="131">
          <cell r="A131">
            <v>36861</v>
          </cell>
          <cell r="B131">
            <v>121</v>
          </cell>
          <cell r="C131">
            <v>17397</v>
          </cell>
          <cell r="D131" t="str">
            <v>125    143777       50.81       6       156</v>
          </cell>
        </row>
        <row r="132">
          <cell r="A132" t="str">
            <v>Totals: ____</v>
          </cell>
          <cell r="B132" t="str">
            <v>______</v>
          </cell>
          <cell r="C132" t="str">
            <v>__________</v>
          </cell>
          <cell r="D132" t="str">
            <v>__________</v>
          </cell>
        </row>
        <row r="133">
          <cell r="A133">
            <v>2000</v>
          </cell>
          <cell r="B133">
            <v>3726</v>
          </cell>
          <cell r="C133">
            <v>198808</v>
          </cell>
          <cell r="D133">
            <v>6187</v>
          </cell>
        </row>
        <row r="135">
          <cell r="A135">
            <v>36892</v>
          </cell>
          <cell r="B135">
            <v>212</v>
          </cell>
          <cell r="C135">
            <v>16845</v>
          </cell>
          <cell r="D135" t="str">
            <v>616     79458       74.40       6       186</v>
          </cell>
        </row>
        <row r="136">
          <cell r="A136">
            <v>36923</v>
          </cell>
          <cell r="B136">
            <v>456</v>
          </cell>
          <cell r="C136">
            <v>4075</v>
          </cell>
          <cell r="D136" t="str">
            <v>898      8937       66.32       3        84</v>
          </cell>
        </row>
        <row r="137">
          <cell r="A137">
            <v>36951</v>
          </cell>
          <cell r="B137">
            <v>158</v>
          </cell>
          <cell r="C137">
            <v>23621</v>
          </cell>
          <cell r="D137" t="str">
            <v>876    149501       84.72       6       186</v>
          </cell>
        </row>
        <row r="138">
          <cell r="A138">
            <v>36982</v>
          </cell>
          <cell r="B138">
            <v>356</v>
          </cell>
          <cell r="C138">
            <v>805</v>
          </cell>
          <cell r="D138" t="str">
            <v>433      2262       54.88       2        60</v>
          </cell>
        </row>
        <row r="139">
          <cell r="A139">
            <v>37012</v>
          </cell>
          <cell r="B139">
            <v>293</v>
          </cell>
          <cell r="C139">
            <v>3153</v>
          </cell>
          <cell r="D139" t="str">
            <v>427     10762       59.31       3        93</v>
          </cell>
        </row>
        <row r="140">
          <cell r="A140">
            <v>37043</v>
          </cell>
          <cell r="B140">
            <v>362</v>
          </cell>
          <cell r="C140">
            <v>662</v>
          </cell>
          <cell r="D140" t="str">
            <v>177      1829       32.84       2        60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g95"/>
    </sheetNames>
    <sheetDataSet>
      <sheetData sheetId="0">
        <row r="51">
          <cell r="A51">
            <v>34912</v>
          </cell>
          <cell r="B51">
            <v>3069</v>
          </cell>
          <cell r="C51">
            <v>59340</v>
          </cell>
          <cell r="D51" t="str">
            <v>6,039     19336       66.30       8       170</v>
          </cell>
        </row>
        <row r="52">
          <cell r="A52">
            <v>34943</v>
          </cell>
          <cell r="B52">
            <v>4014</v>
          </cell>
          <cell r="C52">
            <v>118953</v>
          </cell>
          <cell r="D52" t="str">
            <v>4,467     29635       52.67       7       209</v>
          </cell>
        </row>
        <row r="53">
          <cell r="A53">
            <v>34973</v>
          </cell>
          <cell r="B53">
            <v>2919</v>
          </cell>
          <cell r="C53">
            <v>201132</v>
          </cell>
          <cell r="D53" t="str">
            <v>2,330     68905       44.39       8       237</v>
          </cell>
        </row>
        <row r="54">
          <cell r="A54">
            <v>35004</v>
          </cell>
          <cell r="B54">
            <v>2724</v>
          </cell>
          <cell r="C54">
            <v>212720</v>
          </cell>
          <cell r="D54" t="str">
            <v>1,811     78092       39.93       8       230</v>
          </cell>
        </row>
        <row r="55">
          <cell r="A55">
            <v>35034</v>
          </cell>
          <cell r="B55">
            <v>2210</v>
          </cell>
          <cell r="C55">
            <v>202457</v>
          </cell>
          <cell r="D55" t="str">
            <v>1,631     91610       42.46       8       248</v>
          </cell>
        </row>
        <row r="56">
          <cell r="A56" t="str">
            <v>Totals: ___</v>
          </cell>
          <cell r="B56" t="str">
            <v>_______</v>
          </cell>
          <cell r="C56" t="str">
            <v>__________</v>
          </cell>
          <cell r="D56" t="str">
            <v>__________</v>
          </cell>
        </row>
        <row r="57">
          <cell r="A57">
            <v>1995</v>
          </cell>
          <cell r="B57">
            <v>14936</v>
          </cell>
          <cell r="C57">
            <v>794602</v>
          </cell>
          <cell r="D57">
            <v>16278</v>
          </cell>
        </row>
        <row r="59">
          <cell r="A59">
            <v>35065</v>
          </cell>
          <cell r="B59">
            <v>2088</v>
          </cell>
          <cell r="C59">
            <v>193104</v>
          </cell>
          <cell r="D59" t="str">
            <v>2,157     92483       50.81       8       242</v>
          </cell>
        </row>
        <row r="60">
          <cell r="A60">
            <v>35096</v>
          </cell>
          <cell r="B60">
            <v>1814</v>
          </cell>
          <cell r="C60">
            <v>194701</v>
          </cell>
          <cell r="D60" t="str">
            <v>1,281    107333       41.39       8       232</v>
          </cell>
        </row>
        <row r="61">
          <cell r="A61">
            <v>35125</v>
          </cell>
          <cell r="B61">
            <v>2171</v>
          </cell>
          <cell r="C61">
            <v>191315</v>
          </cell>
          <cell r="D61" t="str">
            <v>2,040     88123       48.44       8       247</v>
          </cell>
        </row>
        <row r="62">
          <cell r="A62">
            <v>35156</v>
          </cell>
          <cell r="B62">
            <v>1870</v>
          </cell>
          <cell r="C62">
            <v>170911</v>
          </cell>
          <cell r="D62" t="str">
            <v>1,082     91397       36.65       8       240</v>
          </cell>
        </row>
        <row r="63">
          <cell r="A63">
            <v>35186</v>
          </cell>
          <cell r="B63">
            <v>2104</v>
          </cell>
          <cell r="C63">
            <v>164749</v>
          </cell>
          <cell r="D63" t="str">
            <v>2,615     78303       55.41       8       247</v>
          </cell>
        </row>
        <row r="64">
          <cell r="A64">
            <v>35217</v>
          </cell>
          <cell r="B64">
            <v>1987</v>
          </cell>
          <cell r="C64">
            <v>146738</v>
          </cell>
          <cell r="D64" t="str">
            <v>1,589     73850       44.44       8       238</v>
          </cell>
        </row>
        <row r="65">
          <cell r="A65">
            <v>35247</v>
          </cell>
          <cell r="B65">
            <v>1978</v>
          </cell>
          <cell r="C65">
            <v>150706</v>
          </cell>
          <cell r="D65" t="str">
            <v>2,090     76192       51.38       8       244</v>
          </cell>
        </row>
        <row r="66">
          <cell r="A66">
            <v>35278</v>
          </cell>
          <cell r="B66">
            <v>1688</v>
          </cell>
          <cell r="C66">
            <v>149969</v>
          </cell>
          <cell r="D66" t="str">
            <v>2,162     88845       56.16       8       248</v>
          </cell>
        </row>
        <row r="67">
          <cell r="A67">
            <v>35309</v>
          </cell>
          <cell r="B67">
            <v>1292</v>
          </cell>
          <cell r="C67">
            <v>120421</v>
          </cell>
          <cell r="D67" t="str">
            <v>1,935     93206       59.96       8       240</v>
          </cell>
        </row>
        <row r="68">
          <cell r="A68">
            <v>35339</v>
          </cell>
          <cell r="B68">
            <v>1583</v>
          </cell>
          <cell r="C68">
            <v>125419</v>
          </cell>
          <cell r="D68" t="str">
            <v>1,862     79229       54.05       8       247</v>
          </cell>
        </row>
        <row r="69">
          <cell r="A69">
            <v>35370</v>
          </cell>
          <cell r="B69">
            <v>1480</v>
          </cell>
          <cell r="C69">
            <v>124035</v>
          </cell>
          <cell r="D69" t="str">
            <v>1,937     83808       56.69       8       240</v>
          </cell>
        </row>
        <row r="70">
          <cell r="A70">
            <v>35400</v>
          </cell>
          <cell r="B70">
            <v>1463</v>
          </cell>
          <cell r="C70">
            <v>120899</v>
          </cell>
          <cell r="D70" t="str">
            <v>1,722     82638       54.07       8       247</v>
          </cell>
        </row>
        <row r="71">
          <cell r="A71" t="str">
            <v>Totals: ___</v>
          </cell>
          <cell r="B71" t="str">
            <v>_______</v>
          </cell>
          <cell r="C71" t="str">
            <v>__________</v>
          </cell>
          <cell r="D71" t="str">
            <v>__________</v>
          </cell>
        </row>
        <row r="72">
          <cell r="A72">
            <v>1996</v>
          </cell>
          <cell r="B72">
            <v>21518</v>
          </cell>
          <cell r="C72">
            <v>1852967</v>
          </cell>
          <cell r="D72">
            <v>22472</v>
          </cell>
        </row>
        <row r="74">
          <cell r="A74">
            <v>35431</v>
          </cell>
          <cell r="B74">
            <v>1425</v>
          </cell>
          <cell r="C74">
            <v>114869</v>
          </cell>
          <cell r="D74" t="str">
            <v>2,072     80610       59.25       8       246</v>
          </cell>
        </row>
        <row r="75">
          <cell r="A75">
            <v>35462</v>
          </cell>
          <cell r="B75">
            <v>1078</v>
          </cell>
          <cell r="C75">
            <v>103038</v>
          </cell>
          <cell r="D75" t="str">
            <v>1,273     95583       54.15       8       224</v>
          </cell>
        </row>
        <row r="76">
          <cell r="A76">
            <v>35490</v>
          </cell>
          <cell r="B76">
            <v>1172</v>
          </cell>
          <cell r="C76">
            <v>112357</v>
          </cell>
          <cell r="D76" t="str">
            <v>1,540     95868       56.78       8       244</v>
          </cell>
        </row>
        <row r="77">
          <cell r="A77">
            <v>35521</v>
          </cell>
          <cell r="B77">
            <v>1326</v>
          </cell>
          <cell r="C77">
            <v>102043</v>
          </cell>
          <cell r="D77" t="str">
            <v>2,109     76956       61.40       8       233</v>
          </cell>
        </row>
        <row r="78">
          <cell r="A78">
            <v>35551</v>
          </cell>
          <cell r="B78">
            <v>1044</v>
          </cell>
          <cell r="C78">
            <v>106414</v>
          </cell>
          <cell r="D78" t="str">
            <v>1,959    101930       65.23       8       248</v>
          </cell>
        </row>
        <row r="79">
          <cell r="A79">
            <v>35582</v>
          </cell>
          <cell r="B79">
            <v>838</v>
          </cell>
          <cell r="C79">
            <v>100565</v>
          </cell>
          <cell r="D79" t="str">
            <v>1,723    120006       67.28       8       238</v>
          </cell>
        </row>
        <row r="80">
          <cell r="A80">
            <v>35612</v>
          </cell>
          <cell r="B80">
            <v>744</v>
          </cell>
          <cell r="C80">
            <v>91676</v>
          </cell>
          <cell r="D80" t="str">
            <v>1,377    123221       64.92       8       248</v>
          </cell>
        </row>
        <row r="81">
          <cell r="A81">
            <v>35643</v>
          </cell>
          <cell r="B81">
            <v>1029</v>
          </cell>
          <cell r="C81">
            <v>91969</v>
          </cell>
          <cell r="D81" t="str">
            <v>2,215     89378       68.28       8       248</v>
          </cell>
        </row>
        <row r="82">
          <cell r="A82">
            <v>35674</v>
          </cell>
          <cell r="B82">
            <v>745</v>
          </cell>
          <cell r="C82">
            <v>83520</v>
          </cell>
          <cell r="D82" t="str">
            <v>1,355    112108       64.52       8       238</v>
          </cell>
        </row>
        <row r="83">
          <cell r="A83">
            <v>35704</v>
          </cell>
          <cell r="B83">
            <v>592</v>
          </cell>
          <cell r="C83">
            <v>83899</v>
          </cell>
          <cell r="D83" t="str">
            <v>1,607    141722       73.08       7       217</v>
          </cell>
        </row>
        <row r="84">
          <cell r="A84">
            <v>35735</v>
          </cell>
          <cell r="B84">
            <v>739</v>
          </cell>
          <cell r="C84">
            <v>88154</v>
          </cell>
          <cell r="D84" t="str">
            <v>1,406    119289       65.55       7       210</v>
          </cell>
        </row>
        <row r="85">
          <cell r="A85">
            <v>35765</v>
          </cell>
          <cell r="B85">
            <v>1160</v>
          </cell>
          <cell r="C85">
            <v>90501</v>
          </cell>
          <cell r="D85" t="str">
            <v>2,714     78019       70.06       7       214</v>
          </cell>
        </row>
        <row r="86">
          <cell r="A86" t="str">
            <v>Totals: ___</v>
          </cell>
          <cell r="B86" t="str">
            <v>_______</v>
          </cell>
          <cell r="C86" t="str">
            <v>__________</v>
          </cell>
          <cell r="D86" t="str">
            <v>__________</v>
          </cell>
        </row>
        <row r="87">
          <cell r="A87">
            <v>1997</v>
          </cell>
          <cell r="B87">
            <v>11892</v>
          </cell>
          <cell r="C87">
            <v>1169005</v>
          </cell>
          <cell r="D87">
            <v>21350</v>
          </cell>
        </row>
        <row r="89">
          <cell r="A89">
            <v>35796</v>
          </cell>
          <cell r="B89">
            <v>763</v>
          </cell>
          <cell r="C89">
            <v>88197</v>
          </cell>
          <cell r="D89" t="str">
            <v>1,448    115593       65.49       7       217</v>
          </cell>
        </row>
        <row r="90">
          <cell r="A90">
            <v>35827</v>
          </cell>
          <cell r="B90">
            <v>725</v>
          </cell>
          <cell r="C90">
            <v>77639</v>
          </cell>
          <cell r="D90" t="str">
            <v>1,474    107089       67.03       7       196</v>
          </cell>
        </row>
        <row r="91">
          <cell r="A91">
            <v>35855</v>
          </cell>
          <cell r="B91">
            <v>777</v>
          </cell>
          <cell r="C91">
            <v>87278</v>
          </cell>
          <cell r="D91" t="str">
            <v>1,317    112327       62.89       7       217</v>
          </cell>
        </row>
        <row r="92">
          <cell r="A92">
            <v>35886</v>
          </cell>
          <cell r="B92">
            <v>707</v>
          </cell>
          <cell r="C92">
            <v>81061</v>
          </cell>
          <cell r="D92" t="str">
            <v>1,052    114655       59.81       7       210</v>
          </cell>
        </row>
        <row r="93">
          <cell r="A93">
            <v>35916</v>
          </cell>
          <cell r="B93">
            <v>691</v>
          </cell>
          <cell r="C93">
            <v>84724</v>
          </cell>
          <cell r="D93" t="str">
            <v>1,254    122611       64.47       7       217</v>
          </cell>
        </row>
        <row r="94">
          <cell r="A94">
            <v>35947</v>
          </cell>
          <cell r="B94">
            <v>626</v>
          </cell>
          <cell r="C94">
            <v>73659</v>
          </cell>
          <cell r="D94" t="str">
            <v>1,549    117667       71.22       7       201</v>
          </cell>
        </row>
        <row r="95">
          <cell r="A95">
            <v>35977</v>
          </cell>
          <cell r="B95">
            <v>729</v>
          </cell>
          <cell r="C95">
            <v>79268</v>
          </cell>
          <cell r="D95" t="str">
            <v>1,407    108736       65.87       7       217</v>
          </cell>
        </row>
        <row r="96">
          <cell r="A96">
            <v>36008</v>
          </cell>
          <cell r="B96">
            <v>611</v>
          </cell>
          <cell r="C96">
            <v>75076</v>
          </cell>
          <cell r="D96" t="str">
            <v>1,447    122874       70.31       7       217</v>
          </cell>
        </row>
        <row r="97">
          <cell r="A97">
            <v>36039</v>
          </cell>
          <cell r="B97">
            <v>575</v>
          </cell>
          <cell r="C97">
            <v>70184</v>
          </cell>
          <cell r="D97" t="str">
            <v>1,482    122060       72.05       7       202</v>
          </cell>
        </row>
        <row r="98">
          <cell r="A98">
            <v>36069</v>
          </cell>
          <cell r="B98">
            <v>446</v>
          </cell>
          <cell r="C98">
            <v>71104</v>
          </cell>
          <cell r="D98" t="str">
            <v>382    159427       46.14       6       182</v>
          </cell>
        </row>
        <row r="99">
          <cell r="A99">
            <v>36100</v>
          </cell>
          <cell r="B99">
            <v>372</v>
          </cell>
          <cell r="C99">
            <v>68760</v>
          </cell>
          <cell r="D99" t="str">
            <v>475    184839       56.08       6       180</v>
          </cell>
        </row>
        <row r="100">
          <cell r="A100">
            <v>36130</v>
          </cell>
          <cell r="B100">
            <v>421</v>
          </cell>
          <cell r="C100">
            <v>70519</v>
          </cell>
          <cell r="D100" t="str">
            <v>600    167504       58.77       6       185</v>
          </cell>
        </row>
        <row r="101">
          <cell r="A101" t="str">
            <v>Totals: ___</v>
          </cell>
          <cell r="B101" t="str">
            <v>_______</v>
          </cell>
          <cell r="C101" t="str">
            <v>__________</v>
          </cell>
          <cell r="D101" t="str">
            <v>__________</v>
          </cell>
        </row>
        <row r="102">
          <cell r="A102">
            <v>1998</v>
          </cell>
          <cell r="B102">
            <v>7443</v>
          </cell>
          <cell r="C102">
            <v>927469</v>
          </cell>
          <cell r="D102">
            <v>13887</v>
          </cell>
        </row>
        <row r="104">
          <cell r="A104">
            <v>36161</v>
          </cell>
          <cell r="B104">
            <v>360</v>
          </cell>
          <cell r="C104">
            <v>70582</v>
          </cell>
          <cell r="D104" t="str">
            <v>341    196062       48.64       6       186</v>
          </cell>
        </row>
        <row r="105">
          <cell r="A105">
            <v>36192</v>
          </cell>
          <cell r="B105">
            <v>367</v>
          </cell>
          <cell r="C105">
            <v>62369</v>
          </cell>
          <cell r="D105" t="str">
            <v>570    169943       60.83       6       168</v>
          </cell>
        </row>
        <row r="106">
          <cell r="A106">
            <v>36220</v>
          </cell>
          <cell r="B106">
            <v>502</v>
          </cell>
          <cell r="C106">
            <v>68817</v>
          </cell>
          <cell r="D106" t="str">
            <v>687    137086       57.78       6       186</v>
          </cell>
        </row>
        <row r="107">
          <cell r="A107">
            <v>36251</v>
          </cell>
          <cell r="B107">
            <v>342</v>
          </cell>
          <cell r="C107">
            <v>63815</v>
          </cell>
          <cell r="D107" t="str">
            <v>571    186594       62.54       6       180</v>
          </cell>
        </row>
        <row r="108">
          <cell r="A108">
            <v>36281</v>
          </cell>
          <cell r="B108">
            <v>324</v>
          </cell>
          <cell r="C108">
            <v>66201</v>
          </cell>
          <cell r="D108" t="str">
            <v>599    204325       64.90       6       181</v>
          </cell>
        </row>
        <row r="109">
          <cell r="A109">
            <v>36312</v>
          </cell>
          <cell r="B109">
            <v>362</v>
          </cell>
          <cell r="C109">
            <v>61846</v>
          </cell>
          <cell r="D109" t="str">
            <v>597    170846       62.25       6       180</v>
          </cell>
        </row>
        <row r="110">
          <cell r="A110">
            <v>36342</v>
          </cell>
          <cell r="B110">
            <v>323</v>
          </cell>
          <cell r="C110">
            <v>32389</v>
          </cell>
          <cell r="D110" t="str">
            <v>1,001    100276       75.60       5       151</v>
          </cell>
        </row>
        <row r="111">
          <cell r="A111">
            <v>36373</v>
          </cell>
          <cell r="B111">
            <v>392</v>
          </cell>
          <cell r="C111">
            <v>59792</v>
          </cell>
          <cell r="D111" t="str">
            <v>963    152531       71.07       6       186</v>
          </cell>
        </row>
        <row r="112">
          <cell r="A112">
            <v>36404</v>
          </cell>
          <cell r="B112">
            <v>381</v>
          </cell>
          <cell r="C112">
            <v>56787</v>
          </cell>
          <cell r="D112" t="str">
            <v>759    149048       66.58       6       173</v>
          </cell>
        </row>
        <row r="113">
          <cell r="A113">
            <v>36434</v>
          </cell>
          <cell r="B113">
            <v>171</v>
          </cell>
          <cell r="C113">
            <v>31210</v>
          </cell>
          <cell r="D113" t="str">
            <v>66    182515       27.85       4       119</v>
          </cell>
        </row>
        <row r="114">
          <cell r="A114">
            <v>36465</v>
          </cell>
          <cell r="B114">
            <v>407</v>
          </cell>
          <cell r="C114">
            <v>50575</v>
          </cell>
          <cell r="D114" t="str">
            <v>532    124263       56.66       6       180</v>
          </cell>
        </row>
        <row r="115">
          <cell r="A115">
            <v>36495</v>
          </cell>
          <cell r="B115">
            <v>482</v>
          </cell>
          <cell r="C115">
            <v>54392</v>
          </cell>
          <cell r="D115" t="str">
            <v>618    112847       56.18       6       184</v>
          </cell>
        </row>
        <row r="116">
          <cell r="A116" t="str">
            <v>Totals: ___</v>
          </cell>
          <cell r="B116" t="str">
            <v>_______</v>
          </cell>
          <cell r="C116" t="str">
            <v>__________</v>
          </cell>
          <cell r="D116" t="str">
            <v>__________</v>
          </cell>
        </row>
        <row r="117">
          <cell r="A117">
            <v>1999</v>
          </cell>
          <cell r="B117">
            <v>4413</v>
          </cell>
          <cell r="C117">
            <v>678775</v>
          </cell>
          <cell r="D117">
            <v>7304</v>
          </cell>
        </row>
        <row r="119">
          <cell r="A119">
            <v>36526</v>
          </cell>
          <cell r="B119">
            <v>220</v>
          </cell>
          <cell r="C119">
            <v>53425</v>
          </cell>
          <cell r="D119" t="str">
            <v>447    242841       67.02       6       186</v>
          </cell>
        </row>
        <row r="120">
          <cell r="A120">
            <v>36557</v>
          </cell>
          <cell r="B120">
            <v>181</v>
          </cell>
          <cell r="C120">
            <v>52230</v>
          </cell>
          <cell r="D120" t="str">
            <v>502    288564       73.50       6       174</v>
          </cell>
        </row>
        <row r="121">
          <cell r="A121">
            <v>36586</v>
          </cell>
          <cell r="B121">
            <v>272</v>
          </cell>
          <cell r="C121">
            <v>49634</v>
          </cell>
          <cell r="D121" t="str">
            <v>527    182478       65.96       6       186</v>
          </cell>
        </row>
        <row r="122">
          <cell r="A122">
            <v>36617</v>
          </cell>
          <cell r="B122">
            <v>269</v>
          </cell>
          <cell r="C122">
            <v>41606</v>
          </cell>
          <cell r="D122" t="str">
            <v>476    154670       63.89       5       150</v>
          </cell>
        </row>
        <row r="123">
          <cell r="A123">
            <v>36647</v>
          </cell>
          <cell r="B123">
            <v>207</v>
          </cell>
          <cell r="C123">
            <v>44936</v>
          </cell>
          <cell r="D123" t="str">
            <v>509    217083       71.09       5       155</v>
          </cell>
        </row>
        <row r="124">
          <cell r="A124">
            <v>36678</v>
          </cell>
          <cell r="B124">
            <v>236</v>
          </cell>
          <cell r="C124">
            <v>44640</v>
          </cell>
          <cell r="D124" t="str">
            <v>444    189153       65.29       6       180</v>
          </cell>
        </row>
        <row r="125">
          <cell r="A125">
            <v>36708</v>
          </cell>
          <cell r="B125">
            <v>384</v>
          </cell>
          <cell r="C125">
            <v>45984</v>
          </cell>
          <cell r="D125" t="str">
            <v>705    119751       64.74       6       186</v>
          </cell>
        </row>
        <row r="126">
          <cell r="A126">
            <v>36739</v>
          </cell>
          <cell r="B126">
            <v>182</v>
          </cell>
          <cell r="C126">
            <v>46561</v>
          </cell>
          <cell r="D126" t="str">
            <v>548    255830       75.07       6       175</v>
          </cell>
        </row>
        <row r="127">
          <cell r="A127">
            <v>36770</v>
          </cell>
          <cell r="B127">
            <v>201</v>
          </cell>
          <cell r="C127">
            <v>17505</v>
          </cell>
          <cell r="D127" t="str">
            <v>1,498     87090       88.17       2        60</v>
          </cell>
        </row>
        <row r="128">
          <cell r="A128">
            <v>36800</v>
          </cell>
          <cell r="B128">
            <v>169</v>
          </cell>
          <cell r="C128">
            <v>19122</v>
          </cell>
          <cell r="D128" t="str">
            <v>571    113148       77.16       2        62</v>
          </cell>
        </row>
        <row r="129">
          <cell r="A129">
            <v>36831</v>
          </cell>
          <cell r="B129">
            <v>139</v>
          </cell>
          <cell r="C129">
            <v>18322</v>
          </cell>
          <cell r="D129" t="str">
            <v>449    131813       76.36       2        60</v>
          </cell>
        </row>
        <row r="130">
          <cell r="A130">
            <v>36861</v>
          </cell>
          <cell r="B130">
            <v>199</v>
          </cell>
          <cell r="C130">
            <v>47844</v>
          </cell>
          <cell r="D130" t="str">
            <v>1,529    240423       88.48       6       186</v>
          </cell>
        </row>
        <row r="131">
          <cell r="A131" t="str">
            <v>Totals: ___</v>
          </cell>
          <cell r="B131" t="str">
            <v>_______</v>
          </cell>
          <cell r="C131" t="str">
            <v>__________</v>
          </cell>
          <cell r="D131" t="str">
            <v>__________</v>
          </cell>
        </row>
        <row r="132">
          <cell r="A132">
            <v>2000</v>
          </cell>
          <cell r="B132">
            <v>2659</v>
          </cell>
          <cell r="C132">
            <v>481809</v>
          </cell>
          <cell r="D132">
            <v>8205</v>
          </cell>
        </row>
        <row r="134">
          <cell r="A134">
            <v>36892</v>
          </cell>
          <cell r="B134">
            <v>379</v>
          </cell>
          <cell r="C134">
            <v>44828</v>
          </cell>
          <cell r="D134" t="str">
            <v>1,155    118280       75.29       6       186</v>
          </cell>
        </row>
        <row r="135">
          <cell r="A135">
            <v>36923</v>
          </cell>
          <cell r="B135">
            <v>333</v>
          </cell>
          <cell r="C135">
            <v>14253</v>
          </cell>
          <cell r="D135" t="str">
            <v>878     42802       72.50       2        56</v>
          </cell>
        </row>
        <row r="136">
          <cell r="A136">
            <v>36951</v>
          </cell>
          <cell r="B136">
            <v>319</v>
          </cell>
          <cell r="C136">
            <v>51617</v>
          </cell>
          <cell r="D136" t="str">
            <v>2,209    161809       87.38       6       185</v>
          </cell>
        </row>
        <row r="137">
          <cell r="A137">
            <v>36982</v>
          </cell>
          <cell r="B137">
            <v>255</v>
          </cell>
          <cell r="C137">
            <v>14734</v>
          </cell>
          <cell r="D137" t="str">
            <v>1,720     57781       87.09       2        57</v>
          </cell>
        </row>
        <row r="138">
          <cell r="A138">
            <v>37012</v>
          </cell>
          <cell r="B138">
            <v>204</v>
          </cell>
          <cell r="C138">
            <v>14625</v>
          </cell>
          <cell r="D138" t="str">
            <v>1,201     71692       85.48       2        62</v>
          </cell>
        </row>
        <row r="139">
          <cell r="A139">
            <v>37043</v>
          </cell>
          <cell r="B139">
            <v>200</v>
          </cell>
          <cell r="C139">
            <v>11512</v>
          </cell>
          <cell r="D139" t="str">
            <v>396     57561       66.44       2        60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p95"/>
    </sheetNames>
    <sheetDataSet>
      <sheetData sheetId="0">
        <row r="51">
          <cell r="A51">
            <v>34943</v>
          </cell>
          <cell r="B51">
            <v>1617</v>
          </cell>
          <cell r="C51">
            <v>17168</v>
          </cell>
          <cell r="D51" t="str">
            <v>12,050     10618       88.17       6       118</v>
          </cell>
        </row>
        <row r="52">
          <cell r="A52">
            <v>34973</v>
          </cell>
          <cell r="B52">
            <v>4337</v>
          </cell>
          <cell r="C52">
            <v>70245</v>
          </cell>
          <cell r="D52" t="str">
            <v>9,463     16197       68.57       6       175</v>
          </cell>
        </row>
        <row r="53">
          <cell r="A53">
            <v>35004</v>
          </cell>
          <cell r="B53">
            <v>3248</v>
          </cell>
          <cell r="C53">
            <v>39152</v>
          </cell>
          <cell r="D53" t="str">
            <v>6,985     12055       68.26       5       150</v>
          </cell>
        </row>
        <row r="54">
          <cell r="A54">
            <v>35034</v>
          </cell>
          <cell r="B54">
            <v>2321</v>
          </cell>
          <cell r="C54">
            <v>35615</v>
          </cell>
          <cell r="D54" t="str">
            <v>6,429     15345       73.47       5       155</v>
          </cell>
        </row>
        <row r="55">
          <cell r="A55" t="str">
            <v>Totals: ___</v>
          </cell>
          <cell r="B55" t="str">
            <v>_______</v>
          </cell>
          <cell r="C55" t="str">
            <v>__________</v>
          </cell>
          <cell r="D55" t="str">
            <v>__________</v>
          </cell>
        </row>
        <row r="56">
          <cell r="A56">
            <v>1995</v>
          </cell>
          <cell r="B56">
            <v>11523</v>
          </cell>
          <cell r="C56">
            <v>162180</v>
          </cell>
          <cell r="D56">
            <v>34927</v>
          </cell>
        </row>
        <row r="58">
          <cell r="A58">
            <v>35065</v>
          </cell>
          <cell r="B58">
            <v>2015</v>
          </cell>
          <cell r="C58">
            <v>69562</v>
          </cell>
          <cell r="D58" t="str">
            <v>2,857     34523       58.64       6       186</v>
          </cell>
        </row>
        <row r="59">
          <cell r="A59">
            <v>35096</v>
          </cell>
          <cell r="B59">
            <v>2872</v>
          </cell>
          <cell r="C59">
            <v>61319</v>
          </cell>
          <cell r="D59" t="str">
            <v>4,617     21351       61.65       6       174</v>
          </cell>
        </row>
        <row r="60">
          <cell r="A60">
            <v>35125</v>
          </cell>
          <cell r="B60">
            <v>2385</v>
          </cell>
          <cell r="C60">
            <v>65677</v>
          </cell>
          <cell r="D60" t="str">
            <v>3,917     27538       62.15       6       186</v>
          </cell>
        </row>
        <row r="61">
          <cell r="A61">
            <v>35156</v>
          </cell>
          <cell r="B61">
            <v>2384</v>
          </cell>
          <cell r="C61">
            <v>57071</v>
          </cell>
          <cell r="D61" t="str">
            <v>4,126     23940       63.38       6       180</v>
          </cell>
        </row>
        <row r="62">
          <cell r="A62">
            <v>35186</v>
          </cell>
          <cell r="B62">
            <v>2557</v>
          </cell>
          <cell r="C62">
            <v>55514</v>
          </cell>
          <cell r="D62" t="str">
            <v>3,416     21711       57.19       6       186</v>
          </cell>
        </row>
        <row r="63">
          <cell r="A63">
            <v>35217</v>
          </cell>
          <cell r="B63">
            <v>1894</v>
          </cell>
          <cell r="C63">
            <v>52803</v>
          </cell>
          <cell r="D63" t="str">
            <v>3,266     27880       63.29       6       177</v>
          </cell>
        </row>
        <row r="64">
          <cell r="A64">
            <v>35247</v>
          </cell>
          <cell r="B64">
            <v>2066</v>
          </cell>
          <cell r="C64">
            <v>51798</v>
          </cell>
          <cell r="D64" t="str">
            <v>4,534     25072       68.70       6       179</v>
          </cell>
        </row>
        <row r="65">
          <cell r="A65">
            <v>35278</v>
          </cell>
          <cell r="B65">
            <v>1747</v>
          </cell>
          <cell r="C65">
            <v>46149</v>
          </cell>
          <cell r="D65" t="str">
            <v>3,922     26417       69.18       6       184</v>
          </cell>
        </row>
        <row r="66">
          <cell r="A66">
            <v>35309</v>
          </cell>
          <cell r="B66">
            <v>1591</v>
          </cell>
          <cell r="C66">
            <v>45223</v>
          </cell>
          <cell r="D66" t="str">
            <v>3,371     28425       67.94       6       180</v>
          </cell>
        </row>
        <row r="67">
          <cell r="A67">
            <v>35339</v>
          </cell>
          <cell r="B67">
            <v>1629</v>
          </cell>
          <cell r="C67">
            <v>40432</v>
          </cell>
          <cell r="D67" t="str">
            <v>3,704     24821       69.45       6       184</v>
          </cell>
        </row>
        <row r="68">
          <cell r="A68">
            <v>35370</v>
          </cell>
          <cell r="B68">
            <v>1793</v>
          </cell>
          <cell r="C68">
            <v>38828</v>
          </cell>
          <cell r="D68" t="str">
            <v>3,735     21656       67.57       6       180</v>
          </cell>
        </row>
        <row r="69">
          <cell r="A69">
            <v>35400</v>
          </cell>
          <cell r="B69">
            <v>1304</v>
          </cell>
          <cell r="C69">
            <v>39727</v>
          </cell>
          <cell r="D69" t="str">
            <v>2,943     30466       69.30       6       186</v>
          </cell>
        </row>
        <row r="70">
          <cell r="A70" t="str">
            <v>Totals: ___</v>
          </cell>
          <cell r="B70" t="str">
            <v>_______</v>
          </cell>
          <cell r="C70" t="str">
            <v>__________</v>
          </cell>
          <cell r="D70" t="str">
            <v>__________</v>
          </cell>
        </row>
        <row r="71">
          <cell r="A71">
            <v>1996</v>
          </cell>
          <cell r="B71">
            <v>24237</v>
          </cell>
          <cell r="C71">
            <v>624103</v>
          </cell>
          <cell r="D71">
            <v>44408</v>
          </cell>
        </row>
        <row r="73">
          <cell r="A73">
            <v>35431</v>
          </cell>
          <cell r="B73">
            <v>1421</v>
          </cell>
          <cell r="C73">
            <v>39867</v>
          </cell>
          <cell r="D73" t="str">
            <v>3,107     28056       68.62       6       186</v>
          </cell>
        </row>
        <row r="74">
          <cell r="A74">
            <v>35462</v>
          </cell>
          <cell r="B74">
            <v>1232</v>
          </cell>
          <cell r="C74">
            <v>34274</v>
          </cell>
          <cell r="D74" t="str">
            <v>3,206     27820       72.24       6       168</v>
          </cell>
        </row>
        <row r="75">
          <cell r="A75">
            <v>35490</v>
          </cell>
          <cell r="B75">
            <v>1606</v>
          </cell>
          <cell r="C75">
            <v>31789</v>
          </cell>
          <cell r="D75" t="str">
            <v>3,810     19794       70.35       6       178</v>
          </cell>
        </row>
        <row r="76">
          <cell r="A76">
            <v>35521</v>
          </cell>
          <cell r="B76">
            <v>1192</v>
          </cell>
          <cell r="C76">
            <v>40866</v>
          </cell>
          <cell r="D76" t="str">
            <v>3,553     34284       74.88       6       179</v>
          </cell>
        </row>
        <row r="77">
          <cell r="A77">
            <v>35551</v>
          </cell>
          <cell r="B77">
            <v>1271</v>
          </cell>
          <cell r="C77">
            <v>35921</v>
          </cell>
          <cell r="D77" t="str">
            <v>2,993     28262       70.19       6       186</v>
          </cell>
        </row>
        <row r="78">
          <cell r="A78">
            <v>35582</v>
          </cell>
          <cell r="B78">
            <v>1002</v>
          </cell>
          <cell r="C78">
            <v>36501</v>
          </cell>
          <cell r="D78" t="str">
            <v>2,722     36429       73.09       6       180</v>
          </cell>
        </row>
        <row r="79">
          <cell r="A79">
            <v>35612</v>
          </cell>
          <cell r="B79">
            <v>894</v>
          </cell>
          <cell r="C79">
            <v>37035</v>
          </cell>
          <cell r="D79" t="str">
            <v>2,417     41427       73.00       6       186</v>
          </cell>
        </row>
        <row r="80">
          <cell r="A80">
            <v>35643</v>
          </cell>
          <cell r="B80">
            <v>1698</v>
          </cell>
          <cell r="C80">
            <v>33416</v>
          </cell>
          <cell r="D80" t="str">
            <v>3,929     19680       69.82       6       184</v>
          </cell>
        </row>
        <row r="81">
          <cell r="A81">
            <v>35674</v>
          </cell>
          <cell r="B81">
            <v>1022</v>
          </cell>
          <cell r="C81">
            <v>30276</v>
          </cell>
          <cell r="D81" t="str">
            <v>3,079     29625       75.08       6       180</v>
          </cell>
        </row>
        <row r="82">
          <cell r="A82">
            <v>35704</v>
          </cell>
          <cell r="B82">
            <v>936</v>
          </cell>
          <cell r="C82">
            <v>31865</v>
          </cell>
          <cell r="D82" t="str">
            <v>2,859     34044       75.34       6       186</v>
          </cell>
        </row>
        <row r="83">
          <cell r="A83">
            <v>35735</v>
          </cell>
          <cell r="B83">
            <v>877</v>
          </cell>
          <cell r="C83">
            <v>30285</v>
          </cell>
          <cell r="D83" t="str">
            <v>2,864     34533       76.56       6       171</v>
          </cell>
        </row>
        <row r="84">
          <cell r="A84">
            <v>35765</v>
          </cell>
          <cell r="B84">
            <v>836</v>
          </cell>
          <cell r="C84">
            <v>31919</v>
          </cell>
          <cell r="D84" t="str">
            <v>2,624     38181       75.84       6       186</v>
          </cell>
        </row>
        <row r="85">
          <cell r="A85" t="str">
            <v>Totals: ___</v>
          </cell>
          <cell r="B85" t="str">
            <v>_______</v>
          </cell>
          <cell r="C85" t="str">
            <v>__________</v>
          </cell>
          <cell r="D85" t="str">
            <v>__________</v>
          </cell>
        </row>
        <row r="86">
          <cell r="A86">
            <v>1997</v>
          </cell>
          <cell r="B86">
            <v>13987</v>
          </cell>
          <cell r="C86">
            <v>414014</v>
          </cell>
          <cell r="D86">
            <v>37163</v>
          </cell>
        </row>
        <row r="88">
          <cell r="A88">
            <v>35796</v>
          </cell>
          <cell r="B88">
            <v>902</v>
          </cell>
          <cell r="C88">
            <v>29819</v>
          </cell>
          <cell r="D88" t="str">
            <v>2,667     33059       74.73       6       186</v>
          </cell>
        </row>
        <row r="89">
          <cell r="A89">
            <v>35827</v>
          </cell>
          <cell r="B89">
            <v>750</v>
          </cell>
          <cell r="C89">
            <v>28945</v>
          </cell>
          <cell r="D89" t="str">
            <v>2,651     38594       77.95       6       168</v>
          </cell>
        </row>
        <row r="90">
          <cell r="A90">
            <v>35855</v>
          </cell>
          <cell r="B90">
            <v>1038</v>
          </cell>
          <cell r="C90">
            <v>30929</v>
          </cell>
          <cell r="D90" t="str">
            <v>2,771     29797       72.75       6       186</v>
          </cell>
        </row>
        <row r="91">
          <cell r="A91">
            <v>35886</v>
          </cell>
          <cell r="B91">
            <v>725</v>
          </cell>
          <cell r="C91">
            <v>28303</v>
          </cell>
          <cell r="D91" t="str">
            <v>2,312     39039       76.13       6       178</v>
          </cell>
        </row>
        <row r="92">
          <cell r="A92">
            <v>35916</v>
          </cell>
          <cell r="B92">
            <v>875</v>
          </cell>
          <cell r="C92">
            <v>29959</v>
          </cell>
          <cell r="D92" t="str">
            <v>2,719     34239       75.65       6       185</v>
          </cell>
        </row>
        <row r="93">
          <cell r="A93">
            <v>35947</v>
          </cell>
          <cell r="B93">
            <v>575</v>
          </cell>
          <cell r="C93">
            <v>26670</v>
          </cell>
          <cell r="D93" t="str">
            <v>2,880     46383       83.36       6       173</v>
          </cell>
        </row>
        <row r="94">
          <cell r="A94">
            <v>35977</v>
          </cell>
          <cell r="B94">
            <v>649</v>
          </cell>
          <cell r="C94">
            <v>14228</v>
          </cell>
          <cell r="D94" t="str">
            <v>2,809     21923       81.23       6       186</v>
          </cell>
        </row>
        <row r="95">
          <cell r="A95">
            <v>36008</v>
          </cell>
          <cell r="B95">
            <v>715</v>
          </cell>
          <cell r="C95">
            <v>13699</v>
          </cell>
          <cell r="D95" t="str">
            <v>2,697     19160       79.04       6       186</v>
          </cell>
        </row>
        <row r="96">
          <cell r="A96">
            <v>36039</v>
          </cell>
          <cell r="B96">
            <v>680</v>
          </cell>
          <cell r="C96">
            <v>25515</v>
          </cell>
          <cell r="D96" t="str">
            <v>2,245     37523       76.75       6       172</v>
          </cell>
        </row>
        <row r="97">
          <cell r="A97">
            <v>36069</v>
          </cell>
          <cell r="B97">
            <v>360</v>
          </cell>
          <cell r="C97">
            <v>12305</v>
          </cell>
          <cell r="D97" t="str">
            <v>1,407     34181       79.63       5       155</v>
          </cell>
        </row>
        <row r="98">
          <cell r="A98">
            <v>36100</v>
          </cell>
          <cell r="B98">
            <v>303</v>
          </cell>
          <cell r="C98">
            <v>10906</v>
          </cell>
          <cell r="D98" t="str">
            <v>1,622     35994       84.26       5       149</v>
          </cell>
        </row>
        <row r="99">
          <cell r="A99">
            <v>36130</v>
          </cell>
          <cell r="B99">
            <v>375</v>
          </cell>
          <cell r="C99">
            <v>25212</v>
          </cell>
          <cell r="D99" t="str">
            <v>1,284     67233       77.40       5       155</v>
          </cell>
        </row>
        <row r="100">
          <cell r="A100" t="str">
            <v>Totals: ___</v>
          </cell>
          <cell r="B100" t="str">
            <v>_______</v>
          </cell>
          <cell r="C100" t="str">
            <v>__________</v>
          </cell>
          <cell r="D100" t="str">
            <v>__________</v>
          </cell>
        </row>
        <row r="101">
          <cell r="A101">
            <v>1998</v>
          </cell>
          <cell r="B101">
            <v>7947</v>
          </cell>
          <cell r="C101">
            <v>276490</v>
          </cell>
          <cell r="D101">
            <v>28064</v>
          </cell>
        </row>
        <row r="103">
          <cell r="A103">
            <v>36161</v>
          </cell>
          <cell r="B103">
            <v>393</v>
          </cell>
          <cell r="C103">
            <v>27942</v>
          </cell>
          <cell r="D103" t="str">
            <v>1,573     71100       80.01       5       155</v>
          </cell>
        </row>
        <row r="104">
          <cell r="A104">
            <v>36192</v>
          </cell>
          <cell r="B104">
            <v>455</v>
          </cell>
          <cell r="C104">
            <v>23666</v>
          </cell>
          <cell r="D104" t="str">
            <v>1,356     52014       74.88       5       133</v>
          </cell>
        </row>
        <row r="105">
          <cell r="A105">
            <v>36220</v>
          </cell>
          <cell r="B105">
            <v>383</v>
          </cell>
          <cell r="C105">
            <v>25784</v>
          </cell>
          <cell r="D105" t="str">
            <v>2,189     67322       85.11       5       155</v>
          </cell>
        </row>
        <row r="106">
          <cell r="A106">
            <v>36251</v>
          </cell>
          <cell r="B106">
            <v>492</v>
          </cell>
          <cell r="C106">
            <v>25403</v>
          </cell>
          <cell r="D106" t="str">
            <v>2,539     51633       83.77       5       150</v>
          </cell>
        </row>
        <row r="107">
          <cell r="A107">
            <v>36281</v>
          </cell>
          <cell r="B107">
            <v>480</v>
          </cell>
          <cell r="C107">
            <v>24782</v>
          </cell>
          <cell r="D107" t="str">
            <v>2,315     51630       82.83       5       155</v>
          </cell>
        </row>
        <row r="108">
          <cell r="A108">
            <v>36312</v>
          </cell>
          <cell r="B108">
            <v>392</v>
          </cell>
          <cell r="C108">
            <v>22287</v>
          </cell>
          <cell r="D108" t="str">
            <v>1,995     56855       83.58       5       150</v>
          </cell>
        </row>
        <row r="109">
          <cell r="A109">
            <v>36342</v>
          </cell>
          <cell r="B109">
            <v>466</v>
          </cell>
          <cell r="C109">
            <v>14347</v>
          </cell>
          <cell r="D109" t="str">
            <v>2,550     30788       84.55       5       155</v>
          </cell>
        </row>
        <row r="110">
          <cell r="A110">
            <v>36373</v>
          </cell>
          <cell r="B110">
            <v>791</v>
          </cell>
          <cell r="C110">
            <v>24017</v>
          </cell>
          <cell r="D110" t="str">
            <v>2,537     30363       76.23       5       154</v>
          </cell>
        </row>
        <row r="111">
          <cell r="A111">
            <v>36404</v>
          </cell>
          <cell r="B111">
            <v>565</v>
          </cell>
          <cell r="C111">
            <v>24642</v>
          </cell>
          <cell r="D111" t="str">
            <v>2,511     43615       81.63       5       150</v>
          </cell>
        </row>
        <row r="112">
          <cell r="A112">
            <v>36434</v>
          </cell>
          <cell r="B112">
            <v>303</v>
          </cell>
          <cell r="C112">
            <v>25965</v>
          </cell>
          <cell r="D112" t="str">
            <v>81     85694       21.09       2        62</v>
          </cell>
        </row>
        <row r="113">
          <cell r="A113">
            <v>36465</v>
          </cell>
          <cell r="B113">
            <v>424</v>
          </cell>
          <cell r="C113">
            <v>22872</v>
          </cell>
          <cell r="D113" t="str">
            <v>1,834     53944       81.22       5       150</v>
          </cell>
        </row>
        <row r="114">
          <cell r="A114">
            <v>36495</v>
          </cell>
          <cell r="B114">
            <v>686</v>
          </cell>
          <cell r="C114">
            <v>24529</v>
          </cell>
          <cell r="D114" t="str">
            <v>1,181     35757       63.26       5       155</v>
          </cell>
        </row>
        <row r="115">
          <cell r="A115" t="str">
            <v>Totals: ___</v>
          </cell>
          <cell r="B115" t="str">
            <v>_______</v>
          </cell>
          <cell r="C115" t="str">
            <v>__________</v>
          </cell>
          <cell r="D115" t="str">
            <v>__________</v>
          </cell>
        </row>
        <row r="116">
          <cell r="A116">
            <v>1999</v>
          </cell>
          <cell r="B116">
            <v>5830</v>
          </cell>
          <cell r="C116">
            <v>286236</v>
          </cell>
          <cell r="D116">
            <v>22661</v>
          </cell>
        </row>
        <row r="118">
          <cell r="A118">
            <v>36526</v>
          </cell>
          <cell r="B118">
            <v>582</v>
          </cell>
          <cell r="C118">
            <v>22597</v>
          </cell>
          <cell r="D118" t="str">
            <v>1,459     38827       71.48       5       155</v>
          </cell>
        </row>
        <row r="119">
          <cell r="A119">
            <v>36557</v>
          </cell>
          <cell r="B119">
            <v>590</v>
          </cell>
          <cell r="C119">
            <v>9625</v>
          </cell>
          <cell r="D119" t="str">
            <v>1,915     16314       76.45       4       116</v>
          </cell>
        </row>
        <row r="120">
          <cell r="A120">
            <v>36586</v>
          </cell>
          <cell r="B120">
            <v>814</v>
          </cell>
          <cell r="C120">
            <v>26502</v>
          </cell>
          <cell r="D120" t="str">
            <v>2,293     32558       73.80       5       155</v>
          </cell>
        </row>
        <row r="121">
          <cell r="A121">
            <v>36617</v>
          </cell>
          <cell r="B121">
            <v>460</v>
          </cell>
          <cell r="C121">
            <v>15888</v>
          </cell>
          <cell r="D121" t="str">
            <v>1,983     34540       81.17       4       120</v>
          </cell>
        </row>
        <row r="122">
          <cell r="A122">
            <v>36647</v>
          </cell>
          <cell r="B122">
            <v>468</v>
          </cell>
          <cell r="C122">
            <v>25398</v>
          </cell>
          <cell r="D122" t="str">
            <v>2,420     54270       83.80       5       155</v>
          </cell>
        </row>
        <row r="123">
          <cell r="A123">
            <v>36678</v>
          </cell>
          <cell r="B123">
            <v>864</v>
          </cell>
          <cell r="C123">
            <v>23614</v>
          </cell>
          <cell r="D123" t="str">
            <v>3,624     27332       80.75       5       149</v>
          </cell>
        </row>
        <row r="124">
          <cell r="A124">
            <v>36708</v>
          </cell>
          <cell r="B124">
            <v>544</v>
          </cell>
          <cell r="C124">
            <v>25345</v>
          </cell>
          <cell r="D124" t="str">
            <v>3,502     46591       86.55       5       155</v>
          </cell>
        </row>
        <row r="125">
          <cell r="A125">
            <v>36739</v>
          </cell>
          <cell r="B125">
            <v>679</v>
          </cell>
          <cell r="C125">
            <v>24472</v>
          </cell>
          <cell r="D125" t="str">
            <v>5,976     36042       89.80       5       155</v>
          </cell>
        </row>
        <row r="126">
          <cell r="A126">
            <v>36770</v>
          </cell>
          <cell r="B126">
            <v>561</v>
          </cell>
          <cell r="C126">
            <v>14233</v>
          </cell>
          <cell r="D126" t="str">
            <v>2,031     25371       78.36       4       120</v>
          </cell>
        </row>
        <row r="127">
          <cell r="A127">
            <v>36800</v>
          </cell>
          <cell r="B127">
            <v>471</v>
          </cell>
          <cell r="C127">
            <v>14480</v>
          </cell>
          <cell r="D127" t="str">
            <v>2,342     30744       83.26       4       124</v>
          </cell>
        </row>
        <row r="128">
          <cell r="A128">
            <v>36831</v>
          </cell>
          <cell r="B128">
            <v>491</v>
          </cell>
          <cell r="C128">
            <v>13912</v>
          </cell>
          <cell r="D128" t="str">
            <v>1,816     28335       78.72       4       120</v>
          </cell>
        </row>
        <row r="129">
          <cell r="A129">
            <v>36861</v>
          </cell>
          <cell r="B129">
            <v>504</v>
          </cell>
          <cell r="C129">
            <v>22575</v>
          </cell>
          <cell r="D129" t="str">
            <v>2,546     44792       83.48       5       153</v>
          </cell>
        </row>
        <row r="130">
          <cell r="A130" t="str">
            <v>Totals: ___</v>
          </cell>
          <cell r="B130" t="str">
            <v>_______</v>
          </cell>
          <cell r="C130" t="str">
            <v>__________</v>
          </cell>
          <cell r="D130" t="str">
            <v>__________</v>
          </cell>
        </row>
        <row r="131">
          <cell r="A131">
            <v>2000</v>
          </cell>
          <cell r="B131">
            <v>7028</v>
          </cell>
          <cell r="C131">
            <v>238641</v>
          </cell>
          <cell r="D131">
            <v>31907</v>
          </cell>
        </row>
        <row r="133">
          <cell r="A133">
            <v>36892</v>
          </cell>
          <cell r="B133">
            <v>412</v>
          </cell>
          <cell r="C133">
            <v>22085</v>
          </cell>
          <cell r="D133" t="str">
            <v>2,191     53605       84.17       5       155</v>
          </cell>
        </row>
        <row r="134">
          <cell r="A134">
            <v>36923</v>
          </cell>
          <cell r="B134">
            <v>344</v>
          </cell>
          <cell r="C134">
            <v>10471</v>
          </cell>
          <cell r="D134" t="str">
            <v>1,987     30439       85.24       4       112</v>
          </cell>
        </row>
        <row r="135">
          <cell r="A135">
            <v>36951</v>
          </cell>
          <cell r="B135">
            <v>469</v>
          </cell>
          <cell r="C135">
            <v>20892</v>
          </cell>
          <cell r="D135" t="str">
            <v>3,115     44546       86.91       5       154</v>
          </cell>
        </row>
        <row r="136">
          <cell r="A136">
            <v>36982</v>
          </cell>
          <cell r="B136">
            <v>218</v>
          </cell>
          <cell r="C136">
            <v>696</v>
          </cell>
          <cell r="D136" t="str">
            <v>2,468      3193       91.88       3        90</v>
          </cell>
        </row>
        <row r="137">
          <cell r="A137">
            <v>37012</v>
          </cell>
          <cell r="B137">
            <v>342</v>
          </cell>
          <cell r="C137">
            <v>774</v>
          </cell>
          <cell r="D137" t="str">
            <v>2,590      2264       88.34       3        93</v>
          </cell>
        </row>
        <row r="138">
          <cell r="A138">
            <v>37043</v>
          </cell>
          <cell r="B138">
            <v>302</v>
          </cell>
          <cell r="C138">
            <v>825</v>
          </cell>
          <cell r="D138" t="str">
            <v>1,187      2732       79.72       3        90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t95"/>
    </sheetNames>
    <sheetDataSet>
      <sheetData sheetId="0">
        <row r="37">
          <cell r="A37">
            <v>34973</v>
          </cell>
          <cell r="B37">
            <v>3715</v>
          </cell>
          <cell r="C37">
            <v>1320</v>
          </cell>
          <cell r="D37" t="str">
            <v>69       356        1.82</v>
          </cell>
          <cell r="E37" t="str">
            <v>2        33</v>
          </cell>
        </row>
        <row r="38">
          <cell r="A38">
            <v>35004</v>
          </cell>
          <cell r="B38">
            <v>11128</v>
          </cell>
          <cell r="C38">
            <v>4622</v>
          </cell>
          <cell r="D38" t="str">
            <v>547       416        4.69</v>
          </cell>
          <cell r="E38" t="str">
            <v>2        59</v>
          </cell>
        </row>
        <row r="39">
          <cell r="A39">
            <v>35034</v>
          </cell>
          <cell r="B39">
            <v>11099</v>
          </cell>
          <cell r="C39">
            <v>5022</v>
          </cell>
          <cell r="D39" t="str">
            <v>101       453        0.90</v>
          </cell>
          <cell r="E39" t="str">
            <v>2        62</v>
          </cell>
        </row>
        <row r="40">
          <cell r="A40" t="str">
            <v>Totals: __</v>
          </cell>
          <cell r="B40" t="str">
            <v>________</v>
          </cell>
          <cell r="C40" t="str">
            <v>__________</v>
          </cell>
          <cell r="D40" t="str">
            <v>__________</v>
          </cell>
        </row>
        <row r="41">
          <cell r="A41">
            <v>1995</v>
          </cell>
          <cell r="B41">
            <v>25942</v>
          </cell>
          <cell r="C41">
            <v>10964</v>
          </cell>
          <cell r="D41">
            <v>717</v>
          </cell>
        </row>
        <row r="43">
          <cell r="A43">
            <v>35065</v>
          </cell>
          <cell r="B43">
            <v>10352</v>
          </cell>
          <cell r="C43">
            <v>5226</v>
          </cell>
          <cell r="D43" t="str">
            <v>21       505        0.20</v>
          </cell>
          <cell r="E43" t="str">
            <v>2        62</v>
          </cell>
        </row>
        <row r="44">
          <cell r="A44">
            <v>35096</v>
          </cell>
          <cell r="B44">
            <v>11781</v>
          </cell>
          <cell r="C44">
            <v>4729</v>
          </cell>
          <cell r="D44" t="str">
            <v>32       402        0.27</v>
          </cell>
          <cell r="E44" t="str">
            <v>2        58</v>
          </cell>
        </row>
        <row r="45">
          <cell r="A45">
            <v>35125</v>
          </cell>
          <cell r="B45">
            <v>12861</v>
          </cell>
          <cell r="C45">
            <v>6556</v>
          </cell>
          <cell r="D45" t="str">
            <v>84       510        0.65</v>
          </cell>
          <cell r="E45" t="str">
            <v>2        62</v>
          </cell>
        </row>
        <row r="46">
          <cell r="A46">
            <v>35156</v>
          </cell>
          <cell r="B46">
            <v>10817</v>
          </cell>
          <cell r="C46">
            <v>5312</v>
          </cell>
          <cell r="D46" t="str">
            <v>249       492        2.25</v>
          </cell>
          <cell r="E46" t="str">
            <v>2        59</v>
          </cell>
        </row>
        <row r="47">
          <cell r="A47">
            <v>35186</v>
          </cell>
          <cell r="B47">
            <v>9378</v>
          </cell>
          <cell r="C47">
            <v>4067</v>
          </cell>
          <cell r="D47" t="str">
            <v>484       434        4.91</v>
          </cell>
          <cell r="E47" t="str">
            <v>2        62</v>
          </cell>
        </row>
        <row r="48">
          <cell r="A48">
            <v>35217</v>
          </cell>
          <cell r="B48">
            <v>8670</v>
          </cell>
          <cell r="C48">
            <v>3754</v>
          </cell>
          <cell r="D48" t="str">
            <v>602       433        6.49</v>
          </cell>
          <cell r="E48" t="str">
            <v>2        52</v>
          </cell>
        </row>
        <row r="49">
          <cell r="A49">
            <v>35247</v>
          </cell>
          <cell r="B49">
            <v>10587</v>
          </cell>
          <cell r="C49">
            <v>5101</v>
          </cell>
          <cell r="D49" t="str">
            <v>690       482        6.12</v>
          </cell>
          <cell r="E49" t="str">
            <v>2        61</v>
          </cell>
        </row>
        <row r="50">
          <cell r="A50">
            <v>35278</v>
          </cell>
          <cell r="B50">
            <v>10816</v>
          </cell>
          <cell r="C50">
            <v>5249</v>
          </cell>
          <cell r="D50" t="str">
            <v>727       486        6.30</v>
          </cell>
          <cell r="E50" t="str">
            <v>2        62</v>
          </cell>
        </row>
        <row r="51">
          <cell r="A51">
            <v>35309</v>
          </cell>
          <cell r="B51">
            <v>9831</v>
          </cell>
          <cell r="C51">
            <v>5433</v>
          </cell>
          <cell r="D51" t="str">
            <v>965       553        8.94</v>
          </cell>
          <cell r="E51" t="str">
            <v>2        60</v>
          </cell>
        </row>
        <row r="52">
          <cell r="A52">
            <v>35339</v>
          </cell>
          <cell r="B52">
            <v>9679</v>
          </cell>
          <cell r="C52">
            <v>6685</v>
          </cell>
          <cell r="D52" t="str">
            <v>1,153       691       10.64</v>
          </cell>
          <cell r="E52" t="str">
            <v>2        62</v>
          </cell>
        </row>
        <row r="53">
          <cell r="A53">
            <v>35370</v>
          </cell>
          <cell r="B53">
            <v>7509</v>
          </cell>
          <cell r="C53">
            <v>7172</v>
          </cell>
          <cell r="D53" t="str">
            <v>3,527       956       31.96</v>
          </cell>
          <cell r="E53" t="str">
            <v>2        60</v>
          </cell>
        </row>
        <row r="54">
          <cell r="A54">
            <v>35400</v>
          </cell>
          <cell r="B54">
            <v>7338</v>
          </cell>
          <cell r="C54">
            <v>5640</v>
          </cell>
          <cell r="D54" t="str">
            <v>919       769       11.13</v>
          </cell>
          <cell r="E54" t="str">
            <v>2        62</v>
          </cell>
        </row>
        <row r="55">
          <cell r="A55" t="str">
            <v>Totals: __</v>
          </cell>
          <cell r="B55" t="str">
            <v>________</v>
          </cell>
          <cell r="C55" t="str">
            <v>__________</v>
          </cell>
          <cell r="D55" t="str">
            <v>__________</v>
          </cell>
        </row>
        <row r="56">
          <cell r="A56">
            <v>1996</v>
          </cell>
          <cell r="B56">
            <v>119619</v>
          </cell>
          <cell r="C56">
            <v>64924</v>
          </cell>
          <cell r="D56">
            <v>9453</v>
          </cell>
        </row>
        <row r="58">
          <cell r="A58">
            <v>35431</v>
          </cell>
          <cell r="B58">
            <v>8859</v>
          </cell>
          <cell r="C58">
            <v>6219</v>
          </cell>
          <cell r="D58" t="str">
            <v>1,037       702       10.48</v>
          </cell>
          <cell r="E58" t="str">
            <v>2        58</v>
          </cell>
        </row>
        <row r="59">
          <cell r="A59">
            <v>35462</v>
          </cell>
          <cell r="B59">
            <v>8731</v>
          </cell>
          <cell r="C59">
            <v>5312</v>
          </cell>
          <cell r="D59" t="str">
            <v>1,004       609       10.31</v>
          </cell>
          <cell r="E59" t="str">
            <v>2        56</v>
          </cell>
        </row>
        <row r="60">
          <cell r="A60">
            <v>35490</v>
          </cell>
          <cell r="B60">
            <v>8783</v>
          </cell>
          <cell r="C60">
            <v>7270</v>
          </cell>
          <cell r="D60" t="str">
            <v>1,140       828       11.49</v>
          </cell>
          <cell r="E60" t="str">
            <v>2        62</v>
          </cell>
        </row>
        <row r="61">
          <cell r="A61">
            <v>35521</v>
          </cell>
          <cell r="B61">
            <v>7240</v>
          </cell>
          <cell r="C61">
            <v>6065</v>
          </cell>
          <cell r="D61" t="str">
            <v>1,168       838       13.89</v>
          </cell>
          <cell r="E61" t="str">
            <v>2        60</v>
          </cell>
        </row>
        <row r="62">
          <cell r="A62">
            <v>35551</v>
          </cell>
          <cell r="B62">
            <v>6832</v>
          </cell>
          <cell r="C62">
            <v>6330</v>
          </cell>
          <cell r="D62" t="str">
            <v>1,294       927       15.92</v>
          </cell>
          <cell r="E62" t="str">
            <v>2        62</v>
          </cell>
        </row>
        <row r="63">
          <cell r="A63">
            <v>35582</v>
          </cell>
          <cell r="B63">
            <v>6808</v>
          </cell>
          <cell r="C63">
            <v>6322</v>
          </cell>
          <cell r="D63" t="str">
            <v>1,119       929       14.12</v>
          </cell>
          <cell r="E63" t="str">
            <v>2        60</v>
          </cell>
        </row>
        <row r="64">
          <cell r="A64">
            <v>35612</v>
          </cell>
          <cell r="B64">
            <v>6357</v>
          </cell>
          <cell r="C64">
            <v>4557</v>
          </cell>
          <cell r="D64" t="str">
            <v>1,276       717       16.72</v>
          </cell>
          <cell r="E64" t="str">
            <v>2        61</v>
          </cell>
        </row>
        <row r="65">
          <cell r="A65">
            <v>35643</v>
          </cell>
          <cell r="B65">
            <v>6057</v>
          </cell>
          <cell r="C65">
            <v>5709</v>
          </cell>
          <cell r="D65" t="str">
            <v>1,092       943       15.27</v>
          </cell>
          <cell r="E65" t="str">
            <v>2        62</v>
          </cell>
        </row>
        <row r="66">
          <cell r="A66">
            <v>35674</v>
          </cell>
          <cell r="B66">
            <v>5106</v>
          </cell>
          <cell r="C66">
            <v>4618</v>
          </cell>
          <cell r="D66" t="str">
            <v>1,323       905       20.58</v>
          </cell>
          <cell r="E66" t="str">
            <v>2        60</v>
          </cell>
        </row>
        <row r="67">
          <cell r="A67">
            <v>35704</v>
          </cell>
          <cell r="B67">
            <v>4783</v>
          </cell>
          <cell r="C67">
            <v>4039</v>
          </cell>
          <cell r="D67" t="str">
            <v>1,151       845       19.40</v>
          </cell>
          <cell r="E67" t="str">
            <v>2        62</v>
          </cell>
        </row>
        <row r="68">
          <cell r="A68">
            <v>35735</v>
          </cell>
          <cell r="B68">
            <v>5131</v>
          </cell>
          <cell r="C68">
            <v>4886</v>
          </cell>
          <cell r="D68" t="str">
            <v>1,240       953       19.46</v>
          </cell>
          <cell r="E68" t="str">
            <v>2        60</v>
          </cell>
        </row>
        <row r="69">
          <cell r="A69">
            <v>35765</v>
          </cell>
          <cell r="B69">
            <v>5640</v>
          </cell>
          <cell r="C69">
            <v>6073</v>
          </cell>
          <cell r="D69" t="str">
            <v>1,070      1077       15.95</v>
          </cell>
          <cell r="E69" t="str">
            <v>2        62</v>
          </cell>
        </row>
        <row r="70">
          <cell r="A70" t="str">
            <v>Totals: __</v>
          </cell>
          <cell r="B70" t="str">
            <v>________</v>
          </cell>
          <cell r="C70" t="str">
            <v>__________</v>
          </cell>
          <cell r="D70" t="str">
            <v>__________</v>
          </cell>
        </row>
        <row r="71">
          <cell r="A71">
            <v>1997</v>
          </cell>
          <cell r="B71">
            <v>80327</v>
          </cell>
          <cell r="C71">
            <v>67400</v>
          </cell>
          <cell r="D71">
            <v>13914</v>
          </cell>
        </row>
        <row r="73">
          <cell r="A73">
            <v>35796</v>
          </cell>
          <cell r="B73">
            <v>4811</v>
          </cell>
          <cell r="C73">
            <v>3432</v>
          </cell>
          <cell r="D73" t="str">
            <v>1,295       714       21.21</v>
          </cell>
          <cell r="E73" t="str">
            <v>2        62</v>
          </cell>
        </row>
        <row r="74">
          <cell r="A74">
            <v>35827</v>
          </cell>
          <cell r="B74">
            <v>3753</v>
          </cell>
          <cell r="C74">
            <v>2712</v>
          </cell>
          <cell r="D74" t="str">
            <v>1,205       723       24.30</v>
          </cell>
          <cell r="E74" t="str">
            <v>2        56</v>
          </cell>
        </row>
        <row r="75">
          <cell r="A75">
            <v>35855</v>
          </cell>
          <cell r="B75">
            <v>4174</v>
          </cell>
          <cell r="C75">
            <v>4419</v>
          </cell>
          <cell r="D75" t="str">
            <v>1,287      1059       23.57</v>
          </cell>
          <cell r="E75" t="str">
            <v>2        62</v>
          </cell>
        </row>
        <row r="76">
          <cell r="A76">
            <v>35886</v>
          </cell>
          <cell r="B76">
            <v>3786</v>
          </cell>
          <cell r="C76">
            <v>2856</v>
          </cell>
          <cell r="D76" t="str">
            <v>1,261       755       24.99</v>
          </cell>
          <cell r="E76" t="str">
            <v>2        60</v>
          </cell>
        </row>
        <row r="77">
          <cell r="A77">
            <v>35916</v>
          </cell>
          <cell r="B77">
            <v>3880</v>
          </cell>
          <cell r="C77">
            <v>3581</v>
          </cell>
          <cell r="D77" t="str">
            <v>1,566       923       28.76</v>
          </cell>
          <cell r="E77" t="str">
            <v>2        62</v>
          </cell>
        </row>
        <row r="78">
          <cell r="A78">
            <v>35947</v>
          </cell>
          <cell r="B78">
            <v>3495</v>
          </cell>
          <cell r="C78">
            <v>3369</v>
          </cell>
          <cell r="D78" t="str">
            <v>1,351       964       27.88</v>
          </cell>
          <cell r="E78" t="str">
            <v>2        60</v>
          </cell>
        </row>
        <row r="79">
          <cell r="A79">
            <v>35977</v>
          </cell>
          <cell r="B79">
            <v>3585</v>
          </cell>
          <cell r="C79">
            <v>4494</v>
          </cell>
          <cell r="D79" t="str">
            <v>1,444      1254       28.71</v>
          </cell>
          <cell r="E79" t="str">
            <v>2        62</v>
          </cell>
        </row>
        <row r="80">
          <cell r="A80">
            <v>36008</v>
          </cell>
          <cell r="B80">
            <v>2081</v>
          </cell>
          <cell r="C80">
            <v>2112</v>
          </cell>
          <cell r="D80" t="str">
            <v>1,247      1015       37.47</v>
          </cell>
          <cell r="E80" t="str">
            <v>2        55</v>
          </cell>
        </row>
        <row r="81">
          <cell r="A81">
            <v>36039</v>
          </cell>
          <cell r="B81">
            <v>4236</v>
          </cell>
          <cell r="C81">
            <v>3545</v>
          </cell>
          <cell r="D81" t="str">
            <v>1,853       837       30.43</v>
          </cell>
          <cell r="E81" t="str">
            <v>2        60</v>
          </cell>
        </row>
        <row r="82">
          <cell r="A82">
            <v>36069</v>
          </cell>
          <cell r="B82">
            <v>4307</v>
          </cell>
          <cell r="C82">
            <v>3444</v>
          </cell>
          <cell r="D82" t="str">
            <v>1,800       800       29.47</v>
          </cell>
          <cell r="E82" t="str">
            <v>2        62</v>
          </cell>
        </row>
        <row r="83">
          <cell r="A83">
            <v>36100</v>
          </cell>
          <cell r="B83">
            <v>3756</v>
          </cell>
          <cell r="C83">
            <v>3605</v>
          </cell>
          <cell r="D83" t="str">
            <v>1,723       960       31.45</v>
          </cell>
          <cell r="E83" t="str">
            <v>2        60</v>
          </cell>
        </row>
        <row r="84">
          <cell r="A84">
            <v>36130</v>
          </cell>
          <cell r="B84">
            <v>3825</v>
          </cell>
          <cell r="C84">
            <v>3664</v>
          </cell>
          <cell r="D84" t="str">
            <v>1,799       958       31.99</v>
          </cell>
          <cell r="E84" t="str">
            <v>2        62</v>
          </cell>
        </row>
        <row r="85">
          <cell r="A85" t="str">
            <v>Totals: __</v>
          </cell>
          <cell r="B85" t="str">
            <v>________</v>
          </cell>
          <cell r="C85" t="str">
            <v>__________</v>
          </cell>
          <cell r="D85" t="str">
            <v>__________</v>
          </cell>
        </row>
        <row r="86">
          <cell r="A86">
            <v>1998</v>
          </cell>
          <cell r="B86">
            <v>45689</v>
          </cell>
          <cell r="C86">
            <v>41233</v>
          </cell>
          <cell r="D86">
            <v>17831</v>
          </cell>
        </row>
        <row r="88">
          <cell r="A88">
            <v>36161</v>
          </cell>
          <cell r="B88">
            <v>2943</v>
          </cell>
          <cell r="C88">
            <v>3127</v>
          </cell>
          <cell r="D88" t="str">
            <v>2,897      1063       49.61</v>
          </cell>
          <cell r="E88" t="str">
            <v>2        62</v>
          </cell>
        </row>
        <row r="89">
          <cell r="A89">
            <v>36192</v>
          </cell>
          <cell r="B89">
            <v>2849</v>
          </cell>
          <cell r="C89">
            <v>2462</v>
          </cell>
          <cell r="D89" t="str">
            <v>1,799       865       38.70</v>
          </cell>
          <cell r="E89" t="str">
            <v>2        56</v>
          </cell>
        </row>
        <row r="90">
          <cell r="A90">
            <v>36220</v>
          </cell>
          <cell r="B90">
            <v>3475</v>
          </cell>
          <cell r="C90">
            <v>3108</v>
          </cell>
          <cell r="D90" t="str">
            <v>2,094       895       37.60</v>
          </cell>
          <cell r="E90" t="str">
            <v>2        62</v>
          </cell>
        </row>
        <row r="91">
          <cell r="A91">
            <v>36251</v>
          </cell>
          <cell r="B91">
            <v>2553</v>
          </cell>
          <cell r="C91">
            <v>3012</v>
          </cell>
          <cell r="D91" t="str">
            <v>2,306      1180       47.46</v>
          </cell>
          <cell r="E91" t="str">
            <v>2        60</v>
          </cell>
        </row>
        <row r="92">
          <cell r="A92">
            <v>36281</v>
          </cell>
          <cell r="B92">
            <v>3818</v>
          </cell>
          <cell r="C92">
            <v>3262</v>
          </cell>
          <cell r="D92" t="str">
            <v>3,140       855       45.13</v>
          </cell>
          <cell r="E92" t="str">
            <v>2        62</v>
          </cell>
        </row>
        <row r="93">
          <cell r="A93">
            <v>36312</v>
          </cell>
          <cell r="B93">
            <v>3854</v>
          </cell>
          <cell r="C93">
            <v>3046</v>
          </cell>
          <cell r="D93" t="str">
            <v>2,377       791       38.15</v>
          </cell>
          <cell r="E93" t="str">
            <v>2        60</v>
          </cell>
        </row>
        <row r="94">
          <cell r="A94">
            <v>36342</v>
          </cell>
          <cell r="B94">
            <v>4456</v>
          </cell>
          <cell r="C94">
            <v>2654</v>
          </cell>
          <cell r="D94" t="str">
            <v>159       596        3.45</v>
          </cell>
          <cell r="E94" t="str">
            <v>2        62</v>
          </cell>
        </row>
        <row r="95">
          <cell r="A95">
            <v>36373</v>
          </cell>
          <cell r="B95">
            <v>2880</v>
          </cell>
          <cell r="C95">
            <v>2531</v>
          </cell>
          <cell r="D95" t="str">
            <v>2,275       879       44.13</v>
          </cell>
          <cell r="E95" t="str">
            <v>2        62</v>
          </cell>
        </row>
        <row r="96">
          <cell r="A96">
            <v>36404</v>
          </cell>
          <cell r="B96">
            <v>2541</v>
          </cell>
          <cell r="C96">
            <v>1860</v>
          </cell>
          <cell r="D96" t="str">
            <v>2,121       732       45.50</v>
          </cell>
          <cell r="E96" t="str">
            <v>2        60</v>
          </cell>
        </row>
        <row r="97">
          <cell r="A97">
            <v>36465</v>
          </cell>
          <cell r="B97">
            <v>2349</v>
          </cell>
          <cell r="C97">
            <v>2258</v>
          </cell>
          <cell r="D97" t="str">
            <v>2,022       962       46.26</v>
          </cell>
          <cell r="E97" t="str">
            <v>2        60</v>
          </cell>
        </row>
        <row r="98">
          <cell r="A98">
            <v>36495</v>
          </cell>
          <cell r="B98">
            <v>1952</v>
          </cell>
          <cell r="C98">
            <v>1801</v>
          </cell>
          <cell r="D98" t="str">
            <v>968       923       33.15</v>
          </cell>
          <cell r="E98" t="str">
            <v>2        62</v>
          </cell>
        </row>
        <row r="99">
          <cell r="A99" t="str">
            <v>Totals: __</v>
          </cell>
          <cell r="B99" t="str">
            <v>________</v>
          </cell>
          <cell r="C99" t="str">
            <v>__________</v>
          </cell>
          <cell r="D99" t="str">
            <v>__________</v>
          </cell>
        </row>
        <row r="100">
          <cell r="A100">
            <v>1999</v>
          </cell>
          <cell r="B100">
            <v>33670</v>
          </cell>
          <cell r="C100">
            <v>29121</v>
          </cell>
          <cell r="D100">
            <v>22158</v>
          </cell>
        </row>
        <row r="102">
          <cell r="A102">
            <v>36526</v>
          </cell>
          <cell r="B102">
            <v>2178</v>
          </cell>
          <cell r="C102">
            <v>1829</v>
          </cell>
          <cell r="D102" t="str">
            <v>2,434       840       52.78</v>
          </cell>
          <cell r="E102" t="str">
            <v>2        62</v>
          </cell>
        </row>
        <row r="103">
          <cell r="A103">
            <v>36557</v>
          </cell>
          <cell r="B103">
            <v>1698</v>
          </cell>
          <cell r="C103">
            <v>1515</v>
          </cell>
          <cell r="D103" t="str">
            <v>1,817       893       51.69</v>
          </cell>
          <cell r="E103" t="str">
            <v>2        58</v>
          </cell>
        </row>
        <row r="104">
          <cell r="A104">
            <v>36586</v>
          </cell>
          <cell r="B104">
            <v>1810</v>
          </cell>
          <cell r="C104">
            <v>1779</v>
          </cell>
          <cell r="D104" t="str">
            <v>2,353       983       56.52</v>
          </cell>
          <cell r="E104" t="str">
            <v>2        62</v>
          </cell>
        </row>
        <row r="105">
          <cell r="A105">
            <v>36617</v>
          </cell>
          <cell r="B105">
            <v>3280</v>
          </cell>
          <cell r="C105">
            <v>2756</v>
          </cell>
          <cell r="D105" t="str">
            <v>2,319       841       41.42</v>
          </cell>
          <cell r="E105" t="str">
            <v>2        60</v>
          </cell>
        </row>
        <row r="106">
          <cell r="A106">
            <v>36647</v>
          </cell>
          <cell r="B106">
            <v>2962</v>
          </cell>
          <cell r="C106">
            <v>2174</v>
          </cell>
          <cell r="D106" t="str">
            <v>2,378       734       44.53</v>
          </cell>
          <cell r="E106" t="str">
            <v>2        60</v>
          </cell>
        </row>
        <row r="107">
          <cell r="A107">
            <v>36678</v>
          </cell>
          <cell r="B107">
            <v>2551</v>
          </cell>
          <cell r="C107">
            <v>2720</v>
          </cell>
          <cell r="D107" t="str">
            <v>2,409      1067       48.57</v>
          </cell>
          <cell r="E107" t="str">
            <v>2        60</v>
          </cell>
        </row>
        <row r="108">
          <cell r="A108">
            <v>36708</v>
          </cell>
          <cell r="B108">
            <v>2292</v>
          </cell>
          <cell r="C108">
            <v>2300</v>
          </cell>
          <cell r="D108" t="str">
            <v>2,121      1004       48.06</v>
          </cell>
          <cell r="E108" t="str">
            <v>2        62</v>
          </cell>
        </row>
        <row r="109">
          <cell r="A109">
            <v>36739</v>
          </cell>
          <cell r="B109">
            <v>2564</v>
          </cell>
          <cell r="C109">
            <v>2449</v>
          </cell>
          <cell r="D109" t="str">
            <v>2,799       956       52.19</v>
          </cell>
          <cell r="E109" t="str">
            <v>2        62</v>
          </cell>
        </row>
        <row r="110">
          <cell r="A110">
            <v>36770</v>
          </cell>
          <cell r="B110">
            <v>2257</v>
          </cell>
          <cell r="C110">
            <v>2112</v>
          </cell>
          <cell r="D110" t="str">
            <v>2,643       936       53.94</v>
          </cell>
          <cell r="E110" t="str">
            <v>2        60</v>
          </cell>
        </row>
        <row r="111">
          <cell r="A111">
            <v>36800</v>
          </cell>
          <cell r="B111">
            <v>2509</v>
          </cell>
          <cell r="C111">
            <v>2012</v>
          </cell>
          <cell r="D111" t="str">
            <v>2,855       802       53.23</v>
          </cell>
          <cell r="E111" t="str">
            <v>2        62</v>
          </cell>
        </row>
        <row r="112">
          <cell r="A112">
            <v>36831</v>
          </cell>
          <cell r="B112">
            <v>2825</v>
          </cell>
          <cell r="C112">
            <v>1711</v>
          </cell>
          <cell r="D112" t="str">
            <v>2,534       606       47.28</v>
          </cell>
          <cell r="E112" t="str">
            <v>2        58</v>
          </cell>
        </row>
        <row r="113">
          <cell r="A113">
            <v>36861</v>
          </cell>
          <cell r="B113">
            <v>2577</v>
          </cell>
          <cell r="C113">
            <v>2155</v>
          </cell>
          <cell r="D113" t="str">
            <v>2,104       837       44.95</v>
          </cell>
          <cell r="E113" t="str">
            <v>2        54</v>
          </cell>
        </row>
        <row r="114">
          <cell r="A114" t="str">
            <v>Totals: __</v>
          </cell>
          <cell r="B114" t="str">
            <v>________</v>
          </cell>
          <cell r="C114" t="str">
            <v>__________</v>
          </cell>
          <cell r="D114" t="str">
            <v>__________</v>
          </cell>
        </row>
        <row r="115">
          <cell r="A115">
            <v>2000</v>
          </cell>
          <cell r="B115">
            <v>29503</v>
          </cell>
          <cell r="C115">
            <v>25512</v>
          </cell>
          <cell r="D115">
            <v>28766</v>
          </cell>
        </row>
        <row r="117">
          <cell r="A117">
            <v>36892</v>
          </cell>
          <cell r="B117">
            <v>2666</v>
          </cell>
          <cell r="C117">
            <v>1861</v>
          </cell>
          <cell r="D117" t="str">
            <v>3,531       699       56.98</v>
          </cell>
          <cell r="E117" t="str">
            <v>2        62</v>
          </cell>
        </row>
        <row r="118">
          <cell r="A118">
            <v>36923</v>
          </cell>
          <cell r="B118">
            <v>2581</v>
          </cell>
          <cell r="C118">
            <v>1758</v>
          </cell>
          <cell r="D118" t="str">
            <v>2,903       682       52.94</v>
          </cell>
          <cell r="E118" t="str">
            <v>2        56</v>
          </cell>
        </row>
        <row r="119">
          <cell r="A119">
            <v>36951</v>
          </cell>
          <cell r="B119">
            <v>2559</v>
          </cell>
          <cell r="C119">
            <v>1896</v>
          </cell>
          <cell r="D119" t="str">
            <v>3,740       741       59.37</v>
          </cell>
          <cell r="E119" t="str">
            <v>2        62</v>
          </cell>
        </row>
        <row r="120">
          <cell r="A120">
            <v>36982</v>
          </cell>
          <cell r="B120">
            <v>2828</v>
          </cell>
          <cell r="C120">
            <v>1996</v>
          </cell>
          <cell r="D120" t="str">
            <v>4,752       706       62.69</v>
          </cell>
          <cell r="E120" t="str">
            <v>2        59</v>
          </cell>
        </row>
        <row r="121">
          <cell r="A121">
            <v>37012</v>
          </cell>
          <cell r="B121">
            <v>2680</v>
          </cell>
          <cell r="C121">
            <v>2010</v>
          </cell>
          <cell r="D121" t="str">
            <v>3,916       751       59.37</v>
          </cell>
          <cell r="E121" t="str">
            <v>2        62</v>
          </cell>
        </row>
        <row r="122">
          <cell r="A122">
            <v>37043</v>
          </cell>
          <cell r="B122">
            <v>3004</v>
          </cell>
          <cell r="C122">
            <v>1443</v>
          </cell>
          <cell r="D122" t="str">
            <v>3,418       481       53.22</v>
          </cell>
          <cell r="E122" t="str">
            <v>2        60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v95"/>
    </sheetNames>
    <sheetDataSet>
      <sheetData sheetId="0">
        <row r="37">
          <cell r="A37">
            <v>35004</v>
          </cell>
          <cell r="B37">
            <v>1090</v>
          </cell>
          <cell r="C37">
            <v>78621</v>
          </cell>
          <cell r="D37" t="str">
            <v>3,954     72130       78.39       8       191</v>
          </cell>
        </row>
        <row r="38">
          <cell r="A38">
            <v>35034</v>
          </cell>
          <cell r="B38">
            <v>4823</v>
          </cell>
          <cell r="C38">
            <v>145546</v>
          </cell>
          <cell r="D38" t="str">
            <v>6,436     30178       57.16       8       227</v>
          </cell>
        </row>
        <row r="39">
          <cell r="A39" t="str">
            <v>Totals: __</v>
          </cell>
          <cell r="B39" t="str">
            <v>________</v>
          </cell>
          <cell r="C39" t="str">
            <v>__________</v>
          </cell>
          <cell r="D39" t="str">
            <v>__________</v>
          </cell>
        </row>
        <row r="40">
          <cell r="A40">
            <v>1995</v>
          </cell>
          <cell r="B40">
            <v>5913</v>
          </cell>
          <cell r="C40">
            <v>224167</v>
          </cell>
          <cell r="D40">
            <v>10390</v>
          </cell>
        </row>
        <row r="42">
          <cell r="A42">
            <v>35065</v>
          </cell>
          <cell r="B42">
            <v>5080</v>
          </cell>
          <cell r="C42">
            <v>183882</v>
          </cell>
          <cell r="D42" t="str">
            <v>4,775     36198       48.45       8       243</v>
          </cell>
        </row>
        <row r="43">
          <cell r="A43">
            <v>35096</v>
          </cell>
          <cell r="B43">
            <v>3767</v>
          </cell>
          <cell r="C43">
            <v>134619</v>
          </cell>
          <cell r="D43" t="str">
            <v>4,645     35737       55.22       7       203</v>
          </cell>
        </row>
        <row r="44">
          <cell r="A44">
            <v>35125</v>
          </cell>
          <cell r="B44">
            <v>5312</v>
          </cell>
          <cell r="C44">
            <v>124720</v>
          </cell>
          <cell r="D44" t="str">
            <v>4,855     23479       47.75       7       216</v>
          </cell>
        </row>
        <row r="45">
          <cell r="A45">
            <v>35156</v>
          </cell>
          <cell r="B45">
            <v>5335</v>
          </cell>
          <cell r="C45">
            <v>143364</v>
          </cell>
          <cell r="D45" t="str">
            <v>4,626     26873       46.44       7       210</v>
          </cell>
        </row>
        <row r="46">
          <cell r="A46">
            <v>35186</v>
          </cell>
          <cell r="B46">
            <v>4784</v>
          </cell>
          <cell r="C46">
            <v>138565</v>
          </cell>
          <cell r="D46" t="str">
            <v>4,849     28965       50.34       7       215</v>
          </cell>
        </row>
        <row r="47">
          <cell r="A47">
            <v>35217</v>
          </cell>
          <cell r="B47">
            <v>3864</v>
          </cell>
          <cell r="C47">
            <v>119312</v>
          </cell>
          <cell r="D47" t="str">
            <v>4,285     30878       52.58       7       208</v>
          </cell>
        </row>
        <row r="48">
          <cell r="A48">
            <v>35247</v>
          </cell>
          <cell r="B48">
            <v>4060</v>
          </cell>
          <cell r="C48">
            <v>109804</v>
          </cell>
          <cell r="D48" t="str">
            <v>4,250     27046       51.14       7       213</v>
          </cell>
        </row>
        <row r="49">
          <cell r="A49">
            <v>35278</v>
          </cell>
          <cell r="B49">
            <v>4018</v>
          </cell>
          <cell r="C49">
            <v>98909</v>
          </cell>
          <cell r="D49" t="str">
            <v>5,473     24617       57.67       7       213</v>
          </cell>
        </row>
        <row r="50">
          <cell r="A50">
            <v>35309</v>
          </cell>
          <cell r="B50">
            <v>4279</v>
          </cell>
          <cell r="C50">
            <v>108908</v>
          </cell>
          <cell r="D50" t="str">
            <v>5,158     25452       54.66       8       236</v>
          </cell>
        </row>
        <row r="51">
          <cell r="A51">
            <v>35339</v>
          </cell>
          <cell r="B51">
            <v>3965</v>
          </cell>
          <cell r="C51">
            <v>107880</v>
          </cell>
          <cell r="D51" t="str">
            <v>5,808     27209       59.43       8       244</v>
          </cell>
        </row>
        <row r="52">
          <cell r="A52">
            <v>35370</v>
          </cell>
          <cell r="B52">
            <v>3365</v>
          </cell>
          <cell r="C52">
            <v>101198</v>
          </cell>
          <cell r="D52" t="str">
            <v>5,181     30074       60.62       8       218</v>
          </cell>
        </row>
        <row r="53">
          <cell r="A53">
            <v>35400</v>
          </cell>
          <cell r="B53">
            <v>3636</v>
          </cell>
          <cell r="C53">
            <v>96177</v>
          </cell>
          <cell r="D53" t="str">
            <v>3,858     26452       51.48       7       207</v>
          </cell>
        </row>
        <row r="54">
          <cell r="A54" t="str">
            <v>Totals: __</v>
          </cell>
          <cell r="B54" t="str">
            <v>________</v>
          </cell>
          <cell r="C54" t="str">
            <v>__________</v>
          </cell>
          <cell r="D54" t="str">
            <v>__________</v>
          </cell>
        </row>
        <row r="55">
          <cell r="A55">
            <v>1996</v>
          </cell>
          <cell r="B55">
            <v>51465</v>
          </cell>
          <cell r="C55">
            <v>1467338</v>
          </cell>
          <cell r="D55">
            <v>57763</v>
          </cell>
        </row>
        <row r="57">
          <cell r="A57">
            <v>35431</v>
          </cell>
          <cell r="B57">
            <v>3262</v>
          </cell>
          <cell r="C57">
            <v>96369</v>
          </cell>
          <cell r="D57" t="str">
            <v>4,025     29543       55.24       7       206</v>
          </cell>
        </row>
        <row r="58">
          <cell r="A58">
            <v>35462</v>
          </cell>
          <cell r="B58">
            <v>3217</v>
          </cell>
          <cell r="C58">
            <v>86876</v>
          </cell>
          <cell r="D58" t="str">
            <v>4,169     27006       56.44       7       191</v>
          </cell>
        </row>
        <row r="59">
          <cell r="A59">
            <v>35490</v>
          </cell>
          <cell r="B59">
            <v>3236</v>
          </cell>
          <cell r="C59">
            <v>87151</v>
          </cell>
          <cell r="D59" t="str">
            <v>4,975     26932       60.59       7       199</v>
          </cell>
        </row>
        <row r="60">
          <cell r="A60">
            <v>35521</v>
          </cell>
          <cell r="B60">
            <v>3124</v>
          </cell>
          <cell r="C60">
            <v>84914</v>
          </cell>
          <cell r="D60" t="str">
            <v>4,377     27182       58.35       7       193</v>
          </cell>
        </row>
        <row r="61">
          <cell r="A61">
            <v>35551</v>
          </cell>
          <cell r="B61">
            <v>3094</v>
          </cell>
          <cell r="C61">
            <v>82858</v>
          </cell>
          <cell r="D61" t="str">
            <v>3,974     26781       56.23       7       207</v>
          </cell>
        </row>
        <row r="62">
          <cell r="A62">
            <v>35582</v>
          </cell>
          <cell r="B62">
            <v>3145</v>
          </cell>
          <cell r="C62">
            <v>67433</v>
          </cell>
          <cell r="D62" t="str">
            <v>3,764     21442       54.48       7       173</v>
          </cell>
        </row>
        <row r="63">
          <cell r="A63">
            <v>35612</v>
          </cell>
          <cell r="B63">
            <v>2726</v>
          </cell>
          <cell r="C63">
            <v>58012</v>
          </cell>
          <cell r="D63" t="str">
            <v>3,447     21281       55.84       6       186</v>
          </cell>
        </row>
        <row r="64">
          <cell r="A64">
            <v>35643</v>
          </cell>
          <cell r="B64">
            <v>3293</v>
          </cell>
          <cell r="C64">
            <v>57634</v>
          </cell>
          <cell r="D64" t="str">
            <v>3,867     17502       54.01       6       186</v>
          </cell>
        </row>
        <row r="65">
          <cell r="A65">
            <v>35674</v>
          </cell>
          <cell r="B65">
            <v>3622</v>
          </cell>
          <cell r="C65">
            <v>121636</v>
          </cell>
          <cell r="D65" t="str">
            <v>3,562     33583       49.58       7       195</v>
          </cell>
        </row>
        <row r="66">
          <cell r="A66">
            <v>35704</v>
          </cell>
          <cell r="B66">
            <v>3717</v>
          </cell>
          <cell r="C66">
            <v>138742</v>
          </cell>
          <cell r="D66" t="str">
            <v>4,622     37327       55.43       7       211</v>
          </cell>
        </row>
        <row r="67">
          <cell r="A67">
            <v>35735</v>
          </cell>
          <cell r="B67">
            <v>3341</v>
          </cell>
          <cell r="C67">
            <v>147011</v>
          </cell>
          <cell r="D67" t="str">
            <v>4,059     44003       54.85       7       208</v>
          </cell>
        </row>
        <row r="68">
          <cell r="A68">
            <v>35765</v>
          </cell>
          <cell r="B68">
            <v>2952</v>
          </cell>
          <cell r="C68">
            <v>130786</v>
          </cell>
          <cell r="D68" t="str">
            <v>3,913     44305       57.00       7       217</v>
          </cell>
        </row>
        <row r="69">
          <cell r="A69" t="str">
            <v>Totals: __</v>
          </cell>
          <cell r="B69" t="str">
            <v>________</v>
          </cell>
          <cell r="C69" t="str">
            <v>__________</v>
          </cell>
          <cell r="D69" t="str">
            <v>__________</v>
          </cell>
        </row>
        <row r="70">
          <cell r="A70">
            <v>1997</v>
          </cell>
          <cell r="B70">
            <v>38729</v>
          </cell>
          <cell r="C70">
            <v>1159422</v>
          </cell>
          <cell r="D70">
            <v>48754</v>
          </cell>
        </row>
        <row r="72">
          <cell r="A72">
            <v>35796</v>
          </cell>
          <cell r="B72">
            <v>2949</v>
          </cell>
          <cell r="C72">
            <v>119893</v>
          </cell>
          <cell r="D72" t="str">
            <v>4,272     40656       59.16       7       217</v>
          </cell>
        </row>
        <row r="73">
          <cell r="A73">
            <v>35827</v>
          </cell>
          <cell r="B73">
            <v>2544</v>
          </cell>
          <cell r="C73">
            <v>103645</v>
          </cell>
          <cell r="D73" t="str">
            <v>4,345     40741       63.07       7       194</v>
          </cell>
        </row>
        <row r="74">
          <cell r="A74">
            <v>35855</v>
          </cell>
          <cell r="B74">
            <v>2652</v>
          </cell>
          <cell r="C74">
            <v>104745</v>
          </cell>
          <cell r="D74" t="str">
            <v>4,526     39497       63.05       7       215</v>
          </cell>
        </row>
        <row r="75">
          <cell r="A75">
            <v>35886</v>
          </cell>
          <cell r="B75">
            <v>2587</v>
          </cell>
          <cell r="C75">
            <v>93314</v>
          </cell>
          <cell r="D75" t="str">
            <v>4,070     36071       61.14       7       209</v>
          </cell>
        </row>
        <row r="76">
          <cell r="A76">
            <v>35916</v>
          </cell>
          <cell r="B76">
            <v>1690</v>
          </cell>
          <cell r="C76">
            <v>97120</v>
          </cell>
          <cell r="D76" t="str">
            <v>3,335     57468       66.37       7       200</v>
          </cell>
        </row>
        <row r="77">
          <cell r="A77">
            <v>35947</v>
          </cell>
          <cell r="B77">
            <v>2348</v>
          </cell>
          <cell r="C77">
            <v>88227</v>
          </cell>
          <cell r="D77" t="str">
            <v>3,536     37576       60.10       7       203</v>
          </cell>
        </row>
        <row r="78">
          <cell r="A78">
            <v>35977</v>
          </cell>
          <cell r="B78">
            <v>2062</v>
          </cell>
          <cell r="C78">
            <v>52458</v>
          </cell>
          <cell r="D78" t="str">
            <v>3,511     25441       63.00       7       214</v>
          </cell>
        </row>
        <row r="79">
          <cell r="A79">
            <v>36008</v>
          </cell>
          <cell r="B79">
            <v>2498</v>
          </cell>
          <cell r="C79">
            <v>46608</v>
          </cell>
          <cell r="D79" t="str">
            <v>3,791     18659       60.28       7       217</v>
          </cell>
        </row>
        <row r="80">
          <cell r="A80">
            <v>36039</v>
          </cell>
          <cell r="B80">
            <v>2516</v>
          </cell>
          <cell r="C80">
            <v>78349</v>
          </cell>
          <cell r="D80" t="str">
            <v>3,480     31141       58.04       7       202</v>
          </cell>
        </row>
        <row r="81">
          <cell r="A81">
            <v>36069</v>
          </cell>
          <cell r="B81">
            <v>2054</v>
          </cell>
          <cell r="C81">
            <v>32304</v>
          </cell>
          <cell r="D81" t="str">
            <v>3,834     15728       65.12       6       155</v>
          </cell>
        </row>
        <row r="82">
          <cell r="A82">
            <v>36100</v>
          </cell>
          <cell r="B82">
            <v>2411</v>
          </cell>
          <cell r="C82">
            <v>44100</v>
          </cell>
          <cell r="D82" t="str">
            <v>4,618     18292       65.70       7       210</v>
          </cell>
        </row>
        <row r="83">
          <cell r="A83">
            <v>36130</v>
          </cell>
          <cell r="B83">
            <v>2602</v>
          </cell>
          <cell r="C83">
            <v>75229</v>
          </cell>
          <cell r="D83" t="str">
            <v>4,058     28912       60.93       7       216</v>
          </cell>
        </row>
        <row r="84">
          <cell r="A84" t="str">
            <v>Totals: __</v>
          </cell>
          <cell r="B84" t="str">
            <v>________</v>
          </cell>
          <cell r="C84" t="str">
            <v>__________</v>
          </cell>
          <cell r="D84" t="str">
            <v>__________</v>
          </cell>
        </row>
        <row r="85">
          <cell r="A85">
            <v>1998</v>
          </cell>
          <cell r="B85">
            <v>28913</v>
          </cell>
          <cell r="C85">
            <v>935992</v>
          </cell>
          <cell r="D85">
            <v>47376</v>
          </cell>
        </row>
        <row r="87">
          <cell r="A87">
            <v>36161</v>
          </cell>
          <cell r="B87">
            <v>2907</v>
          </cell>
          <cell r="C87">
            <v>74420</v>
          </cell>
          <cell r="D87" t="str">
            <v>4,938     25601       62.94       7       217</v>
          </cell>
        </row>
        <row r="88">
          <cell r="A88">
            <v>36192</v>
          </cell>
          <cell r="B88">
            <v>2566</v>
          </cell>
          <cell r="C88">
            <v>73468</v>
          </cell>
          <cell r="D88" t="str">
            <v>3,488     28632       57.61       7       167</v>
          </cell>
        </row>
        <row r="89">
          <cell r="A89">
            <v>36220</v>
          </cell>
          <cell r="B89">
            <v>2705</v>
          </cell>
          <cell r="C89">
            <v>71064</v>
          </cell>
          <cell r="D89" t="str">
            <v>4,524     26272       62.58       7       217</v>
          </cell>
        </row>
        <row r="90">
          <cell r="A90">
            <v>36251</v>
          </cell>
          <cell r="B90">
            <v>2368</v>
          </cell>
          <cell r="C90">
            <v>75907</v>
          </cell>
          <cell r="D90" t="str">
            <v>3,961     32056       62.58       7       210</v>
          </cell>
        </row>
        <row r="91">
          <cell r="A91">
            <v>36281</v>
          </cell>
          <cell r="B91">
            <v>2846</v>
          </cell>
          <cell r="C91">
            <v>35098</v>
          </cell>
          <cell r="D91" t="str">
            <v>4,929     12333       63.40       7       207</v>
          </cell>
        </row>
        <row r="92">
          <cell r="A92">
            <v>36312</v>
          </cell>
          <cell r="B92">
            <v>2491</v>
          </cell>
          <cell r="C92">
            <v>77870</v>
          </cell>
          <cell r="D92" t="str">
            <v>3,980     31261       61.51       7       210</v>
          </cell>
        </row>
        <row r="93">
          <cell r="A93">
            <v>36342</v>
          </cell>
          <cell r="B93">
            <v>2323</v>
          </cell>
          <cell r="C93">
            <v>68886</v>
          </cell>
          <cell r="D93" t="str">
            <v>4,103     29654       63.85       6       180</v>
          </cell>
        </row>
        <row r="94">
          <cell r="A94">
            <v>36373</v>
          </cell>
          <cell r="B94">
            <v>2664</v>
          </cell>
          <cell r="C94">
            <v>65861</v>
          </cell>
          <cell r="D94" t="str">
            <v>4,460     24723       62.61       7       217</v>
          </cell>
        </row>
        <row r="95">
          <cell r="A95">
            <v>36404</v>
          </cell>
          <cell r="B95">
            <v>2194</v>
          </cell>
          <cell r="C95">
            <v>71528</v>
          </cell>
          <cell r="D95" t="str">
            <v>4,245     32602       65.93       7       209</v>
          </cell>
        </row>
        <row r="96">
          <cell r="A96">
            <v>36434</v>
          </cell>
          <cell r="B96">
            <v>508</v>
          </cell>
          <cell r="C96">
            <v>69955</v>
          </cell>
          <cell r="D96" t="str">
            <v>203    137707       28.55       3        87</v>
          </cell>
        </row>
        <row r="97">
          <cell r="A97">
            <v>36465</v>
          </cell>
          <cell r="B97">
            <v>2557</v>
          </cell>
          <cell r="C97">
            <v>68660</v>
          </cell>
          <cell r="D97" t="str">
            <v>4,184     26852       62.07       7       210</v>
          </cell>
        </row>
        <row r="98">
          <cell r="A98">
            <v>36495</v>
          </cell>
          <cell r="B98">
            <v>1720</v>
          </cell>
          <cell r="C98">
            <v>71235</v>
          </cell>
          <cell r="D98" t="str">
            <v>4,105     41416       70.47       7       217</v>
          </cell>
        </row>
        <row r="99">
          <cell r="A99" t="str">
            <v>Totals: __</v>
          </cell>
          <cell r="B99" t="str">
            <v>________</v>
          </cell>
          <cell r="C99" t="str">
            <v>__________</v>
          </cell>
          <cell r="D99" t="str">
            <v>__________</v>
          </cell>
        </row>
        <row r="100">
          <cell r="A100">
            <v>1999</v>
          </cell>
          <cell r="B100">
            <v>27849</v>
          </cell>
          <cell r="C100">
            <v>823952</v>
          </cell>
          <cell r="D100">
            <v>47120</v>
          </cell>
        </row>
        <row r="102">
          <cell r="A102">
            <v>36526</v>
          </cell>
          <cell r="B102">
            <v>2028</v>
          </cell>
          <cell r="C102">
            <v>63714</v>
          </cell>
          <cell r="D102" t="str">
            <v>4,284     31418       67.87       7       216</v>
          </cell>
        </row>
        <row r="103">
          <cell r="A103">
            <v>36557</v>
          </cell>
          <cell r="B103">
            <v>1791</v>
          </cell>
          <cell r="C103">
            <v>60489</v>
          </cell>
          <cell r="D103" t="str">
            <v>3,559     33774       66.52       7       203</v>
          </cell>
        </row>
        <row r="104">
          <cell r="A104">
            <v>36586</v>
          </cell>
          <cell r="B104">
            <v>2186</v>
          </cell>
          <cell r="C104">
            <v>62278</v>
          </cell>
          <cell r="D104" t="str">
            <v>4,453     28490       67.07       7       212</v>
          </cell>
        </row>
        <row r="105">
          <cell r="A105">
            <v>36617</v>
          </cell>
          <cell r="B105">
            <v>1777</v>
          </cell>
          <cell r="C105">
            <v>62128</v>
          </cell>
          <cell r="D105" t="str">
            <v>4,128     34963       69.91       7       207</v>
          </cell>
        </row>
        <row r="106">
          <cell r="A106">
            <v>36647</v>
          </cell>
          <cell r="B106">
            <v>2030</v>
          </cell>
          <cell r="C106">
            <v>61843</v>
          </cell>
          <cell r="D106" t="str">
            <v>4,442     30465       68.63       7       217</v>
          </cell>
        </row>
        <row r="107">
          <cell r="A107">
            <v>36678</v>
          </cell>
          <cell r="B107">
            <v>1774</v>
          </cell>
          <cell r="C107">
            <v>60388</v>
          </cell>
          <cell r="D107" t="str">
            <v>4,494     34041       71.70       7       206</v>
          </cell>
        </row>
        <row r="108">
          <cell r="A108">
            <v>36708</v>
          </cell>
          <cell r="B108">
            <v>3374</v>
          </cell>
          <cell r="C108">
            <v>64256</v>
          </cell>
          <cell r="D108" t="str">
            <v>2,310     19045       40.64       7       216</v>
          </cell>
        </row>
        <row r="109">
          <cell r="A109">
            <v>36739</v>
          </cell>
          <cell r="B109">
            <v>1966</v>
          </cell>
          <cell r="C109">
            <v>62270</v>
          </cell>
          <cell r="D109" t="str">
            <v>5,333     31674       73.06       7       209</v>
          </cell>
        </row>
        <row r="110">
          <cell r="A110">
            <v>36770</v>
          </cell>
          <cell r="B110">
            <v>2010</v>
          </cell>
          <cell r="C110">
            <v>58005</v>
          </cell>
          <cell r="D110" t="str">
            <v>5,219     28859       72.20       6       179</v>
          </cell>
        </row>
        <row r="111">
          <cell r="A111">
            <v>36800</v>
          </cell>
          <cell r="B111">
            <v>1947</v>
          </cell>
          <cell r="C111">
            <v>58255</v>
          </cell>
          <cell r="D111" t="str">
            <v>4,723     29921       70.81       6       186</v>
          </cell>
        </row>
        <row r="112">
          <cell r="A112">
            <v>36831</v>
          </cell>
          <cell r="B112">
            <v>1640</v>
          </cell>
          <cell r="C112">
            <v>53437</v>
          </cell>
          <cell r="D112" t="str">
            <v>4,183     32584       71.84       6       180</v>
          </cell>
        </row>
        <row r="113">
          <cell r="A113">
            <v>36861</v>
          </cell>
          <cell r="B113">
            <v>1385</v>
          </cell>
          <cell r="C113">
            <v>51786</v>
          </cell>
          <cell r="D113" t="str">
            <v>4,683     37391       77.18       7       216</v>
          </cell>
        </row>
        <row r="114">
          <cell r="A114" t="str">
            <v>Totals: __</v>
          </cell>
          <cell r="B114" t="str">
            <v>________</v>
          </cell>
          <cell r="C114" t="str">
            <v>__________</v>
          </cell>
          <cell r="D114" t="str">
            <v>__________</v>
          </cell>
        </row>
        <row r="115">
          <cell r="A115">
            <v>2000</v>
          </cell>
          <cell r="B115">
            <v>23908</v>
          </cell>
          <cell r="C115">
            <v>718849</v>
          </cell>
          <cell r="D115">
            <v>51811</v>
          </cell>
        </row>
        <row r="117">
          <cell r="A117">
            <v>36892</v>
          </cell>
          <cell r="B117">
            <v>1575</v>
          </cell>
          <cell r="C117">
            <v>53591</v>
          </cell>
          <cell r="D117" t="str">
            <v>4,371     34027       73.51       7       217</v>
          </cell>
        </row>
        <row r="118">
          <cell r="A118">
            <v>36923</v>
          </cell>
          <cell r="B118">
            <v>1329</v>
          </cell>
          <cell r="C118">
            <v>18261</v>
          </cell>
          <cell r="D118" t="str">
            <v>3,597     13741       73.02       5       140</v>
          </cell>
        </row>
        <row r="119">
          <cell r="A119">
            <v>36951</v>
          </cell>
          <cell r="B119">
            <v>1596</v>
          </cell>
          <cell r="C119">
            <v>7361</v>
          </cell>
          <cell r="D119" t="str">
            <v>5,267      4613       76.74       5       150</v>
          </cell>
        </row>
        <row r="120">
          <cell r="A120">
            <v>36982</v>
          </cell>
          <cell r="B120">
            <v>1511</v>
          </cell>
          <cell r="C120">
            <v>14774</v>
          </cell>
          <cell r="D120" t="str">
            <v>3,966      9778       72.41       5       150</v>
          </cell>
        </row>
        <row r="121">
          <cell r="A121">
            <v>37012</v>
          </cell>
          <cell r="B121">
            <v>1346</v>
          </cell>
          <cell r="C121">
            <v>3026</v>
          </cell>
          <cell r="D121" t="str">
            <v>3,838      2249       74.04       4       124</v>
          </cell>
        </row>
        <row r="122">
          <cell r="A122">
            <v>37043</v>
          </cell>
          <cell r="B122">
            <v>1483</v>
          </cell>
          <cell r="C122">
            <v>3153</v>
          </cell>
          <cell r="D122" t="str">
            <v>5,881      2127       79.86       4       120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96"/>
    </sheetNames>
    <sheetDataSet>
      <sheetData sheetId="0">
        <row r="36">
          <cell r="A36">
            <v>35065</v>
          </cell>
          <cell r="C36">
            <v>38389</v>
          </cell>
          <cell r="F36" t="str">
            <v>2        62</v>
          </cell>
        </row>
        <row r="37">
          <cell r="A37">
            <v>35096</v>
          </cell>
          <cell r="B37">
            <v>102</v>
          </cell>
          <cell r="C37">
            <v>30757</v>
          </cell>
          <cell r="D37">
            <v>301540</v>
          </cell>
          <cell r="F37" t="str">
            <v>2        58</v>
          </cell>
        </row>
        <row r="38">
          <cell r="A38">
            <v>35125</v>
          </cell>
          <cell r="B38">
            <v>107</v>
          </cell>
          <cell r="C38">
            <v>25539</v>
          </cell>
          <cell r="D38">
            <v>238683</v>
          </cell>
          <cell r="F38" t="str">
            <v>2        62</v>
          </cell>
        </row>
        <row r="39">
          <cell r="A39">
            <v>35156</v>
          </cell>
          <cell r="B39">
            <v>167</v>
          </cell>
          <cell r="C39">
            <v>20265</v>
          </cell>
          <cell r="D39">
            <v>121348</v>
          </cell>
          <cell r="F39" t="str">
            <v>2        60</v>
          </cell>
        </row>
        <row r="40">
          <cell r="A40">
            <v>35186</v>
          </cell>
          <cell r="B40">
            <v>9</v>
          </cell>
          <cell r="C40">
            <v>18405</v>
          </cell>
          <cell r="D40">
            <v>2045001</v>
          </cell>
          <cell r="F40" t="str">
            <v>2        62</v>
          </cell>
        </row>
        <row r="41">
          <cell r="A41">
            <v>35217</v>
          </cell>
          <cell r="B41">
            <v>130</v>
          </cell>
          <cell r="C41">
            <v>16097</v>
          </cell>
          <cell r="D41">
            <v>123824</v>
          </cell>
          <cell r="F41" t="str">
            <v>2        60</v>
          </cell>
        </row>
        <row r="42">
          <cell r="A42">
            <v>35247</v>
          </cell>
          <cell r="B42">
            <v>7</v>
          </cell>
          <cell r="C42">
            <v>15316</v>
          </cell>
          <cell r="D42">
            <v>2188001</v>
          </cell>
          <cell r="F42" t="str">
            <v>2        62</v>
          </cell>
        </row>
        <row r="43">
          <cell r="A43">
            <v>35278</v>
          </cell>
          <cell r="B43">
            <v>116</v>
          </cell>
          <cell r="C43">
            <v>14247</v>
          </cell>
          <cell r="D43">
            <v>122819</v>
          </cell>
          <cell r="F43" t="str">
            <v>2        62</v>
          </cell>
        </row>
        <row r="44">
          <cell r="A44">
            <v>35309</v>
          </cell>
          <cell r="B44">
            <v>9</v>
          </cell>
          <cell r="C44">
            <v>12619</v>
          </cell>
          <cell r="D44">
            <v>1402112</v>
          </cell>
          <cell r="F44" t="str">
            <v>2        60</v>
          </cell>
        </row>
        <row r="45">
          <cell r="A45">
            <v>35339</v>
          </cell>
          <cell r="C45">
            <v>12901</v>
          </cell>
          <cell r="F45" t="str">
            <v>2        62</v>
          </cell>
        </row>
        <row r="46">
          <cell r="A46">
            <v>35370</v>
          </cell>
          <cell r="B46">
            <v>114</v>
          </cell>
          <cell r="C46">
            <v>11272</v>
          </cell>
          <cell r="D46">
            <v>98878</v>
          </cell>
          <cell r="F46" t="str">
            <v>2        60</v>
          </cell>
        </row>
        <row r="47">
          <cell r="A47">
            <v>35400</v>
          </cell>
          <cell r="B47">
            <v>10</v>
          </cell>
          <cell r="C47">
            <v>10913</v>
          </cell>
          <cell r="D47">
            <v>1091301</v>
          </cell>
          <cell r="F47" t="str">
            <v>2        62</v>
          </cell>
        </row>
        <row r="48">
          <cell r="A48" t="str">
            <v>Totals: _____</v>
          </cell>
          <cell r="B48" t="str">
            <v>_____</v>
          </cell>
          <cell r="C48" t="str">
            <v>__________</v>
          </cell>
          <cell r="D48" t="str">
            <v>__________</v>
          </cell>
        </row>
        <row r="49">
          <cell r="A49">
            <v>1996</v>
          </cell>
          <cell r="B49">
            <v>771</v>
          </cell>
          <cell r="C49">
            <v>226720</v>
          </cell>
        </row>
        <row r="51">
          <cell r="A51">
            <v>35431</v>
          </cell>
          <cell r="C51">
            <v>10560</v>
          </cell>
          <cell r="F51" t="str">
            <v>2        62</v>
          </cell>
        </row>
        <row r="52">
          <cell r="A52">
            <v>35462</v>
          </cell>
          <cell r="C52">
            <v>8299</v>
          </cell>
          <cell r="F52" t="str">
            <v>2        56</v>
          </cell>
        </row>
        <row r="53">
          <cell r="A53">
            <v>35490</v>
          </cell>
          <cell r="C53">
            <v>8514</v>
          </cell>
          <cell r="F53" t="str">
            <v>2        62</v>
          </cell>
        </row>
        <row r="54">
          <cell r="A54">
            <v>35521</v>
          </cell>
          <cell r="C54">
            <v>8774</v>
          </cell>
          <cell r="F54" t="str">
            <v>2        30</v>
          </cell>
        </row>
        <row r="55">
          <cell r="A55">
            <v>35551</v>
          </cell>
          <cell r="C55">
            <v>8777</v>
          </cell>
          <cell r="F55" t="str">
            <v>2        62</v>
          </cell>
        </row>
        <row r="56">
          <cell r="A56">
            <v>35582</v>
          </cell>
          <cell r="C56">
            <v>8295</v>
          </cell>
          <cell r="F56" t="str">
            <v>2        60</v>
          </cell>
        </row>
        <row r="57">
          <cell r="A57">
            <v>35612</v>
          </cell>
          <cell r="B57">
            <v>85</v>
          </cell>
          <cell r="C57">
            <v>8002</v>
          </cell>
          <cell r="D57">
            <v>94142</v>
          </cell>
          <cell r="F57" t="str">
            <v>2        62</v>
          </cell>
        </row>
        <row r="58">
          <cell r="A58">
            <v>35643</v>
          </cell>
          <cell r="B58">
            <v>15</v>
          </cell>
          <cell r="C58">
            <v>7050</v>
          </cell>
          <cell r="D58">
            <v>470001</v>
          </cell>
          <cell r="F58" t="str">
            <v>1        31</v>
          </cell>
        </row>
        <row r="59">
          <cell r="A59">
            <v>35674</v>
          </cell>
          <cell r="C59">
            <v>7824</v>
          </cell>
          <cell r="F59" t="str">
            <v>2        60</v>
          </cell>
        </row>
        <row r="60">
          <cell r="A60">
            <v>35704</v>
          </cell>
          <cell r="C60">
            <v>7982</v>
          </cell>
          <cell r="D60">
            <v>25</v>
          </cell>
          <cell r="F60" t="str">
            <v>2        62</v>
          </cell>
        </row>
        <row r="61">
          <cell r="A61">
            <v>35735</v>
          </cell>
          <cell r="B61">
            <v>75</v>
          </cell>
          <cell r="C61">
            <v>6862</v>
          </cell>
          <cell r="D61" t="str">
            <v>24     91494       24.24</v>
          </cell>
          <cell r="F61" t="str">
            <v>2        60</v>
          </cell>
        </row>
        <row r="62">
          <cell r="A62">
            <v>35765</v>
          </cell>
          <cell r="B62">
            <v>31</v>
          </cell>
          <cell r="C62">
            <v>6958</v>
          </cell>
          <cell r="D62" t="str">
            <v>25    224452       44.64</v>
          </cell>
          <cell r="F62" t="str">
            <v>2        62</v>
          </cell>
        </row>
        <row r="63">
          <cell r="A63" t="str">
            <v>Totals: _____</v>
          </cell>
          <cell r="B63" t="str">
            <v>_____</v>
          </cell>
          <cell r="C63" t="str">
            <v>__________</v>
          </cell>
          <cell r="D63" t="str">
            <v>__________</v>
          </cell>
        </row>
        <row r="64">
          <cell r="A64">
            <v>1997</v>
          </cell>
          <cell r="B64">
            <v>206</v>
          </cell>
          <cell r="C64">
            <v>97897</v>
          </cell>
          <cell r="D64">
            <v>74</v>
          </cell>
        </row>
        <row r="66">
          <cell r="A66">
            <v>35796</v>
          </cell>
          <cell r="C66">
            <v>7107</v>
          </cell>
          <cell r="D66">
            <v>25</v>
          </cell>
          <cell r="F66" t="str">
            <v>2        62</v>
          </cell>
        </row>
        <row r="67">
          <cell r="A67">
            <v>35827</v>
          </cell>
          <cell r="C67">
            <v>6237</v>
          </cell>
          <cell r="D67">
            <v>33</v>
          </cell>
          <cell r="F67" t="str">
            <v>2        56</v>
          </cell>
        </row>
        <row r="68">
          <cell r="A68">
            <v>35855</v>
          </cell>
          <cell r="C68">
            <v>5906</v>
          </cell>
          <cell r="D68">
            <v>34</v>
          </cell>
          <cell r="F68" t="str">
            <v>1        31</v>
          </cell>
        </row>
        <row r="69">
          <cell r="A69">
            <v>35886</v>
          </cell>
          <cell r="C69">
            <v>5576</v>
          </cell>
          <cell r="D69">
            <v>33</v>
          </cell>
          <cell r="F69" t="str">
            <v>1        30</v>
          </cell>
        </row>
        <row r="70">
          <cell r="A70">
            <v>35916</v>
          </cell>
          <cell r="B70">
            <v>84</v>
          </cell>
          <cell r="C70">
            <v>5672</v>
          </cell>
          <cell r="D70" t="str">
            <v>34     67524       28.81</v>
          </cell>
          <cell r="F70" t="str">
            <v>1        31</v>
          </cell>
        </row>
        <row r="71">
          <cell r="A71">
            <v>35947</v>
          </cell>
          <cell r="B71">
            <v>56</v>
          </cell>
          <cell r="C71">
            <v>5136</v>
          </cell>
          <cell r="D71" t="str">
            <v>34     91715       37.78</v>
          </cell>
          <cell r="F71" t="str">
            <v>1        27</v>
          </cell>
        </row>
        <row r="72">
          <cell r="A72">
            <v>35977</v>
          </cell>
          <cell r="C72">
            <v>5298</v>
          </cell>
          <cell r="D72">
            <v>34</v>
          </cell>
          <cell r="F72" t="str">
            <v>1        31</v>
          </cell>
        </row>
        <row r="73">
          <cell r="A73">
            <v>36008</v>
          </cell>
          <cell r="C73">
            <v>5136</v>
          </cell>
          <cell r="D73">
            <v>34</v>
          </cell>
          <cell r="F73" t="str">
            <v>1        31</v>
          </cell>
        </row>
        <row r="74">
          <cell r="A74">
            <v>36039</v>
          </cell>
          <cell r="C74">
            <v>5752</v>
          </cell>
          <cell r="D74">
            <v>33</v>
          </cell>
          <cell r="F74" t="str">
            <v>1        30</v>
          </cell>
        </row>
        <row r="75">
          <cell r="A75">
            <v>36069</v>
          </cell>
          <cell r="B75">
            <v>80</v>
          </cell>
          <cell r="C75">
            <v>6072</v>
          </cell>
          <cell r="D75">
            <v>75901</v>
          </cell>
          <cell r="F75" t="str">
            <v>1        31</v>
          </cell>
        </row>
        <row r="76">
          <cell r="A76">
            <v>36100</v>
          </cell>
          <cell r="B76">
            <v>24</v>
          </cell>
          <cell r="C76">
            <v>5513</v>
          </cell>
          <cell r="D76" t="str">
            <v>33    229709       57.89</v>
          </cell>
          <cell r="F76" t="str">
            <v>1        30</v>
          </cell>
        </row>
        <row r="77">
          <cell r="A77">
            <v>36130</v>
          </cell>
          <cell r="C77">
            <v>5952</v>
          </cell>
          <cell r="D77">
            <v>33</v>
          </cell>
          <cell r="F77" t="str">
            <v>1        30</v>
          </cell>
        </row>
        <row r="78">
          <cell r="A78" t="str">
            <v>Totals: _____</v>
          </cell>
          <cell r="B78" t="str">
            <v>_____</v>
          </cell>
          <cell r="C78" t="str">
            <v>__________</v>
          </cell>
          <cell r="D78" t="str">
            <v>__________</v>
          </cell>
        </row>
        <row r="79">
          <cell r="A79">
            <v>1998</v>
          </cell>
          <cell r="B79">
            <v>244</v>
          </cell>
          <cell r="C79">
            <v>69357</v>
          </cell>
          <cell r="D79">
            <v>360</v>
          </cell>
        </row>
        <row r="81">
          <cell r="A81">
            <v>36161</v>
          </cell>
          <cell r="C81">
            <v>6088</v>
          </cell>
          <cell r="D81">
            <v>34</v>
          </cell>
          <cell r="F81" t="str">
            <v>1        31</v>
          </cell>
        </row>
        <row r="82">
          <cell r="A82">
            <v>36192</v>
          </cell>
          <cell r="C82">
            <v>5310</v>
          </cell>
          <cell r="D82">
            <v>32</v>
          </cell>
          <cell r="F82" t="str">
            <v>1        28</v>
          </cell>
        </row>
        <row r="83">
          <cell r="A83">
            <v>36220</v>
          </cell>
          <cell r="C83">
            <v>6764</v>
          </cell>
          <cell r="D83">
            <v>36</v>
          </cell>
          <cell r="F83" t="str">
            <v>2        62</v>
          </cell>
        </row>
        <row r="84">
          <cell r="A84">
            <v>36251</v>
          </cell>
          <cell r="C84">
            <v>5481</v>
          </cell>
          <cell r="D84">
            <v>33</v>
          </cell>
          <cell r="F84" t="str">
            <v>1        30</v>
          </cell>
        </row>
        <row r="85">
          <cell r="A85">
            <v>36281</v>
          </cell>
          <cell r="C85">
            <v>5445</v>
          </cell>
          <cell r="D85">
            <v>35</v>
          </cell>
          <cell r="F85" t="str">
            <v>1        31</v>
          </cell>
        </row>
        <row r="86">
          <cell r="A86">
            <v>36312</v>
          </cell>
          <cell r="C86">
            <v>5235</v>
          </cell>
          <cell r="D86">
            <v>33</v>
          </cell>
          <cell r="F86" t="str">
            <v>1        30</v>
          </cell>
        </row>
        <row r="87">
          <cell r="A87">
            <v>36342</v>
          </cell>
          <cell r="B87">
            <v>97</v>
          </cell>
          <cell r="C87">
            <v>5203</v>
          </cell>
          <cell r="D87" t="str">
            <v>36     53640       27.07</v>
          </cell>
          <cell r="F87" t="str">
            <v>1        31</v>
          </cell>
        </row>
        <row r="88">
          <cell r="A88">
            <v>36373</v>
          </cell>
          <cell r="B88">
            <v>41</v>
          </cell>
          <cell r="C88">
            <v>6010</v>
          </cell>
          <cell r="D88" t="str">
            <v>23    146586       35.94</v>
          </cell>
          <cell r="F88" t="str">
            <v>2        62</v>
          </cell>
        </row>
        <row r="89">
          <cell r="A89">
            <v>36404</v>
          </cell>
          <cell r="C89">
            <v>4978</v>
          </cell>
          <cell r="D89">
            <v>19</v>
          </cell>
          <cell r="F89" t="str">
            <v>1        30</v>
          </cell>
        </row>
        <row r="90">
          <cell r="A90">
            <v>36434</v>
          </cell>
          <cell r="C90">
            <v>4665</v>
          </cell>
          <cell r="D90">
            <v>19</v>
          </cell>
          <cell r="F90" t="str">
            <v>1        30</v>
          </cell>
        </row>
        <row r="91">
          <cell r="A91">
            <v>36465</v>
          </cell>
          <cell r="C91">
            <v>4924</v>
          </cell>
          <cell r="D91">
            <v>18</v>
          </cell>
          <cell r="F91" t="str">
            <v>1        30</v>
          </cell>
        </row>
        <row r="92">
          <cell r="A92">
            <v>36495</v>
          </cell>
          <cell r="C92">
            <v>4831</v>
          </cell>
          <cell r="D92">
            <v>19</v>
          </cell>
          <cell r="F92" t="str">
            <v>1        31</v>
          </cell>
        </row>
        <row r="93">
          <cell r="A93" t="str">
            <v>Totals: _____</v>
          </cell>
          <cell r="B93" t="str">
            <v>_____</v>
          </cell>
          <cell r="C93" t="str">
            <v>__________</v>
          </cell>
          <cell r="D93" t="str">
            <v>__________</v>
          </cell>
        </row>
        <row r="94">
          <cell r="A94">
            <v>1999</v>
          </cell>
          <cell r="B94">
            <v>138</v>
          </cell>
          <cell r="C94">
            <v>64934</v>
          </cell>
          <cell r="D94">
            <v>337</v>
          </cell>
        </row>
        <row r="96">
          <cell r="A96">
            <v>36526</v>
          </cell>
          <cell r="C96">
            <v>5499</v>
          </cell>
          <cell r="D96">
            <v>23</v>
          </cell>
          <cell r="F96" t="str">
            <v>2        62</v>
          </cell>
        </row>
        <row r="97">
          <cell r="A97">
            <v>36557</v>
          </cell>
          <cell r="C97">
            <v>5319</v>
          </cell>
          <cell r="D97">
            <v>21</v>
          </cell>
          <cell r="F97" t="str">
            <v>2        58</v>
          </cell>
        </row>
        <row r="98">
          <cell r="A98">
            <v>36586</v>
          </cell>
          <cell r="C98">
            <v>5630</v>
          </cell>
          <cell r="D98">
            <v>23</v>
          </cell>
          <cell r="F98" t="str">
            <v>2        62</v>
          </cell>
        </row>
        <row r="99">
          <cell r="A99">
            <v>36647</v>
          </cell>
          <cell r="C99">
            <v>5496</v>
          </cell>
          <cell r="D99">
            <v>23</v>
          </cell>
          <cell r="F99" t="str">
            <v>2        62</v>
          </cell>
        </row>
        <row r="100">
          <cell r="A100">
            <v>36678</v>
          </cell>
          <cell r="C100">
            <v>5299</v>
          </cell>
          <cell r="D100">
            <v>23</v>
          </cell>
          <cell r="F100" t="str">
            <v>2        59</v>
          </cell>
        </row>
        <row r="101">
          <cell r="A101">
            <v>36708</v>
          </cell>
          <cell r="C101">
            <v>5400</v>
          </cell>
          <cell r="D101">
            <v>22</v>
          </cell>
          <cell r="F101" t="str">
            <v>2        62</v>
          </cell>
        </row>
        <row r="102">
          <cell r="A102">
            <v>36739</v>
          </cell>
          <cell r="C102">
            <v>5129</v>
          </cell>
          <cell r="D102">
            <v>23</v>
          </cell>
          <cell r="F102" t="str">
            <v>2        62</v>
          </cell>
        </row>
        <row r="103">
          <cell r="A103">
            <v>36861</v>
          </cell>
          <cell r="C103">
            <v>4393</v>
          </cell>
          <cell r="D103">
            <v>19</v>
          </cell>
          <cell r="F103" t="str">
            <v>1        31</v>
          </cell>
        </row>
        <row r="104">
          <cell r="A104" t="str">
            <v>Totals: _____</v>
          </cell>
          <cell r="B104" t="str">
            <v>_____</v>
          </cell>
          <cell r="C104" t="str">
            <v>__________</v>
          </cell>
          <cell r="D104" t="str">
            <v>__________</v>
          </cell>
        </row>
        <row r="105">
          <cell r="A105">
            <v>2000</v>
          </cell>
          <cell r="C105">
            <v>42165</v>
          </cell>
          <cell r="D105">
            <v>177</v>
          </cell>
        </row>
        <row r="107">
          <cell r="A107">
            <v>36892</v>
          </cell>
          <cell r="C107">
            <v>4605</v>
          </cell>
          <cell r="D107">
            <v>19</v>
          </cell>
          <cell r="F107" t="str">
            <v>1        31</v>
          </cell>
        </row>
        <row r="108">
          <cell r="A108">
            <v>36951</v>
          </cell>
          <cell r="C108">
            <v>4307</v>
          </cell>
          <cell r="D108">
            <v>19</v>
          </cell>
          <cell r="F108" t="str">
            <v>1        31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b96"/>
    </sheetNames>
    <sheetDataSet>
      <sheetData sheetId="0">
        <row r="32">
          <cell r="A32">
            <v>35096</v>
          </cell>
          <cell r="C32">
            <v>327</v>
          </cell>
          <cell r="E32" t="str">
            <v>1        13</v>
          </cell>
        </row>
        <row r="33">
          <cell r="A33">
            <v>35125</v>
          </cell>
          <cell r="C33">
            <v>385</v>
          </cell>
          <cell r="E33" t="str">
            <v>1        31</v>
          </cell>
        </row>
        <row r="34">
          <cell r="A34">
            <v>35156</v>
          </cell>
          <cell r="C34">
            <v>638</v>
          </cell>
          <cell r="E34" t="str">
            <v>1        30</v>
          </cell>
        </row>
        <row r="35">
          <cell r="A35">
            <v>35186</v>
          </cell>
          <cell r="C35">
            <v>303</v>
          </cell>
          <cell r="E35" t="str">
            <v>1        31</v>
          </cell>
        </row>
        <row r="36">
          <cell r="A36">
            <v>35217</v>
          </cell>
          <cell r="B36">
            <v>125</v>
          </cell>
          <cell r="C36">
            <v>624</v>
          </cell>
          <cell r="D36" t="str">
            <v>1      4993        0.79</v>
          </cell>
          <cell r="E36" t="str">
            <v>1        10</v>
          </cell>
        </row>
        <row r="37">
          <cell r="A37">
            <v>35247</v>
          </cell>
          <cell r="C37">
            <v>423</v>
          </cell>
          <cell r="E37" t="str">
            <v>1        25</v>
          </cell>
        </row>
        <row r="38">
          <cell r="A38">
            <v>35278</v>
          </cell>
          <cell r="B38">
            <v>25</v>
          </cell>
          <cell r="C38">
            <v>481</v>
          </cell>
          <cell r="D38" t="str">
            <v>77     19241       75.49</v>
          </cell>
          <cell r="E38" t="str">
            <v>1        31</v>
          </cell>
        </row>
        <row r="39">
          <cell r="A39">
            <v>35309</v>
          </cell>
          <cell r="B39">
            <v>11</v>
          </cell>
          <cell r="C39">
            <v>821</v>
          </cell>
          <cell r="D39" t="str">
            <v>51     74637       82.26</v>
          </cell>
          <cell r="E39" t="str">
            <v>1        29</v>
          </cell>
        </row>
        <row r="40">
          <cell r="A40">
            <v>35339</v>
          </cell>
          <cell r="B40">
            <v>19</v>
          </cell>
          <cell r="C40">
            <v>672</v>
          </cell>
          <cell r="D40" t="str">
            <v>78     35369       80.41</v>
          </cell>
          <cell r="E40" t="str">
            <v>1        31</v>
          </cell>
        </row>
        <row r="41">
          <cell r="A41">
            <v>35370</v>
          </cell>
          <cell r="B41">
            <v>20</v>
          </cell>
          <cell r="C41">
            <v>426</v>
          </cell>
          <cell r="D41" t="str">
            <v>75     21301       78.95</v>
          </cell>
          <cell r="E41" t="str">
            <v>1        30</v>
          </cell>
        </row>
        <row r="42">
          <cell r="A42">
            <v>35400</v>
          </cell>
          <cell r="B42">
            <v>52</v>
          </cell>
          <cell r="C42">
            <v>439</v>
          </cell>
          <cell r="D42" t="str">
            <v>8443       78.95</v>
          </cell>
          <cell r="E42" t="str">
            <v>1        20</v>
          </cell>
        </row>
        <row r="43">
          <cell r="A43" t="str">
            <v>Totals: ____</v>
          </cell>
          <cell r="B43" t="str">
            <v>______  ____</v>
          </cell>
          <cell r="C43" t="str">
            <v>______</v>
          </cell>
          <cell r="D43" t="str">
            <v>__________</v>
          </cell>
        </row>
        <row r="44">
          <cell r="A44">
            <v>1996</v>
          </cell>
          <cell r="B44">
            <v>252</v>
          </cell>
          <cell r="C44">
            <v>5539</v>
          </cell>
          <cell r="D44">
            <v>282</v>
          </cell>
        </row>
        <row r="46">
          <cell r="A46">
            <v>35431</v>
          </cell>
          <cell r="C46">
            <v>127</v>
          </cell>
          <cell r="E46" t="str">
            <v>1         8</v>
          </cell>
        </row>
        <row r="47">
          <cell r="A47" t="str">
            <v>Totals: ____</v>
          </cell>
          <cell r="B47" t="str">
            <v>______  ____</v>
          </cell>
          <cell r="C47" t="str">
            <v>______</v>
          </cell>
          <cell r="D47" t="str">
            <v>__________</v>
          </cell>
        </row>
        <row r="48">
          <cell r="A48">
            <v>1997</v>
          </cell>
          <cell r="C48">
            <v>127</v>
          </cell>
        </row>
        <row r="50">
          <cell r="A50" t="str">
            <v>=============</v>
          </cell>
          <cell r="B50" t="str">
            <v>============</v>
          </cell>
          <cell r="C50" t="str">
            <v>========</v>
          </cell>
          <cell r="D50" t="str">
            <v>=================================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r96"/>
    </sheetNames>
    <sheetDataSet>
      <sheetData sheetId="0">
        <row r="36">
          <cell r="A36">
            <v>35156</v>
          </cell>
          <cell r="C36">
            <v>2450</v>
          </cell>
          <cell r="F36" t="str">
            <v>1        30</v>
          </cell>
        </row>
        <row r="37">
          <cell r="A37">
            <v>35186</v>
          </cell>
          <cell r="C37">
            <v>3913</v>
          </cell>
          <cell r="F37" t="str">
            <v>1        14</v>
          </cell>
        </row>
        <row r="38">
          <cell r="A38">
            <v>35247</v>
          </cell>
          <cell r="C38">
            <v>4501</v>
          </cell>
          <cell r="F38" t="str">
            <v>1        16</v>
          </cell>
        </row>
        <row r="39">
          <cell r="A39">
            <v>35278</v>
          </cell>
          <cell r="C39">
            <v>5790</v>
          </cell>
          <cell r="F39" t="str">
            <v>1        28</v>
          </cell>
        </row>
        <row r="40">
          <cell r="A40">
            <v>35309</v>
          </cell>
          <cell r="C40">
            <v>5378</v>
          </cell>
          <cell r="F40" t="str">
            <v>1        30</v>
          </cell>
        </row>
        <row r="41">
          <cell r="A41">
            <v>35339</v>
          </cell>
          <cell r="C41">
            <v>5190</v>
          </cell>
          <cell r="F41" t="str">
            <v>1        31</v>
          </cell>
        </row>
        <row r="42">
          <cell r="A42">
            <v>35370</v>
          </cell>
          <cell r="C42">
            <v>5262</v>
          </cell>
          <cell r="F42" t="str">
            <v>1        30</v>
          </cell>
        </row>
        <row r="43">
          <cell r="A43">
            <v>35400</v>
          </cell>
          <cell r="C43">
            <v>3349</v>
          </cell>
          <cell r="F43" t="str">
            <v>1        31</v>
          </cell>
        </row>
        <row r="44">
          <cell r="A44" t="str">
            <v>Totals: ____</v>
          </cell>
          <cell r="B44" t="str">
            <v>______</v>
          </cell>
          <cell r="C44" t="str">
            <v>__________</v>
          </cell>
          <cell r="D44" t="str">
            <v>__________</v>
          </cell>
        </row>
        <row r="45">
          <cell r="A45">
            <v>1996</v>
          </cell>
          <cell r="C45">
            <v>35833</v>
          </cell>
        </row>
        <row r="47">
          <cell r="A47">
            <v>35431</v>
          </cell>
          <cell r="C47">
            <v>3618</v>
          </cell>
          <cell r="F47" t="str">
            <v>1        31</v>
          </cell>
        </row>
        <row r="48">
          <cell r="A48">
            <v>35462</v>
          </cell>
          <cell r="C48">
            <v>3339</v>
          </cell>
          <cell r="F48" t="str">
            <v>1        28</v>
          </cell>
        </row>
        <row r="49">
          <cell r="A49">
            <v>35490</v>
          </cell>
          <cell r="C49">
            <v>5659</v>
          </cell>
          <cell r="F49" t="str">
            <v>1        31</v>
          </cell>
        </row>
        <row r="50">
          <cell r="A50">
            <v>35521</v>
          </cell>
          <cell r="C50">
            <v>5600</v>
          </cell>
          <cell r="F50" t="str">
            <v>1        30</v>
          </cell>
        </row>
        <row r="51">
          <cell r="A51">
            <v>35551</v>
          </cell>
          <cell r="C51">
            <v>5522</v>
          </cell>
          <cell r="F51" t="str">
            <v>1        31</v>
          </cell>
        </row>
        <row r="52">
          <cell r="A52">
            <v>35582</v>
          </cell>
          <cell r="C52">
            <v>5449</v>
          </cell>
          <cell r="F52" t="str">
            <v>1        30</v>
          </cell>
        </row>
        <row r="53">
          <cell r="A53">
            <v>35612</v>
          </cell>
          <cell r="C53">
            <v>5477</v>
          </cell>
          <cell r="F53" t="str">
            <v>1        31</v>
          </cell>
        </row>
        <row r="54">
          <cell r="A54">
            <v>35643</v>
          </cell>
          <cell r="C54">
            <v>5742</v>
          </cell>
          <cell r="F54" t="str">
            <v>1        31</v>
          </cell>
        </row>
        <row r="55">
          <cell r="A55">
            <v>35674</v>
          </cell>
          <cell r="C55">
            <v>4998</v>
          </cell>
          <cell r="F55" t="str">
            <v>1        30</v>
          </cell>
        </row>
        <row r="56">
          <cell r="A56">
            <v>35704</v>
          </cell>
          <cell r="C56">
            <v>4548</v>
          </cell>
          <cell r="F56" t="str">
            <v>1        31</v>
          </cell>
        </row>
        <row r="57">
          <cell r="A57">
            <v>35735</v>
          </cell>
          <cell r="C57">
            <v>4230</v>
          </cell>
          <cell r="F57" t="str">
            <v>1        30</v>
          </cell>
        </row>
        <row r="58">
          <cell r="A58">
            <v>35765</v>
          </cell>
          <cell r="C58">
            <v>4899</v>
          </cell>
          <cell r="F58" t="str">
            <v>1        31</v>
          </cell>
        </row>
        <row r="59">
          <cell r="A59" t="str">
            <v>Totals: ____</v>
          </cell>
          <cell r="B59" t="str">
            <v>______</v>
          </cell>
          <cell r="C59" t="str">
            <v>__________</v>
          </cell>
          <cell r="D59" t="str">
            <v>__________</v>
          </cell>
        </row>
        <row r="60">
          <cell r="A60">
            <v>1997</v>
          </cell>
          <cell r="C60">
            <v>59081</v>
          </cell>
        </row>
        <row r="62">
          <cell r="A62">
            <v>35796</v>
          </cell>
          <cell r="C62">
            <v>5452</v>
          </cell>
          <cell r="F62" t="str">
            <v>1        31</v>
          </cell>
        </row>
        <row r="63">
          <cell r="A63">
            <v>35827</v>
          </cell>
          <cell r="C63">
            <v>4580</v>
          </cell>
          <cell r="F63" t="str">
            <v>1        28</v>
          </cell>
        </row>
        <row r="64">
          <cell r="A64">
            <v>35855</v>
          </cell>
          <cell r="C64">
            <v>4784</v>
          </cell>
          <cell r="F64" t="str">
            <v>1        31</v>
          </cell>
        </row>
        <row r="65">
          <cell r="A65">
            <v>35886</v>
          </cell>
          <cell r="C65">
            <v>4269</v>
          </cell>
          <cell r="F65" t="str">
            <v>1        30</v>
          </cell>
        </row>
        <row r="66">
          <cell r="A66">
            <v>35916</v>
          </cell>
          <cell r="C66">
            <v>4629</v>
          </cell>
          <cell r="F66" t="str">
            <v>1        31</v>
          </cell>
        </row>
        <row r="67">
          <cell r="A67">
            <v>35947</v>
          </cell>
          <cell r="C67">
            <v>681</v>
          </cell>
          <cell r="F67" t="str">
            <v>1        30</v>
          </cell>
        </row>
        <row r="68">
          <cell r="A68">
            <v>35977</v>
          </cell>
          <cell r="C68">
            <v>699</v>
          </cell>
          <cell r="F68" t="str">
            <v>1        31</v>
          </cell>
        </row>
        <row r="69">
          <cell r="A69">
            <v>36008</v>
          </cell>
          <cell r="C69">
            <v>688</v>
          </cell>
          <cell r="F69" t="str">
            <v>1        31</v>
          </cell>
        </row>
        <row r="70">
          <cell r="A70">
            <v>36039</v>
          </cell>
          <cell r="C70">
            <v>607</v>
          </cell>
          <cell r="F70" t="str">
            <v>1        30</v>
          </cell>
        </row>
        <row r="71">
          <cell r="A71">
            <v>36069</v>
          </cell>
          <cell r="C71">
            <v>1625</v>
          </cell>
          <cell r="F71" t="str">
            <v>1        31</v>
          </cell>
        </row>
        <row r="72">
          <cell r="A72">
            <v>36100</v>
          </cell>
          <cell r="C72">
            <v>992</v>
          </cell>
          <cell r="F72" t="str">
            <v>1        30</v>
          </cell>
        </row>
        <row r="73">
          <cell r="A73">
            <v>36130</v>
          </cell>
          <cell r="C73">
            <v>1146</v>
          </cell>
          <cell r="F73" t="str">
            <v>1        31</v>
          </cell>
        </row>
        <row r="74">
          <cell r="A74" t="str">
            <v>Totals: ____</v>
          </cell>
          <cell r="B74" t="str">
            <v>______</v>
          </cell>
          <cell r="C74" t="str">
            <v>__________</v>
          </cell>
          <cell r="D74" t="str">
            <v>__________</v>
          </cell>
        </row>
        <row r="75">
          <cell r="A75">
            <v>1998</v>
          </cell>
          <cell r="C75">
            <v>30152</v>
          </cell>
        </row>
        <row r="77">
          <cell r="A77">
            <v>36161</v>
          </cell>
          <cell r="C77">
            <v>1250</v>
          </cell>
          <cell r="F77" t="str">
            <v>1        31</v>
          </cell>
        </row>
        <row r="78">
          <cell r="A78">
            <v>36192</v>
          </cell>
          <cell r="C78">
            <v>964</v>
          </cell>
          <cell r="F78" t="str">
            <v>1        28</v>
          </cell>
        </row>
        <row r="79">
          <cell r="A79">
            <v>36220</v>
          </cell>
          <cell r="C79">
            <v>1070</v>
          </cell>
          <cell r="F79" t="str">
            <v>1        31</v>
          </cell>
        </row>
        <row r="80">
          <cell r="A80">
            <v>36251</v>
          </cell>
          <cell r="B80">
            <v>11</v>
          </cell>
          <cell r="C80">
            <v>1090</v>
          </cell>
          <cell r="D80">
            <v>99091</v>
          </cell>
          <cell r="F80" t="str">
            <v>1        30</v>
          </cell>
        </row>
        <row r="81">
          <cell r="A81">
            <v>36281</v>
          </cell>
          <cell r="C81">
            <v>1432</v>
          </cell>
          <cell r="F81" t="str">
            <v>1        31</v>
          </cell>
        </row>
        <row r="82">
          <cell r="A82">
            <v>36312</v>
          </cell>
          <cell r="C82">
            <v>1370</v>
          </cell>
          <cell r="F82" t="str">
            <v>1        30</v>
          </cell>
        </row>
        <row r="83">
          <cell r="A83">
            <v>36342</v>
          </cell>
          <cell r="B83">
            <v>23</v>
          </cell>
          <cell r="C83">
            <v>1117</v>
          </cell>
          <cell r="D83">
            <v>48566</v>
          </cell>
          <cell r="F83" t="str">
            <v>1        31</v>
          </cell>
        </row>
        <row r="84">
          <cell r="A84">
            <v>36373</v>
          </cell>
          <cell r="B84">
            <v>22</v>
          </cell>
          <cell r="C84">
            <v>1298</v>
          </cell>
          <cell r="D84">
            <v>59001</v>
          </cell>
          <cell r="F84" t="str">
            <v>1        31</v>
          </cell>
        </row>
        <row r="85">
          <cell r="A85">
            <v>36404</v>
          </cell>
          <cell r="B85">
            <v>25</v>
          </cell>
          <cell r="C85">
            <v>1428</v>
          </cell>
          <cell r="D85">
            <v>57121</v>
          </cell>
          <cell r="F85" t="str">
            <v>1        30</v>
          </cell>
        </row>
        <row r="86">
          <cell r="A86">
            <v>36465</v>
          </cell>
          <cell r="C86">
            <v>1282</v>
          </cell>
          <cell r="F86" t="str">
            <v>1        30</v>
          </cell>
        </row>
        <row r="87">
          <cell r="A87">
            <v>36495</v>
          </cell>
          <cell r="C87">
            <v>1142</v>
          </cell>
          <cell r="F87" t="str">
            <v>1        31</v>
          </cell>
        </row>
        <row r="88">
          <cell r="A88" t="str">
            <v>Totals: ____</v>
          </cell>
          <cell r="B88" t="str">
            <v>______</v>
          </cell>
          <cell r="C88" t="str">
            <v>__________</v>
          </cell>
          <cell r="D88" t="str">
            <v>__________</v>
          </cell>
        </row>
        <row r="89">
          <cell r="A89">
            <v>1999</v>
          </cell>
          <cell r="B89">
            <v>81</v>
          </cell>
          <cell r="C89">
            <v>13443</v>
          </cell>
        </row>
        <row r="91">
          <cell r="A91">
            <v>36526</v>
          </cell>
          <cell r="C91">
            <v>1251</v>
          </cell>
          <cell r="F91" t="str">
            <v>1        31</v>
          </cell>
        </row>
        <row r="92">
          <cell r="A92">
            <v>36557</v>
          </cell>
          <cell r="C92">
            <v>1112</v>
          </cell>
          <cell r="F92" t="str">
            <v>1        29</v>
          </cell>
        </row>
        <row r="93">
          <cell r="A93">
            <v>36586</v>
          </cell>
          <cell r="C93">
            <v>1202</v>
          </cell>
          <cell r="F93" t="str">
            <v>1        31</v>
          </cell>
        </row>
        <row r="94">
          <cell r="A94">
            <v>36617</v>
          </cell>
          <cell r="C94">
            <v>1213</v>
          </cell>
          <cell r="F94" t="str">
            <v>1        30</v>
          </cell>
        </row>
        <row r="95">
          <cell r="A95">
            <v>36647</v>
          </cell>
          <cell r="C95">
            <v>1243</v>
          </cell>
          <cell r="F95" t="str">
            <v>1        31</v>
          </cell>
        </row>
        <row r="96">
          <cell r="A96">
            <v>36678</v>
          </cell>
          <cell r="C96">
            <v>1238</v>
          </cell>
          <cell r="F96" t="str">
            <v>1        30</v>
          </cell>
        </row>
        <row r="97">
          <cell r="A97">
            <v>36708</v>
          </cell>
          <cell r="C97">
            <v>2247</v>
          </cell>
          <cell r="F97" t="str">
            <v>1        31</v>
          </cell>
        </row>
        <row r="98">
          <cell r="A98">
            <v>36739</v>
          </cell>
          <cell r="C98">
            <v>1387</v>
          </cell>
          <cell r="F98" t="str">
            <v>1        31</v>
          </cell>
        </row>
        <row r="99">
          <cell r="A99">
            <v>36770</v>
          </cell>
          <cell r="C99">
            <v>1307</v>
          </cell>
          <cell r="F99" t="str">
            <v>1        30</v>
          </cell>
        </row>
        <row r="100">
          <cell r="A100">
            <v>36800</v>
          </cell>
          <cell r="C100">
            <v>1255</v>
          </cell>
          <cell r="F100" t="str">
            <v>1        31</v>
          </cell>
        </row>
        <row r="101">
          <cell r="A101">
            <v>36831</v>
          </cell>
          <cell r="C101">
            <v>1217</v>
          </cell>
          <cell r="F101" t="str">
            <v>1        30</v>
          </cell>
        </row>
        <row r="102">
          <cell r="A102">
            <v>36861</v>
          </cell>
          <cell r="C102">
            <v>1391</v>
          </cell>
          <cell r="F102" t="str">
            <v>1        31</v>
          </cell>
        </row>
        <row r="103">
          <cell r="A103" t="str">
            <v>Totals: ____</v>
          </cell>
          <cell r="B103" t="str">
            <v>______</v>
          </cell>
          <cell r="C103" t="str">
            <v>__________</v>
          </cell>
          <cell r="D103" t="str">
            <v>__________</v>
          </cell>
        </row>
        <row r="104">
          <cell r="A104">
            <v>2000</v>
          </cell>
          <cell r="C104">
            <v>16063</v>
          </cell>
        </row>
        <row r="106">
          <cell r="A106">
            <v>36892</v>
          </cell>
          <cell r="C106">
            <v>1211</v>
          </cell>
          <cell r="F106" t="str">
            <v>1        31</v>
          </cell>
        </row>
        <row r="107">
          <cell r="A107">
            <v>36923</v>
          </cell>
          <cell r="C107">
            <v>1040</v>
          </cell>
          <cell r="F107" t="str">
            <v>1        28</v>
          </cell>
        </row>
        <row r="108">
          <cell r="A108">
            <v>36951</v>
          </cell>
          <cell r="C108">
            <v>1110</v>
          </cell>
          <cell r="F108" t="str">
            <v>1        31</v>
          </cell>
        </row>
        <row r="109">
          <cell r="A109">
            <v>36982</v>
          </cell>
          <cell r="C109">
            <v>1077</v>
          </cell>
          <cell r="F109" t="str">
            <v>1        30</v>
          </cell>
        </row>
        <row r="110">
          <cell r="A110">
            <v>37012</v>
          </cell>
          <cell r="C110">
            <v>1097</v>
          </cell>
          <cell r="F110" t="str">
            <v>1        31</v>
          </cell>
        </row>
        <row r="111">
          <cell r="A111">
            <v>37043</v>
          </cell>
          <cell r="C111">
            <v>1149</v>
          </cell>
          <cell r="F111" t="str">
            <v>1        30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y96"/>
    </sheetNames>
    <sheetDataSet>
      <sheetData sheetId="0">
        <row r="50">
          <cell r="A50">
            <v>35186</v>
          </cell>
          <cell r="B50">
            <v>2764</v>
          </cell>
          <cell r="C50">
            <v>3141</v>
          </cell>
          <cell r="D50" t="str">
            <v>5,170      1137       65.16</v>
          </cell>
          <cell r="E50" t="str">
            <v>4        83</v>
          </cell>
        </row>
        <row r="51">
          <cell r="A51">
            <v>35217</v>
          </cell>
          <cell r="B51">
            <v>8191</v>
          </cell>
          <cell r="C51">
            <v>7743</v>
          </cell>
          <cell r="D51" t="str">
            <v>9,451       946       53.57</v>
          </cell>
          <cell r="E51" t="str">
            <v>4       118</v>
          </cell>
        </row>
        <row r="52">
          <cell r="A52">
            <v>35247</v>
          </cell>
          <cell r="B52">
            <v>5543</v>
          </cell>
          <cell r="C52">
            <v>6556</v>
          </cell>
          <cell r="D52" t="str">
            <v>10,750      1183       65.98</v>
          </cell>
          <cell r="E52" t="str">
            <v>4       120</v>
          </cell>
        </row>
        <row r="53">
          <cell r="A53">
            <v>35278</v>
          </cell>
          <cell r="B53">
            <v>3310</v>
          </cell>
          <cell r="C53">
            <v>6221</v>
          </cell>
          <cell r="D53" t="str">
            <v>5,594      1880       62.83</v>
          </cell>
          <cell r="E53" t="str">
            <v>4       124</v>
          </cell>
        </row>
        <row r="54">
          <cell r="A54">
            <v>35309</v>
          </cell>
          <cell r="B54">
            <v>3174</v>
          </cell>
          <cell r="C54">
            <v>5794</v>
          </cell>
          <cell r="D54" t="str">
            <v>5,148      1826       61.86</v>
          </cell>
          <cell r="E54" t="str">
            <v>4       120</v>
          </cell>
        </row>
        <row r="55">
          <cell r="A55">
            <v>35339</v>
          </cell>
          <cell r="B55">
            <v>2934</v>
          </cell>
          <cell r="C55">
            <v>6819</v>
          </cell>
          <cell r="D55" t="str">
            <v>4,723      2325       61.68</v>
          </cell>
          <cell r="E55" t="str">
            <v>4       124</v>
          </cell>
        </row>
        <row r="56">
          <cell r="A56">
            <v>35370</v>
          </cell>
          <cell r="B56">
            <v>2008</v>
          </cell>
          <cell r="C56">
            <v>4621</v>
          </cell>
          <cell r="D56" t="str">
            <v>2,615      2302       56.57</v>
          </cell>
          <cell r="E56" t="str">
            <v>4       119</v>
          </cell>
        </row>
        <row r="57">
          <cell r="A57">
            <v>35400</v>
          </cell>
          <cell r="B57">
            <v>2405</v>
          </cell>
          <cell r="C57">
            <v>5180</v>
          </cell>
          <cell r="D57" t="str">
            <v>4,256      2154       63.89</v>
          </cell>
          <cell r="E57" t="str">
            <v>4       120</v>
          </cell>
        </row>
        <row r="58">
          <cell r="A58" t="str">
            <v>Totals: ___</v>
          </cell>
          <cell r="B58" t="str">
            <v>_______</v>
          </cell>
          <cell r="C58" t="str">
            <v>__________</v>
          </cell>
          <cell r="D58" t="str">
            <v>__________</v>
          </cell>
        </row>
        <row r="59">
          <cell r="A59">
            <v>1996</v>
          </cell>
          <cell r="B59">
            <v>30329</v>
          </cell>
          <cell r="C59">
            <v>46075</v>
          </cell>
          <cell r="D59">
            <v>47707</v>
          </cell>
        </row>
        <row r="61">
          <cell r="A61">
            <v>35431</v>
          </cell>
          <cell r="B61">
            <v>2068</v>
          </cell>
          <cell r="C61">
            <v>5290</v>
          </cell>
          <cell r="D61" t="str">
            <v>4,840      2559       70.06</v>
          </cell>
          <cell r="E61" t="str">
            <v>4       124</v>
          </cell>
        </row>
        <row r="62">
          <cell r="A62">
            <v>35462</v>
          </cell>
          <cell r="B62">
            <v>2281</v>
          </cell>
          <cell r="C62">
            <v>4754</v>
          </cell>
          <cell r="D62" t="str">
            <v>3,767      2085       62.29</v>
          </cell>
          <cell r="E62" t="str">
            <v>4       112</v>
          </cell>
        </row>
        <row r="63">
          <cell r="A63">
            <v>35490</v>
          </cell>
          <cell r="B63">
            <v>2053</v>
          </cell>
          <cell r="C63">
            <v>5244</v>
          </cell>
          <cell r="D63" t="str">
            <v>3,346      2555       61.97</v>
          </cell>
          <cell r="E63" t="str">
            <v>4       124</v>
          </cell>
        </row>
        <row r="64">
          <cell r="A64">
            <v>35521</v>
          </cell>
          <cell r="B64">
            <v>1725</v>
          </cell>
          <cell r="C64">
            <v>4936</v>
          </cell>
          <cell r="D64" t="str">
            <v>3,111      2862       64.33</v>
          </cell>
          <cell r="E64" t="str">
            <v>4       120</v>
          </cell>
        </row>
        <row r="65">
          <cell r="A65">
            <v>35551</v>
          </cell>
          <cell r="B65">
            <v>1606</v>
          </cell>
          <cell r="C65">
            <v>6263</v>
          </cell>
          <cell r="D65" t="str">
            <v>2,331      3900       59.21</v>
          </cell>
          <cell r="E65" t="str">
            <v>4       124</v>
          </cell>
        </row>
        <row r="66">
          <cell r="A66">
            <v>35582</v>
          </cell>
          <cell r="B66">
            <v>1407</v>
          </cell>
          <cell r="C66">
            <v>5416</v>
          </cell>
          <cell r="D66" t="str">
            <v>2,520      3850       64.17</v>
          </cell>
          <cell r="E66" t="str">
            <v>4       120</v>
          </cell>
        </row>
        <row r="67">
          <cell r="A67">
            <v>35612</v>
          </cell>
          <cell r="B67">
            <v>6960</v>
          </cell>
          <cell r="C67">
            <v>4965</v>
          </cell>
          <cell r="D67" t="str">
            <v>12,300       714       63.86</v>
          </cell>
          <cell r="E67" t="str">
            <v>4       124</v>
          </cell>
        </row>
        <row r="68">
          <cell r="A68">
            <v>35643</v>
          </cell>
          <cell r="B68">
            <v>1056</v>
          </cell>
          <cell r="C68">
            <v>3737</v>
          </cell>
          <cell r="D68" t="str">
            <v>2,096      3539       66.50</v>
          </cell>
          <cell r="E68" t="str">
            <v>4       124</v>
          </cell>
        </row>
        <row r="69">
          <cell r="A69">
            <v>35674</v>
          </cell>
          <cell r="B69">
            <v>1477</v>
          </cell>
          <cell r="C69">
            <v>5913</v>
          </cell>
          <cell r="D69" t="str">
            <v>2,627      4004       64.01</v>
          </cell>
          <cell r="E69" t="str">
            <v>4       120</v>
          </cell>
        </row>
        <row r="70">
          <cell r="A70">
            <v>35704</v>
          </cell>
          <cell r="B70">
            <v>1299</v>
          </cell>
          <cell r="C70">
            <v>4805</v>
          </cell>
          <cell r="D70" t="str">
            <v>2,384      3699       64.73</v>
          </cell>
          <cell r="E70" t="str">
            <v>4       124</v>
          </cell>
        </row>
        <row r="71">
          <cell r="A71">
            <v>35735</v>
          </cell>
          <cell r="C71">
            <v>2200</v>
          </cell>
          <cell r="D71">
            <v>12</v>
          </cell>
          <cell r="E71" t="str">
            <v>2        60</v>
          </cell>
        </row>
        <row r="72">
          <cell r="A72">
            <v>35765</v>
          </cell>
          <cell r="C72">
            <v>2280</v>
          </cell>
          <cell r="D72">
            <v>12</v>
          </cell>
          <cell r="E72" t="str">
            <v>2        62</v>
          </cell>
        </row>
        <row r="73">
          <cell r="A73" t="str">
            <v>Totals: ___</v>
          </cell>
          <cell r="B73" t="str">
            <v>_______</v>
          </cell>
          <cell r="C73" t="str">
            <v>__________</v>
          </cell>
          <cell r="D73" t="str">
            <v>__________</v>
          </cell>
        </row>
        <row r="74">
          <cell r="A74">
            <v>1997</v>
          </cell>
          <cell r="B74">
            <v>21932</v>
          </cell>
          <cell r="C74">
            <v>55803</v>
          </cell>
          <cell r="D74">
            <v>39346</v>
          </cell>
        </row>
        <row r="76">
          <cell r="A76">
            <v>35796</v>
          </cell>
          <cell r="C76">
            <v>2222</v>
          </cell>
          <cell r="D76">
            <v>12</v>
          </cell>
          <cell r="E76" t="str">
            <v>2        62</v>
          </cell>
        </row>
        <row r="77">
          <cell r="A77">
            <v>35827</v>
          </cell>
          <cell r="C77">
            <v>1914</v>
          </cell>
          <cell r="D77">
            <v>4</v>
          </cell>
          <cell r="E77" t="str">
            <v>2        56</v>
          </cell>
        </row>
        <row r="78">
          <cell r="A78" t="str">
            <v>Totals: ___</v>
          </cell>
          <cell r="B78" t="str">
            <v>_______</v>
          </cell>
          <cell r="C78" t="str">
            <v>__________</v>
          </cell>
          <cell r="D78" t="str">
            <v>__________</v>
          </cell>
        </row>
        <row r="79">
          <cell r="A79">
            <v>1998</v>
          </cell>
          <cell r="C79">
            <v>4136</v>
          </cell>
          <cell r="D79">
            <v>16</v>
          </cell>
        </row>
        <row r="81">
          <cell r="A81">
            <v>36161</v>
          </cell>
          <cell r="C81">
            <v>849</v>
          </cell>
          <cell r="D81">
            <v>3</v>
          </cell>
          <cell r="E81" t="str">
            <v>1        31</v>
          </cell>
        </row>
        <row r="82">
          <cell r="A82">
            <v>36220</v>
          </cell>
          <cell r="C82">
            <v>837</v>
          </cell>
          <cell r="D82">
            <v>3</v>
          </cell>
          <cell r="E82" t="str">
            <v>1        31</v>
          </cell>
        </row>
        <row r="83">
          <cell r="A83">
            <v>36373</v>
          </cell>
          <cell r="C83">
            <v>1114</v>
          </cell>
          <cell r="D83">
            <v>3</v>
          </cell>
          <cell r="E83" t="str">
            <v>1        31</v>
          </cell>
        </row>
        <row r="84">
          <cell r="A84" t="str">
            <v>Totals: ___</v>
          </cell>
          <cell r="B84" t="str">
            <v>_______</v>
          </cell>
          <cell r="C84" t="str">
            <v>__________</v>
          </cell>
          <cell r="D84" t="str">
            <v>__________</v>
          </cell>
        </row>
        <row r="85">
          <cell r="A85">
            <v>1999</v>
          </cell>
          <cell r="C85">
            <v>2800</v>
          </cell>
          <cell r="D85">
            <v>9</v>
          </cell>
        </row>
        <row r="87">
          <cell r="A87">
            <v>36526</v>
          </cell>
          <cell r="C87">
            <v>1893</v>
          </cell>
          <cell r="D87">
            <v>3</v>
          </cell>
          <cell r="E87" t="str">
            <v>2        62</v>
          </cell>
        </row>
        <row r="88">
          <cell r="A88">
            <v>36557</v>
          </cell>
          <cell r="C88">
            <v>1670</v>
          </cell>
          <cell r="D88">
            <v>3</v>
          </cell>
          <cell r="E88" t="str">
            <v>2        58</v>
          </cell>
        </row>
        <row r="89">
          <cell r="A89">
            <v>36586</v>
          </cell>
          <cell r="C89">
            <v>1899</v>
          </cell>
          <cell r="D89">
            <v>3</v>
          </cell>
          <cell r="E89" t="str">
            <v>2        62</v>
          </cell>
        </row>
        <row r="90">
          <cell r="A90">
            <v>36617</v>
          </cell>
          <cell r="C90">
            <v>1160</v>
          </cell>
          <cell r="D90">
            <v>3</v>
          </cell>
          <cell r="E90" t="str">
            <v>1        30</v>
          </cell>
        </row>
        <row r="91">
          <cell r="A91">
            <v>36647</v>
          </cell>
          <cell r="C91">
            <v>1759</v>
          </cell>
          <cell r="D91">
            <v>3</v>
          </cell>
          <cell r="E91" t="str">
            <v>2        62</v>
          </cell>
        </row>
        <row r="92">
          <cell r="A92">
            <v>36678</v>
          </cell>
          <cell r="C92">
            <v>1696</v>
          </cell>
          <cell r="D92">
            <v>3</v>
          </cell>
          <cell r="E92" t="str">
            <v>2        59</v>
          </cell>
        </row>
        <row r="93">
          <cell r="A93">
            <v>36708</v>
          </cell>
          <cell r="C93">
            <v>1637</v>
          </cell>
          <cell r="D93">
            <v>3</v>
          </cell>
          <cell r="E93" t="str">
            <v>2        62</v>
          </cell>
        </row>
        <row r="94">
          <cell r="A94">
            <v>36739</v>
          </cell>
          <cell r="C94">
            <v>1509</v>
          </cell>
          <cell r="D94">
            <v>3</v>
          </cell>
          <cell r="E94" t="str">
            <v>2        62</v>
          </cell>
        </row>
        <row r="95">
          <cell r="A95" t="str">
            <v>Totals: ___</v>
          </cell>
          <cell r="B95" t="str">
            <v>_______</v>
          </cell>
          <cell r="C95" t="str">
            <v>__________</v>
          </cell>
          <cell r="D95" t="str">
            <v>__________</v>
          </cell>
        </row>
        <row r="96">
          <cell r="A96">
            <v>2000</v>
          </cell>
          <cell r="C96">
            <v>13223</v>
          </cell>
          <cell r="D96">
            <v>24</v>
          </cell>
        </row>
        <row r="98">
          <cell r="A98" t="str">
            <v>============</v>
          </cell>
          <cell r="B98" t="str">
            <v>========</v>
          </cell>
          <cell r="C98" t="str">
            <v>============</v>
          </cell>
          <cell r="D98" t="str">
            <v>==================================</v>
          </cell>
        </row>
        <row r="99">
          <cell r="A99" t="str">
            <v>Monthly Inj</v>
          </cell>
          <cell r="B99" t="str">
            <v>ection</v>
          </cell>
        </row>
        <row r="100">
          <cell r="A100" t="str">
            <v>Date</v>
          </cell>
          <cell r="B100" t="str">
            <v>Liquid</v>
          </cell>
          <cell r="C100" t="str">
            <v>Gas</v>
          </cell>
          <cell r="D100" t="str">
            <v>GOR</v>
          </cell>
          <cell r="E100" t="str">
            <v># of       Days</v>
          </cell>
        </row>
        <row r="101">
          <cell r="A101" t="str">
            <v>MO/YR</v>
          </cell>
          <cell r="B101" t="str">
            <v>BBLS</v>
          </cell>
          <cell r="C101" t="str">
            <v>MCF</v>
          </cell>
          <cell r="D101" t="str">
            <v>SCF/BBLS</v>
          </cell>
          <cell r="E101" t="str">
            <v>Wells        on</v>
          </cell>
        </row>
        <row r="102">
          <cell r="A102" t="str">
            <v>------------</v>
          </cell>
          <cell r="B102" t="str">
            <v>--------</v>
          </cell>
          <cell r="C102" t="str">
            <v>------------</v>
          </cell>
          <cell r="D102" t="str">
            <v>----------------------------------</v>
          </cell>
          <cell r="E102" t="str">
            <v>----------------------</v>
          </cell>
        </row>
        <row r="103">
          <cell r="A103">
            <v>35704</v>
          </cell>
          <cell r="B103">
            <v>1962</v>
          </cell>
          <cell r="E103" t="str">
            <v>2        62</v>
          </cell>
        </row>
        <row r="104">
          <cell r="A104">
            <v>35735</v>
          </cell>
          <cell r="B104">
            <v>18603</v>
          </cell>
          <cell r="E104" t="str">
            <v>2        60</v>
          </cell>
        </row>
        <row r="105">
          <cell r="A105">
            <v>35765</v>
          </cell>
          <cell r="B105">
            <v>25668</v>
          </cell>
          <cell r="E105" t="str">
            <v>2        62</v>
          </cell>
        </row>
        <row r="106">
          <cell r="A106" t="str">
            <v>Totals: ___</v>
          </cell>
          <cell r="B106" t="str">
            <v>_______</v>
          </cell>
          <cell r="C106" t="str">
            <v>__________</v>
          </cell>
        </row>
        <row r="107">
          <cell r="A107">
            <v>1997</v>
          </cell>
          <cell r="B107">
            <v>46233</v>
          </cell>
        </row>
        <row r="109">
          <cell r="A109">
            <v>35796</v>
          </cell>
          <cell r="B109">
            <v>24112</v>
          </cell>
          <cell r="E109" t="str">
            <v>2        62</v>
          </cell>
        </row>
        <row r="110">
          <cell r="A110">
            <v>35827</v>
          </cell>
          <cell r="B110">
            <v>20938</v>
          </cell>
          <cell r="E110" t="str">
            <v>2        56</v>
          </cell>
        </row>
        <row r="111">
          <cell r="A111">
            <v>35855</v>
          </cell>
          <cell r="B111">
            <v>21418</v>
          </cell>
          <cell r="E111" t="str">
            <v>2        62</v>
          </cell>
        </row>
        <row r="112">
          <cell r="A112">
            <v>35886</v>
          </cell>
          <cell r="B112">
            <v>19799</v>
          </cell>
          <cell r="E112" t="str">
            <v>2        60</v>
          </cell>
        </row>
        <row r="113">
          <cell r="A113">
            <v>35916</v>
          </cell>
          <cell r="B113">
            <v>17185</v>
          </cell>
          <cell r="E113" t="str">
            <v>2        62</v>
          </cell>
        </row>
        <row r="114">
          <cell r="A114">
            <v>35947</v>
          </cell>
          <cell r="B114">
            <v>16615</v>
          </cell>
          <cell r="E114" t="str">
            <v>2        60</v>
          </cell>
        </row>
        <row r="115">
          <cell r="A115">
            <v>35977</v>
          </cell>
          <cell r="B115">
            <v>14852</v>
          </cell>
          <cell r="E115" t="str">
            <v>2        62</v>
          </cell>
        </row>
        <row r="116">
          <cell r="A116">
            <v>36008</v>
          </cell>
          <cell r="B116">
            <v>13455</v>
          </cell>
          <cell r="E116" t="str">
            <v>2        62</v>
          </cell>
        </row>
        <row r="117">
          <cell r="A117">
            <v>36039</v>
          </cell>
          <cell r="B117">
            <v>14261</v>
          </cell>
          <cell r="E117" t="str">
            <v>2        60</v>
          </cell>
        </row>
        <row r="118">
          <cell r="A118">
            <v>36069</v>
          </cell>
          <cell r="B118">
            <v>14376</v>
          </cell>
          <cell r="E118" t="str">
            <v>2        62</v>
          </cell>
        </row>
        <row r="119">
          <cell r="A119">
            <v>36100</v>
          </cell>
          <cell r="B119">
            <v>15905</v>
          </cell>
          <cell r="E119" t="str">
            <v>2        60</v>
          </cell>
        </row>
        <row r="120">
          <cell r="A120">
            <v>36130</v>
          </cell>
          <cell r="B120">
            <v>15362</v>
          </cell>
          <cell r="E120" t="str">
            <v>2        62</v>
          </cell>
        </row>
        <row r="121">
          <cell r="A121" t="str">
            <v>Totals: ___</v>
          </cell>
          <cell r="B121" t="str">
            <v>_______</v>
          </cell>
          <cell r="C121" t="str">
            <v>__________</v>
          </cell>
        </row>
        <row r="122">
          <cell r="A122">
            <v>1998</v>
          </cell>
          <cell r="B122">
            <v>208278</v>
          </cell>
        </row>
        <row r="124">
          <cell r="A124">
            <v>36161</v>
          </cell>
          <cell r="B124">
            <v>15942</v>
          </cell>
          <cell r="E124">
            <v>2</v>
          </cell>
        </row>
        <row r="125">
          <cell r="A125">
            <v>36192</v>
          </cell>
          <cell r="B125">
            <v>13428</v>
          </cell>
          <cell r="E125">
            <v>2</v>
          </cell>
        </row>
        <row r="126">
          <cell r="A126">
            <v>36220</v>
          </cell>
          <cell r="B126">
            <v>15879</v>
          </cell>
          <cell r="E126">
            <v>2</v>
          </cell>
        </row>
        <row r="127">
          <cell r="A127">
            <v>36251</v>
          </cell>
          <cell r="B127">
            <v>11197</v>
          </cell>
          <cell r="E127">
            <v>2</v>
          </cell>
        </row>
        <row r="128">
          <cell r="A128">
            <v>36281</v>
          </cell>
          <cell r="B128">
            <v>15851</v>
          </cell>
          <cell r="E128">
            <v>2</v>
          </cell>
        </row>
        <row r="129">
          <cell r="A129">
            <v>36312</v>
          </cell>
          <cell r="B129">
            <v>17117</v>
          </cell>
          <cell r="E129">
            <v>2</v>
          </cell>
        </row>
        <row r="130">
          <cell r="A130">
            <v>36342</v>
          </cell>
          <cell r="B130">
            <v>9023</v>
          </cell>
          <cell r="E130">
            <v>2</v>
          </cell>
        </row>
        <row r="131">
          <cell r="A131">
            <v>36373</v>
          </cell>
          <cell r="B131">
            <v>27249</v>
          </cell>
          <cell r="E131">
            <v>2</v>
          </cell>
        </row>
        <row r="132">
          <cell r="A132">
            <v>36404</v>
          </cell>
          <cell r="B132">
            <v>19491</v>
          </cell>
          <cell r="E132">
            <v>2</v>
          </cell>
        </row>
        <row r="133">
          <cell r="A133">
            <v>36465</v>
          </cell>
          <cell r="B133">
            <v>18511</v>
          </cell>
          <cell r="E133" t="str">
            <v>2        60</v>
          </cell>
        </row>
        <row r="134">
          <cell r="A134">
            <v>36495</v>
          </cell>
          <cell r="B134">
            <v>20289</v>
          </cell>
          <cell r="E134" t="str">
            <v>2        62</v>
          </cell>
        </row>
        <row r="135">
          <cell r="A135" t="str">
            <v>Totals: ___</v>
          </cell>
          <cell r="B135" t="str">
            <v>_______</v>
          </cell>
          <cell r="C135" t="str">
            <v>__________</v>
          </cell>
        </row>
        <row r="136">
          <cell r="A136">
            <v>1999</v>
          </cell>
          <cell r="B136">
            <v>183977</v>
          </cell>
        </row>
        <row r="138">
          <cell r="A138">
            <v>36526</v>
          </cell>
          <cell r="B138">
            <v>17421</v>
          </cell>
          <cell r="E138" t="str">
            <v>2        62</v>
          </cell>
        </row>
        <row r="139">
          <cell r="A139">
            <v>36557</v>
          </cell>
          <cell r="B139">
            <v>17095</v>
          </cell>
          <cell r="E139">
            <v>2</v>
          </cell>
        </row>
        <row r="140">
          <cell r="A140">
            <v>36586</v>
          </cell>
          <cell r="B140">
            <v>17083</v>
          </cell>
          <cell r="E140">
            <v>2</v>
          </cell>
        </row>
        <row r="141">
          <cell r="A141">
            <v>36617</v>
          </cell>
          <cell r="B141">
            <v>15598</v>
          </cell>
          <cell r="E141">
            <v>2</v>
          </cell>
        </row>
        <row r="142">
          <cell r="A142">
            <v>36647</v>
          </cell>
          <cell r="B142">
            <v>19912</v>
          </cell>
          <cell r="E142">
            <v>2</v>
          </cell>
        </row>
        <row r="143">
          <cell r="A143">
            <v>36678</v>
          </cell>
          <cell r="B143">
            <v>20066</v>
          </cell>
          <cell r="E143">
            <v>2</v>
          </cell>
        </row>
        <row r="144">
          <cell r="A144">
            <v>36708</v>
          </cell>
          <cell r="B144">
            <v>20825</v>
          </cell>
          <cell r="E144">
            <v>2</v>
          </cell>
        </row>
        <row r="145">
          <cell r="A145">
            <v>36739</v>
          </cell>
          <cell r="B145">
            <v>18981</v>
          </cell>
          <cell r="E145">
            <v>2</v>
          </cell>
        </row>
        <row r="146">
          <cell r="A146">
            <v>36770</v>
          </cell>
          <cell r="B146">
            <v>20145</v>
          </cell>
          <cell r="E146">
            <v>2</v>
          </cell>
        </row>
        <row r="147">
          <cell r="A147">
            <v>36800</v>
          </cell>
          <cell r="B147">
            <v>9320</v>
          </cell>
          <cell r="E147">
            <v>2</v>
          </cell>
        </row>
        <row r="148">
          <cell r="A148">
            <v>36831</v>
          </cell>
          <cell r="B148">
            <v>30222</v>
          </cell>
          <cell r="E148">
            <v>2</v>
          </cell>
        </row>
        <row r="149">
          <cell r="A149">
            <v>36861</v>
          </cell>
          <cell r="B149">
            <v>16784</v>
          </cell>
          <cell r="E149">
            <v>2</v>
          </cell>
        </row>
        <row r="150">
          <cell r="A150" t="str">
            <v>Totals: ___</v>
          </cell>
          <cell r="B150" t="str">
            <v>_______</v>
          </cell>
          <cell r="C150" t="str">
            <v>__________</v>
          </cell>
        </row>
        <row r="151">
          <cell r="A151">
            <v>2000</v>
          </cell>
          <cell r="B151">
            <v>223452</v>
          </cell>
        </row>
        <row r="153">
          <cell r="A153">
            <v>36892</v>
          </cell>
          <cell r="B153">
            <v>19269</v>
          </cell>
          <cell r="E153" t="str">
            <v>2        62</v>
          </cell>
        </row>
        <row r="154">
          <cell r="A154">
            <v>36923</v>
          </cell>
          <cell r="B154">
            <v>14696</v>
          </cell>
          <cell r="E154" t="str">
            <v>2        56</v>
          </cell>
        </row>
        <row r="155">
          <cell r="A155">
            <v>36951</v>
          </cell>
          <cell r="B155">
            <v>18752</v>
          </cell>
          <cell r="E155" t="str">
            <v>2        62</v>
          </cell>
        </row>
        <row r="156">
          <cell r="A156">
            <v>36982</v>
          </cell>
          <cell r="B156">
            <v>16860</v>
          </cell>
          <cell r="E156" t="str">
            <v>2        60</v>
          </cell>
        </row>
        <row r="157">
          <cell r="A157">
            <v>37012</v>
          </cell>
          <cell r="B157">
            <v>16648</v>
          </cell>
          <cell r="E157" t="str">
            <v>2        58</v>
          </cell>
        </row>
        <row r="158">
          <cell r="A158">
            <v>37043</v>
          </cell>
          <cell r="B158">
            <v>17781</v>
          </cell>
          <cell r="E158" t="str">
            <v>2        60</v>
          </cell>
        </row>
        <row r="159">
          <cell r="A159" t="str">
            <v>Totals: ___</v>
          </cell>
          <cell r="B159" t="str">
            <v>_______</v>
          </cell>
          <cell r="C159" t="str">
            <v>__________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n96"/>
    </sheetNames>
    <sheetDataSet>
      <sheetData sheetId="0">
        <row r="36">
          <cell r="A36">
            <v>35217</v>
          </cell>
          <cell r="B36">
            <v>8569</v>
          </cell>
          <cell r="C36">
            <v>13331</v>
          </cell>
          <cell r="D36" t="str">
            <v>6,912      1556       44.65</v>
          </cell>
          <cell r="E36" t="str">
            <v>8       187</v>
          </cell>
        </row>
        <row r="37">
          <cell r="A37">
            <v>35247</v>
          </cell>
          <cell r="B37">
            <v>13041</v>
          </cell>
          <cell r="C37">
            <v>29509</v>
          </cell>
          <cell r="D37" t="str">
            <v>11,963      2263       47.84</v>
          </cell>
          <cell r="E37" t="str">
            <v>8       234</v>
          </cell>
        </row>
        <row r="38">
          <cell r="A38">
            <v>35278</v>
          </cell>
          <cell r="B38">
            <v>9738</v>
          </cell>
          <cell r="C38">
            <v>27273</v>
          </cell>
          <cell r="D38" t="str">
            <v>11,095      2801       53.26</v>
          </cell>
          <cell r="E38" t="str">
            <v>8       236</v>
          </cell>
        </row>
        <row r="39">
          <cell r="A39">
            <v>35309</v>
          </cell>
          <cell r="B39">
            <v>8875</v>
          </cell>
          <cell r="C39">
            <v>15092</v>
          </cell>
          <cell r="D39" t="str">
            <v>6,583      1701       42.59</v>
          </cell>
          <cell r="E39" t="str">
            <v>8       201</v>
          </cell>
        </row>
        <row r="40">
          <cell r="A40">
            <v>35339</v>
          </cell>
          <cell r="B40">
            <v>6984</v>
          </cell>
          <cell r="C40">
            <v>17040</v>
          </cell>
          <cell r="D40" t="str">
            <v>4,925      2440       41.36</v>
          </cell>
          <cell r="E40" t="str">
            <v>8       217</v>
          </cell>
        </row>
        <row r="41">
          <cell r="A41">
            <v>35370</v>
          </cell>
          <cell r="B41">
            <v>6036</v>
          </cell>
          <cell r="C41">
            <v>14198</v>
          </cell>
          <cell r="D41" t="str">
            <v>3,573      2353       37.18</v>
          </cell>
          <cell r="E41" t="str">
            <v>8       198</v>
          </cell>
        </row>
        <row r="42">
          <cell r="A42">
            <v>35400</v>
          </cell>
          <cell r="B42">
            <v>5427</v>
          </cell>
          <cell r="C42">
            <v>16452</v>
          </cell>
          <cell r="D42" t="str">
            <v>3,372      3032       38.32</v>
          </cell>
          <cell r="E42" t="str">
            <v>8       215</v>
          </cell>
        </row>
        <row r="43">
          <cell r="A43" t="str">
            <v>Totals: ___</v>
          </cell>
          <cell r="B43" t="str">
            <v>_______</v>
          </cell>
          <cell r="C43" t="str">
            <v>__________</v>
          </cell>
          <cell r="D43" t="str">
            <v>__________</v>
          </cell>
        </row>
        <row r="44">
          <cell r="A44">
            <v>1996</v>
          </cell>
          <cell r="B44">
            <v>58670</v>
          </cell>
          <cell r="C44">
            <v>132895</v>
          </cell>
          <cell r="D44">
            <v>48423</v>
          </cell>
        </row>
        <row r="46">
          <cell r="A46">
            <v>35431</v>
          </cell>
          <cell r="B46">
            <v>5006</v>
          </cell>
          <cell r="C46">
            <v>13473</v>
          </cell>
          <cell r="D46" t="str">
            <v>3,983      2692       44.31</v>
          </cell>
          <cell r="E46" t="str">
            <v>8       214</v>
          </cell>
        </row>
        <row r="47">
          <cell r="A47">
            <v>35462</v>
          </cell>
          <cell r="B47">
            <v>4528</v>
          </cell>
          <cell r="C47">
            <v>13293</v>
          </cell>
          <cell r="D47" t="str">
            <v>3,349      2936       42.52</v>
          </cell>
          <cell r="E47" t="str">
            <v>8       194</v>
          </cell>
        </row>
        <row r="48">
          <cell r="A48">
            <v>35490</v>
          </cell>
          <cell r="B48">
            <v>4749</v>
          </cell>
          <cell r="C48">
            <v>12480</v>
          </cell>
          <cell r="D48" t="str">
            <v>3,543      2628       42.73</v>
          </cell>
          <cell r="E48" t="str">
            <v>7       217</v>
          </cell>
        </row>
        <row r="49">
          <cell r="A49">
            <v>35521</v>
          </cell>
          <cell r="B49">
            <v>4935</v>
          </cell>
          <cell r="C49">
            <v>11382</v>
          </cell>
          <cell r="D49" t="str">
            <v>3,330      2307       40.29</v>
          </cell>
          <cell r="E49" t="str">
            <v>8       240</v>
          </cell>
        </row>
        <row r="50">
          <cell r="A50">
            <v>35551</v>
          </cell>
          <cell r="B50">
            <v>5338</v>
          </cell>
          <cell r="C50">
            <v>11835</v>
          </cell>
          <cell r="D50" t="str">
            <v>3,199      2218       37.47</v>
          </cell>
          <cell r="E50" t="str">
            <v>8       247</v>
          </cell>
        </row>
        <row r="51">
          <cell r="A51">
            <v>35582</v>
          </cell>
          <cell r="B51">
            <v>4983</v>
          </cell>
          <cell r="C51">
            <v>12321</v>
          </cell>
          <cell r="D51" t="str">
            <v>3,415      2473       40.66</v>
          </cell>
          <cell r="E51" t="str">
            <v>8       235</v>
          </cell>
        </row>
        <row r="52">
          <cell r="A52">
            <v>35612</v>
          </cell>
          <cell r="B52">
            <v>5130</v>
          </cell>
          <cell r="C52">
            <v>13737</v>
          </cell>
          <cell r="D52" t="str">
            <v>2,590      2678       33.55</v>
          </cell>
          <cell r="E52" t="str">
            <v>8       248</v>
          </cell>
        </row>
        <row r="53">
          <cell r="A53">
            <v>35643</v>
          </cell>
          <cell r="B53">
            <v>4916</v>
          </cell>
          <cell r="C53">
            <v>11179</v>
          </cell>
          <cell r="D53" t="str">
            <v>2,215      2275       31.06</v>
          </cell>
          <cell r="E53" t="str">
            <v>8       216</v>
          </cell>
        </row>
        <row r="54">
          <cell r="A54">
            <v>35674</v>
          </cell>
          <cell r="B54">
            <v>5550</v>
          </cell>
          <cell r="C54">
            <v>10228</v>
          </cell>
          <cell r="D54" t="str">
            <v>2,928      1843       34.54</v>
          </cell>
          <cell r="E54" t="str">
            <v>8       234</v>
          </cell>
        </row>
        <row r="55">
          <cell r="A55">
            <v>35704</v>
          </cell>
          <cell r="B55">
            <v>5283</v>
          </cell>
          <cell r="C55">
            <v>9133</v>
          </cell>
          <cell r="D55" t="str">
            <v>2,549      1729       32.55</v>
          </cell>
          <cell r="E55" t="str">
            <v>8       248</v>
          </cell>
        </row>
        <row r="56">
          <cell r="A56">
            <v>35735</v>
          </cell>
          <cell r="B56">
            <v>4510</v>
          </cell>
          <cell r="C56">
            <v>9810</v>
          </cell>
          <cell r="D56" t="str">
            <v>8,032      2176       64.04</v>
          </cell>
          <cell r="E56" t="str">
            <v>8       240</v>
          </cell>
        </row>
        <row r="57">
          <cell r="A57">
            <v>35765</v>
          </cell>
          <cell r="B57">
            <v>4097</v>
          </cell>
          <cell r="C57">
            <v>9312</v>
          </cell>
          <cell r="D57" t="str">
            <v>2,767      2273       40.31</v>
          </cell>
          <cell r="E57" t="str">
            <v>8       248</v>
          </cell>
        </row>
        <row r="58">
          <cell r="A58" t="str">
            <v>Totals: ___</v>
          </cell>
          <cell r="B58" t="str">
            <v>_______</v>
          </cell>
          <cell r="C58" t="str">
            <v>__________</v>
          </cell>
          <cell r="D58" t="str">
            <v>__________</v>
          </cell>
        </row>
        <row r="59">
          <cell r="A59">
            <v>1997</v>
          </cell>
          <cell r="B59">
            <v>59025</v>
          </cell>
          <cell r="C59">
            <v>138183</v>
          </cell>
          <cell r="D59">
            <v>41900</v>
          </cell>
        </row>
        <row r="61">
          <cell r="A61">
            <v>35796</v>
          </cell>
          <cell r="B61">
            <v>4651</v>
          </cell>
          <cell r="C61">
            <v>11199</v>
          </cell>
          <cell r="D61" t="str">
            <v>2,633      2408       36.15</v>
          </cell>
          <cell r="E61" t="str">
            <v>8       248</v>
          </cell>
        </row>
        <row r="62">
          <cell r="A62">
            <v>35827</v>
          </cell>
          <cell r="B62">
            <v>3581</v>
          </cell>
          <cell r="C62">
            <v>9508</v>
          </cell>
          <cell r="D62" t="str">
            <v>2,186      2656       37.91</v>
          </cell>
          <cell r="E62" t="str">
            <v>8       224</v>
          </cell>
        </row>
        <row r="63">
          <cell r="A63">
            <v>35855</v>
          </cell>
          <cell r="B63">
            <v>3959</v>
          </cell>
          <cell r="C63">
            <v>9796</v>
          </cell>
          <cell r="D63" t="str">
            <v>2,161      2475       35.31</v>
          </cell>
          <cell r="E63" t="str">
            <v>8       246</v>
          </cell>
        </row>
        <row r="64">
          <cell r="A64">
            <v>35886</v>
          </cell>
          <cell r="B64">
            <v>3719</v>
          </cell>
          <cell r="C64">
            <v>9020</v>
          </cell>
          <cell r="D64" t="str">
            <v>2,525      2426       40.44</v>
          </cell>
          <cell r="E64" t="str">
            <v>8       234</v>
          </cell>
        </row>
        <row r="65">
          <cell r="A65">
            <v>35916</v>
          </cell>
          <cell r="B65">
            <v>3863</v>
          </cell>
          <cell r="C65">
            <v>9311</v>
          </cell>
          <cell r="D65" t="str">
            <v>3,112      2411       44.62</v>
          </cell>
          <cell r="E65" t="str">
            <v>8       238</v>
          </cell>
        </row>
        <row r="66">
          <cell r="A66">
            <v>35947</v>
          </cell>
          <cell r="B66">
            <v>3572</v>
          </cell>
          <cell r="C66">
            <v>8096</v>
          </cell>
          <cell r="D66" t="str">
            <v>2,615      2267       42.27</v>
          </cell>
          <cell r="E66" t="str">
            <v>8       238</v>
          </cell>
        </row>
        <row r="67">
          <cell r="A67">
            <v>35977</v>
          </cell>
          <cell r="B67">
            <v>4175</v>
          </cell>
          <cell r="C67">
            <v>7938</v>
          </cell>
          <cell r="D67" t="str">
            <v>2,057      1902       33.01</v>
          </cell>
          <cell r="E67" t="str">
            <v>8       248</v>
          </cell>
        </row>
        <row r="68">
          <cell r="A68">
            <v>36008</v>
          </cell>
          <cell r="B68">
            <v>3534</v>
          </cell>
          <cell r="C68">
            <v>7670</v>
          </cell>
          <cell r="D68" t="str">
            <v>2,321      2171       39.64</v>
          </cell>
          <cell r="E68" t="str">
            <v>8       248</v>
          </cell>
        </row>
        <row r="69">
          <cell r="A69">
            <v>36039</v>
          </cell>
          <cell r="B69">
            <v>3857</v>
          </cell>
          <cell r="C69">
            <v>6964</v>
          </cell>
          <cell r="D69" t="str">
            <v>2,459      1806       38.93</v>
          </cell>
          <cell r="E69" t="str">
            <v>8       240</v>
          </cell>
        </row>
        <row r="70">
          <cell r="A70">
            <v>36069</v>
          </cell>
          <cell r="B70">
            <v>3940</v>
          </cell>
          <cell r="C70">
            <v>11404</v>
          </cell>
          <cell r="D70" t="str">
            <v>2,810      2895       41.63</v>
          </cell>
          <cell r="E70" t="str">
            <v>8       248</v>
          </cell>
        </row>
        <row r="71">
          <cell r="A71">
            <v>36100</v>
          </cell>
          <cell r="B71">
            <v>3946</v>
          </cell>
          <cell r="C71">
            <v>8011</v>
          </cell>
          <cell r="D71" t="str">
            <v>2,873      2031       42.13</v>
          </cell>
          <cell r="E71" t="str">
            <v>8       240</v>
          </cell>
        </row>
        <row r="72">
          <cell r="A72">
            <v>36130</v>
          </cell>
          <cell r="B72">
            <v>4072</v>
          </cell>
          <cell r="C72">
            <v>8481</v>
          </cell>
          <cell r="D72" t="str">
            <v>2,440      2083       37.47</v>
          </cell>
          <cell r="E72" t="str">
            <v>8       248</v>
          </cell>
        </row>
        <row r="73">
          <cell r="A73" t="str">
            <v>Totals: ___</v>
          </cell>
          <cell r="B73" t="str">
            <v>_______</v>
          </cell>
          <cell r="C73" t="str">
            <v>__________</v>
          </cell>
          <cell r="D73" t="str">
            <v>__________</v>
          </cell>
        </row>
        <row r="74">
          <cell r="A74">
            <v>1998</v>
          </cell>
          <cell r="B74">
            <v>46869</v>
          </cell>
          <cell r="C74">
            <v>107398</v>
          </cell>
          <cell r="D74">
            <v>30192</v>
          </cell>
        </row>
        <row r="76">
          <cell r="A76">
            <v>36161</v>
          </cell>
          <cell r="B76">
            <v>4617</v>
          </cell>
          <cell r="C76">
            <v>8483</v>
          </cell>
          <cell r="D76" t="str">
            <v>2,894      1838       38.53</v>
          </cell>
          <cell r="E76" t="str">
            <v>8       246</v>
          </cell>
        </row>
        <row r="77">
          <cell r="A77">
            <v>36192</v>
          </cell>
          <cell r="B77">
            <v>5217</v>
          </cell>
          <cell r="C77">
            <v>7606</v>
          </cell>
          <cell r="D77" t="str">
            <v>2,706      1458       34.15</v>
          </cell>
          <cell r="E77" t="str">
            <v>8       224</v>
          </cell>
        </row>
        <row r="78">
          <cell r="A78">
            <v>36220</v>
          </cell>
          <cell r="B78">
            <v>6110</v>
          </cell>
          <cell r="C78">
            <v>7810</v>
          </cell>
          <cell r="D78" t="str">
            <v>3,382      1279       35.63</v>
          </cell>
          <cell r="E78" t="str">
            <v>8       248</v>
          </cell>
        </row>
        <row r="79">
          <cell r="A79">
            <v>36251</v>
          </cell>
          <cell r="B79">
            <v>6647</v>
          </cell>
          <cell r="C79">
            <v>7063</v>
          </cell>
          <cell r="D79" t="str">
            <v>3,290      1063       33.11</v>
          </cell>
          <cell r="E79" t="str">
            <v>8       240</v>
          </cell>
        </row>
        <row r="80">
          <cell r="A80">
            <v>36281</v>
          </cell>
          <cell r="B80">
            <v>9071</v>
          </cell>
          <cell r="C80">
            <v>7655</v>
          </cell>
          <cell r="D80" t="str">
            <v>4,977       844       35.43</v>
          </cell>
          <cell r="E80" t="str">
            <v>8       248</v>
          </cell>
        </row>
        <row r="81">
          <cell r="A81">
            <v>36312</v>
          </cell>
          <cell r="B81">
            <v>6835</v>
          </cell>
          <cell r="C81">
            <v>7266</v>
          </cell>
          <cell r="D81" t="str">
            <v>3,801      1064       35.74</v>
          </cell>
          <cell r="E81" t="str">
            <v>8       240</v>
          </cell>
        </row>
        <row r="82">
          <cell r="A82">
            <v>36342</v>
          </cell>
          <cell r="B82">
            <v>6179</v>
          </cell>
          <cell r="C82">
            <v>7000</v>
          </cell>
          <cell r="D82" t="str">
            <v>2,988      1133       32.60</v>
          </cell>
          <cell r="E82" t="str">
            <v>8       248</v>
          </cell>
        </row>
        <row r="83">
          <cell r="A83">
            <v>36373</v>
          </cell>
          <cell r="B83">
            <v>7072</v>
          </cell>
          <cell r="C83">
            <v>7095</v>
          </cell>
          <cell r="D83" t="str">
            <v>3,229      1004       31.35</v>
          </cell>
          <cell r="E83" t="str">
            <v>8       247</v>
          </cell>
        </row>
        <row r="84">
          <cell r="A84">
            <v>36404</v>
          </cell>
          <cell r="B84">
            <v>6852</v>
          </cell>
          <cell r="C84">
            <v>7795</v>
          </cell>
          <cell r="D84" t="str">
            <v>3,446      1138       33.46</v>
          </cell>
          <cell r="E84" t="str">
            <v>8       240</v>
          </cell>
        </row>
        <row r="85">
          <cell r="A85">
            <v>36465</v>
          </cell>
          <cell r="B85">
            <v>8051</v>
          </cell>
          <cell r="C85">
            <v>5842</v>
          </cell>
          <cell r="D85" t="str">
            <v>3,648       726       31.18</v>
          </cell>
          <cell r="E85" t="str">
            <v>8       240</v>
          </cell>
        </row>
        <row r="86">
          <cell r="A86">
            <v>36495</v>
          </cell>
          <cell r="B86">
            <v>7266</v>
          </cell>
          <cell r="C86">
            <v>5929</v>
          </cell>
          <cell r="D86" t="str">
            <v>4,636       816       38.95</v>
          </cell>
          <cell r="E86" t="str">
            <v>8       248</v>
          </cell>
        </row>
        <row r="87">
          <cell r="A87" t="str">
            <v>Totals: ___</v>
          </cell>
          <cell r="B87" t="str">
            <v>_______</v>
          </cell>
          <cell r="C87" t="str">
            <v>__________</v>
          </cell>
          <cell r="D87" t="str">
            <v>__________</v>
          </cell>
        </row>
        <row r="88">
          <cell r="A88">
            <v>1999</v>
          </cell>
          <cell r="B88">
            <v>73917</v>
          </cell>
          <cell r="C88">
            <v>79544</v>
          </cell>
          <cell r="D88">
            <v>38997</v>
          </cell>
        </row>
        <row r="90">
          <cell r="A90">
            <v>36526</v>
          </cell>
          <cell r="B90">
            <v>6982</v>
          </cell>
          <cell r="C90">
            <v>6456</v>
          </cell>
          <cell r="D90" t="str">
            <v>4,207       925       37.60</v>
          </cell>
          <cell r="E90" t="str">
            <v>8       248</v>
          </cell>
        </row>
        <row r="91">
          <cell r="A91">
            <v>36557</v>
          </cell>
          <cell r="B91">
            <v>7692</v>
          </cell>
          <cell r="C91">
            <v>5625</v>
          </cell>
          <cell r="D91" t="str">
            <v>5,646       732       42.33</v>
          </cell>
          <cell r="E91" t="str">
            <v>8       228</v>
          </cell>
        </row>
        <row r="92">
          <cell r="A92">
            <v>36586</v>
          </cell>
          <cell r="B92">
            <v>8335</v>
          </cell>
          <cell r="C92">
            <v>6419</v>
          </cell>
          <cell r="D92" t="str">
            <v>5,160       771       38.24</v>
          </cell>
          <cell r="E92" t="str">
            <v>8       248</v>
          </cell>
        </row>
        <row r="93">
          <cell r="A93">
            <v>36617</v>
          </cell>
          <cell r="B93">
            <v>7242</v>
          </cell>
          <cell r="C93">
            <v>5546</v>
          </cell>
          <cell r="D93" t="str">
            <v>4,425       766       37.93</v>
          </cell>
          <cell r="E93" t="str">
            <v>8       232</v>
          </cell>
        </row>
        <row r="94">
          <cell r="A94">
            <v>36647</v>
          </cell>
          <cell r="B94">
            <v>7524</v>
          </cell>
          <cell r="C94">
            <v>5860</v>
          </cell>
          <cell r="D94" t="str">
            <v>4,569       779       37.78</v>
          </cell>
          <cell r="E94" t="str">
            <v>8       244</v>
          </cell>
        </row>
        <row r="95">
          <cell r="A95">
            <v>36678</v>
          </cell>
          <cell r="B95">
            <v>7260</v>
          </cell>
          <cell r="C95">
            <v>5226</v>
          </cell>
          <cell r="D95" t="str">
            <v>4,508       720       38.31</v>
          </cell>
          <cell r="E95" t="str">
            <v>8       240</v>
          </cell>
        </row>
        <row r="96">
          <cell r="A96">
            <v>36708</v>
          </cell>
          <cell r="B96">
            <v>6720</v>
          </cell>
          <cell r="C96">
            <v>8684</v>
          </cell>
          <cell r="D96" t="str">
            <v>6,331      1293       48.51</v>
          </cell>
          <cell r="E96" t="str">
            <v>8       248</v>
          </cell>
        </row>
        <row r="97">
          <cell r="A97">
            <v>36739</v>
          </cell>
          <cell r="B97">
            <v>7040</v>
          </cell>
          <cell r="C97">
            <v>3893</v>
          </cell>
          <cell r="D97" t="str">
            <v>5,411       553       43.46</v>
          </cell>
          <cell r="E97" t="str">
            <v>8       248</v>
          </cell>
        </row>
        <row r="98">
          <cell r="A98">
            <v>36770</v>
          </cell>
          <cell r="B98">
            <v>6783</v>
          </cell>
          <cell r="C98">
            <v>4033</v>
          </cell>
          <cell r="D98" t="str">
            <v>8,519       595       55.67</v>
          </cell>
          <cell r="E98" t="str">
            <v>8       240</v>
          </cell>
        </row>
        <row r="99">
          <cell r="A99">
            <v>36800</v>
          </cell>
          <cell r="B99">
            <v>6997</v>
          </cell>
          <cell r="C99">
            <v>4694</v>
          </cell>
          <cell r="D99" t="str">
            <v>7,027       671       50.11</v>
          </cell>
          <cell r="E99" t="str">
            <v>8       248</v>
          </cell>
        </row>
        <row r="100">
          <cell r="A100">
            <v>36831</v>
          </cell>
          <cell r="B100">
            <v>6473</v>
          </cell>
          <cell r="C100">
            <v>4870</v>
          </cell>
          <cell r="D100" t="str">
            <v>6,202       753       48.93</v>
          </cell>
          <cell r="E100" t="str">
            <v>8       231</v>
          </cell>
        </row>
        <row r="101">
          <cell r="A101">
            <v>36861</v>
          </cell>
          <cell r="B101">
            <v>6677</v>
          </cell>
          <cell r="C101">
            <v>5705</v>
          </cell>
          <cell r="D101" t="str">
            <v>13,020       855       66.10</v>
          </cell>
          <cell r="E101" t="str">
            <v>8       247</v>
          </cell>
        </row>
        <row r="102">
          <cell r="A102" t="str">
            <v>Totals: ___</v>
          </cell>
          <cell r="B102" t="str">
            <v>_______</v>
          </cell>
          <cell r="C102" t="str">
            <v>__________</v>
          </cell>
          <cell r="D102" t="str">
            <v>__________</v>
          </cell>
        </row>
        <row r="103">
          <cell r="A103">
            <v>2000</v>
          </cell>
          <cell r="B103">
            <v>85725</v>
          </cell>
          <cell r="C103">
            <v>67011</v>
          </cell>
          <cell r="D103">
            <v>75025</v>
          </cell>
        </row>
        <row r="105">
          <cell r="A105">
            <v>36892</v>
          </cell>
          <cell r="B105">
            <v>7003</v>
          </cell>
          <cell r="C105">
            <v>4419</v>
          </cell>
          <cell r="D105" t="str">
            <v>5,660       632       44.70</v>
          </cell>
          <cell r="E105" t="str">
            <v>8       248</v>
          </cell>
        </row>
        <row r="106">
          <cell r="A106">
            <v>36923</v>
          </cell>
          <cell r="B106">
            <v>5955</v>
          </cell>
          <cell r="C106">
            <v>4154</v>
          </cell>
          <cell r="D106" t="str">
            <v>6,081       698       50.52</v>
          </cell>
          <cell r="E106" t="str">
            <v>8       224</v>
          </cell>
        </row>
        <row r="107">
          <cell r="A107">
            <v>36951</v>
          </cell>
          <cell r="B107">
            <v>5507</v>
          </cell>
          <cell r="C107">
            <v>4192</v>
          </cell>
          <cell r="D107" t="str">
            <v>13,268       762       70.67</v>
          </cell>
          <cell r="E107" t="str">
            <v>8       248</v>
          </cell>
        </row>
        <row r="108">
          <cell r="A108">
            <v>36982</v>
          </cell>
          <cell r="B108">
            <v>5304</v>
          </cell>
          <cell r="C108">
            <v>3909</v>
          </cell>
          <cell r="D108" t="str">
            <v>10,396       737       66.22</v>
          </cell>
          <cell r="E108" t="str">
            <v>8       235</v>
          </cell>
        </row>
        <row r="109">
          <cell r="A109">
            <v>37012</v>
          </cell>
          <cell r="B109">
            <v>6950</v>
          </cell>
          <cell r="C109">
            <v>4034</v>
          </cell>
          <cell r="D109" t="str">
            <v>12,599       581       64.45</v>
          </cell>
          <cell r="E109" t="str">
            <v>8       232</v>
          </cell>
        </row>
        <row r="110">
          <cell r="A110">
            <v>37043</v>
          </cell>
          <cell r="B110">
            <v>6925</v>
          </cell>
          <cell r="C110">
            <v>4466</v>
          </cell>
          <cell r="D110" t="str">
            <v>7,381       645       51.59</v>
          </cell>
          <cell r="E110" t="str">
            <v>8       240</v>
          </cell>
        </row>
        <row r="111">
          <cell r="A111" t="str">
            <v>Totals: ___</v>
          </cell>
          <cell r="B111" t="str">
            <v>_______</v>
          </cell>
          <cell r="C111" t="str">
            <v>__________</v>
          </cell>
          <cell r="D111" t="str">
            <v>__________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b94"/>
    </sheetNames>
    <sheetDataSet>
      <sheetData sheetId="0">
        <row r="38">
          <cell r="A38">
            <v>34366</v>
          </cell>
          <cell r="B38">
            <v>3085</v>
          </cell>
          <cell r="C38">
            <v>29608</v>
          </cell>
          <cell r="D38" t="str">
            <v>8,481      9598       73.33       7       106</v>
          </cell>
        </row>
        <row r="39">
          <cell r="A39">
            <v>34394</v>
          </cell>
          <cell r="B39">
            <v>8729</v>
          </cell>
          <cell r="C39">
            <v>48962</v>
          </cell>
          <cell r="D39" t="str">
            <v>9,756      5610       52.78       7       209</v>
          </cell>
        </row>
        <row r="40">
          <cell r="A40">
            <v>34425</v>
          </cell>
          <cell r="B40">
            <v>5952</v>
          </cell>
          <cell r="C40">
            <v>38788</v>
          </cell>
          <cell r="D40" t="str">
            <v>7,991      6517       57.31       7       174</v>
          </cell>
        </row>
        <row r="41">
          <cell r="A41">
            <v>34455</v>
          </cell>
          <cell r="B41">
            <v>6745</v>
          </cell>
          <cell r="C41">
            <v>43329</v>
          </cell>
          <cell r="D41" t="str">
            <v>5,859      6424       46.49       7       165</v>
          </cell>
        </row>
        <row r="42">
          <cell r="A42">
            <v>34486</v>
          </cell>
          <cell r="B42">
            <v>6652</v>
          </cell>
          <cell r="C42">
            <v>36236</v>
          </cell>
          <cell r="D42" t="str">
            <v>6,679      5448       50.10       5       140</v>
          </cell>
        </row>
        <row r="43">
          <cell r="A43">
            <v>34516</v>
          </cell>
          <cell r="B43">
            <v>5944</v>
          </cell>
          <cell r="C43">
            <v>37073</v>
          </cell>
          <cell r="D43" t="str">
            <v>5,756      6238       49.20       5       134</v>
          </cell>
        </row>
        <row r="44">
          <cell r="A44">
            <v>34547</v>
          </cell>
          <cell r="B44">
            <v>5856</v>
          </cell>
          <cell r="C44">
            <v>21310</v>
          </cell>
          <cell r="D44" t="str">
            <v>5,627      3640       49.00       5       137</v>
          </cell>
        </row>
        <row r="45">
          <cell r="A45">
            <v>34578</v>
          </cell>
          <cell r="B45">
            <v>5408</v>
          </cell>
          <cell r="C45">
            <v>35379</v>
          </cell>
          <cell r="D45" t="str">
            <v>8,285      6542       60.51       5       137</v>
          </cell>
        </row>
        <row r="46">
          <cell r="A46">
            <v>34608</v>
          </cell>
          <cell r="B46">
            <v>5303</v>
          </cell>
          <cell r="C46">
            <v>34184</v>
          </cell>
          <cell r="D46" t="str">
            <v>7,437      6447       58.38       5       145</v>
          </cell>
        </row>
        <row r="47">
          <cell r="A47">
            <v>34639</v>
          </cell>
          <cell r="B47">
            <v>4518</v>
          </cell>
          <cell r="C47">
            <v>30482</v>
          </cell>
          <cell r="D47" t="str">
            <v>5,585      6747       55.28       5       147</v>
          </cell>
        </row>
        <row r="48">
          <cell r="A48">
            <v>34669</v>
          </cell>
          <cell r="B48">
            <v>4331</v>
          </cell>
          <cell r="C48">
            <v>36156</v>
          </cell>
          <cell r="D48" t="str">
            <v>9,517      8349       68.72       5       145</v>
          </cell>
        </row>
        <row r="49">
          <cell r="A49" t="str">
            <v>Totals: ___</v>
          </cell>
          <cell r="B49" t="str">
            <v>_______</v>
          </cell>
          <cell r="C49" t="str">
            <v>__________</v>
          </cell>
          <cell r="D49" t="str">
            <v>__________</v>
          </cell>
        </row>
        <row r="50">
          <cell r="A50">
            <v>1994</v>
          </cell>
          <cell r="B50">
            <v>62523</v>
          </cell>
          <cell r="C50">
            <v>391507</v>
          </cell>
          <cell r="D50">
            <v>80973</v>
          </cell>
        </row>
        <row r="52">
          <cell r="A52">
            <v>34700</v>
          </cell>
          <cell r="B52">
            <v>4289</v>
          </cell>
          <cell r="C52">
            <v>35208</v>
          </cell>
          <cell r="D52" t="str">
            <v>9,988      8209       69.96       5       146</v>
          </cell>
        </row>
        <row r="53">
          <cell r="A53">
            <v>34731</v>
          </cell>
          <cell r="B53">
            <v>3289</v>
          </cell>
          <cell r="C53">
            <v>33680</v>
          </cell>
          <cell r="D53" t="str">
            <v>9,513     10241       74.31       5       139</v>
          </cell>
        </row>
        <row r="54">
          <cell r="A54">
            <v>34759</v>
          </cell>
          <cell r="B54">
            <v>3387</v>
          </cell>
          <cell r="C54">
            <v>31383</v>
          </cell>
          <cell r="D54" t="str">
            <v>8,974      9266       72.60       5       150</v>
          </cell>
        </row>
        <row r="55">
          <cell r="A55">
            <v>34790</v>
          </cell>
          <cell r="B55">
            <v>2961</v>
          </cell>
          <cell r="C55">
            <v>27085</v>
          </cell>
          <cell r="D55" t="str">
            <v>8,602      9148       74.39       5       142</v>
          </cell>
        </row>
        <row r="56">
          <cell r="A56">
            <v>34820</v>
          </cell>
          <cell r="B56">
            <v>2741</v>
          </cell>
          <cell r="C56">
            <v>28193</v>
          </cell>
          <cell r="D56" t="str">
            <v>8,576     10286       75.78       5       137</v>
          </cell>
        </row>
        <row r="57">
          <cell r="A57">
            <v>34851</v>
          </cell>
          <cell r="B57">
            <v>2666</v>
          </cell>
          <cell r="C57">
            <v>27162</v>
          </cell>
          <cell r="D57" t="str">
            <v>7,211     10189       73.01       5       145</v>
          </cell>
        </row>
        <row r="58">
          <cell r="A58">
            <v>34881</v>
          </cell>
          <cell r="B58">
            <v>2341</v>
          </cell>
          <cell r="C58">
            <v>29467</v>
          </cell>
          <cell r="D58" t="str">
            <v>8,803     12588       78.99       6       154</v>
          </cell>
        </row>
        <row r="59">
          <cell r="A59">
            <v>34912</v>
          </cell>
          <cell r="B59">
            <v>2430</v>
          </cell>
          <cell r="C59">
            <v>28792</v>
          </cell>
          <cell r="D59" t="str">
            <v>8,603     11849       77.98       6       186</v>
          </cell>
        </row>
        <row r="60">
          <cell r="A60">
            <v>34943</v>
          </cell>
          <cell r="B60">
            <v>2170</v>
          </cell>
          <cell r="C60">
            <v>30168</v>
          </cell>
          <cell r="D60" t="str">
            <v>3,633     13903       62.61       6       170</v>
          </cell>
        </row>
        <row r="61">
          <cell r="A61">
            <v>34973</v>
          </cell>
          <cell r="B61">
            <v>2237</v>
          </cell>
          <cell r="C61">
            <v>29901</v>
          </cell>
          <cell r="D61" t="str">
            <v>1,720     13367       43.47       6       160</v>
          </cell>
        </row>
        <row r="62">
          <cell r="A62">
            <v>35004</v>
          </cell>
          <cell r="B62">
            <v>1894</v>
          </cell>
          <cell r="C62">
            <v>27768</v>
          </cell>
          <cell r="D62" t="str">
            <v>59     14662        3.02       5       150</v>
          </cell>
        </row>
        <row r="63">
          <cell r="A63">
            <v>35034</v>
          </cell>
          <cell r="B63">
            <v>1899</v>
          </cell>
          <cell r="C63">
            <v>29912</v>
          </cell>
          <cell r="D63" t="str">
            <v>70     15752        3.56       5       155</v>
          </cell>
        </row>
        <row r="64">
          <cell r="A64" t="str">
            <v>Totals: ___</v>
          </cell>
          <cell r="B64" t="str">
            <v>_______</v>
          </cell>
          <cell r="C64" t="str">
            <v>__________</v>
          </cell>
          <cell r="D64" t="str">
            <v>__________</v>
          </cell>
        </row>
        <row r="65">
          <cell r="A65">
            <v>1995</v>
          </cell>
          <cell r="B65">
            <v>32304</v>
          </cell>
          <cell r="C65">
            <v>358719</v>
          </cell>
          <cell r="D65">
            <v>75752</v>
          </cell>
        </row>
        <row r="67">
          <cell r="A67">
            <v>35065</v>
          </cell>
          <cell r="B67">
            <v>1959</v>
          </cell>
          <cell r="C67">
            <v>15556</v>
          </cell>
          <cell r="D67" t="str">
            <v>43      7941        2.15       4       118</v>
          </cell>
        </row>
        <row r="68">
          <cell r="A68">
            <v>35096</v>
          </cell>
          <cell r="B68">
            <v>1802</v>
          </cell>
          <cell r="C68">
            <v>17252</v>
          </cell>
          <cell r="D68" t="str">
            <v>42      9574        2.28       4       114</v>
          </cell>
        </row>
        <row r="69">
          <cell r="A69">
            <v>35125</v>
          </cell>
          <cell r="B69">
            <v>1724</v>
          </cell>
          <cell r="C69">
            <v>31238</v>
          </cell>
          <cell r="D69" t="str">
            <v>43     18120        2.43       5       154</v>
          </cell>
        </row>
        <row r="70">
          <cell r="A70">
            <v>35156</v>
          </cell>
          <cell r="B70">
            <v>1681</v>
          </cell>
          <cell r="C70">
            <v>28600</v>
          </cell>
          <cell r="D70" t="str">
            <v>49     17014        2.83       5       150</v>
          </cell>
        </row>
        <row r="71">
          <cell r="A71">
            <v>35186</v>
          </cell>
          <cell r="B71">
            <v>1661</v>
          </cell>
          <cell r="C71">
            <v>28464</v>
          </cell>
          <cell r="D71" t="str">
            <v>43     17137        2.52       5       155</v>
          </cell>
        </row>
        <row r="72">
          <cell r="A72">
            <v>35217</v>
          </cell>
          <cell r="B72">
            <v>1690</v>
          </cell>
          <cell r="C72">
            <v>24240</v>
          </cell>
          <cell r="D72" t="str">
            <v>45     14344        2.59       5       147</v>
          </cell>
        </row>
        <row r="73">
          <cell r="A73">
            <v>35247</v>
          </cell>
          <cell r="B73">
            <v>1593</v>
          </cell>
          <cell r="C73">
            <v>26434</v>
          </cell>
          <cell r="D73" t="str">
            <v>91     16594        5.40       5       155</v>
          </cell>
        </row>
        <row r="74">
          <cell r="A74">
            <v>35278</v>
          </cell>
          <cell r="B74">
            <v>1702</v>
          </cell>
          <cell r="C74">
            <v>26281</v>
          </cell>
          <cell r="D74" t="str">
            <v>184     15442        9.76       5       151</v>
          </cell>
        </row>
        <row r="75">
          <cell r="A75">
            <v>35309</v>
          </cell>
          <cell r="B75">
            <v>1347</v>
          </cell>
          <cell r="C75">
            <v>21266</v>
          </cell>
          <cell r="D75" t="str">
            <v>209     15788       13.43       5       150</v>
          </cell>
        </row>
        <row r="76">
          <cell r="A76">
            <v>35339</v>
          </cell>
          <cell r="B76">
            <v>1494</v>
          </cell>
          <cell r="C76">
            <v>26757</v>
          </cell>
          <cell r="D76" t="str">
            <v>219     17910       12.78       5       149</v>
          </cell>
        </row>
        <row r="77">
          <cell r="A77">
            <v>35370</v>
          </cell>
          <cell r="B77">
            <v>1416</v>
          </cell>
          <cell r="C77">
            <v>26933</v>
          </cell>
          <cell r="D77" t="str">
            <v>207     19021       12.75       5       150</v>
          </cell>
        </row>
        <row r="78">
          <cell r="A78">
            <v>35400</v>
          </cell>
          <cell r="B78">
            <v>1539</v>
          </cell>
          <cell r="C78">
            <v>24034</v>
          </cell>
          <cell r="D78" t="str">
            <v>139     15617        8.28       5       148</v>
          </cell>
        </row>
        <row r="79">
          <cell r="A79" t="str">
            <v>Totals: ___</v>
          </cell>
          <cell r="B79" t="str">
            <v>_______</v>
          </cell>
          <cell r="C79" t="str">
            <v>__________</v>
          </cell>
          <cell r="D79" t="str">
            <v>__________</v>
          </cell>
        </row>
        <row r="80">
          <cell r="A80">
            <v>1996</v>
          </cell>
          <cell r="B80">
            <v>19608</v>
          </cell>
          <cell r="C80">
            <v>297055</v>
          </cell>
          <cell r="D80">
            <v>1314</v>
          </cell>
        </row>
        <row r="82">
          <cell r="A82">
            <v>35431</v>
          </cell>
          <cell r="B82">
            <v>1310</v>
          </cell>
          <cell r="C82">
            <v>25118</v>
          </cell>
          <cell r="D82" t="str">
            <v>134     19175        9.28       5       154</v>
          </cell>
        </row>
        <row r="83">
          <cell r="A83">
            <v>35462</v>
          </cell>
          <cell r="B83">
            <v>1183</v>
          </cell>
          <cell r="C83">
            <v>22408</v>
          </cell>
          <cell r="D83" t="str">
            <v>152     18942       11.39       5       140</v>
          </cell>
        </row>
        <row r="84">
          <cell r="A84">
            <v>35490</v>
          </cell>
          <cell r="B84">
            <v>1384</v>
          </cell>
          <cell r="C84">
            <v>22347</v>
          </cell>
          <cell r="D84" t="str">
            <v>183     16147       11.68       5       155</v>
          </cell>
        </row>
        <row r="85">
          <cell r="A85">
            <v>35521</v>
          </cell>
          <cell r="B85">
            <v>1314</v>
          </cell>
          <cell r="C85">
            <v>25831</v>
          </cell>
          <cell r="D85" t="str">
            <v>209     19659       13.72       5       150</v>
          </cell>
        </row>
        <row r="86">
          <cell r="A86">
            <v>35551</v>
          </cell>
          <cell r="B86">
            <v>1059</v>
          </cell>
          <cell r="C86">
            <v>23051</v>
          </cell>
          <cell r="D86" t="str">
            <v>201     21767       15.95       5       151</v>
          </cell>
        </row>
        <row r="87">
          <cell r="A87">
            <v>35582</v>
          </cell>
          <cell r="B87">
            <v>1225</v>
          </cell>
          <cell r="C87">
            <v>21038</v>
          </cell>
          <cell r="D87" t="str">
            <v>173     17174       12.37       5       144</v>
          </cell>
        </row>
        <row r="88">
          <cell r="A88">
            <v>35612</v>
          </cell>
          <cell r="B88">
            <v>1185</v>
          </cell>
          <cell r="C88">
            <v>21580</v>
          </cell>
          <cell r="D88" t="str">
            <v>148     18211       11.10       5       153</v>
          </cell>
        </row>
        <row r="89">
          <cell r="A89">
            <v>35643</v>
          </cell>
          <cell r="B89">
            <v>1039</v>
          </cell>
          <cell r="C89">
            <v>20535</v>
          </cell>
          <cell r="D89" t="str">
            <v>217     19765       17.28       5       147</v>
          </cell>
        </row>
        <row r="90">
          <cell r="A90">
            <v>35674</v>
          </cell>
          <cell r="B90">
            <v>1051</v>
          </cell>
          <cell r="C90">
            <v>22574</v>
          </cell>
          <cell r="D90" t="str">
            <v>102     21479        8.85       5       144</v>
          </cell>
        </row>
        <row r="91">
          <cell r="A91">
            <v>35704</v>
          </cell>
          <cell r="B91">
            <v>1104</v>
          </cell>
          <cell r="C91">
            <v>21076</v>
          </cell>
          <cell r="D91" t="str">
            <v>72     19091        6.12       5       145</v>
          </cell>
        </row>
        <row r="92">
          <cell r="A92">
            <v>35735</v>
          </cell>
          <cell r="B92">
            <v>1101</v>
          </cell>
          <cell r="C92">
            <v>20965</v>
          </cell>
          <cell r="D92" t="str">
            <v>60     19042        5.17       5       150</v>
          </cell>
        </row>
        <row r="93">
          <cell r="A93">
            <v>35765</v>
          </cell>
          <cell r="B93">
            <v>1043</v>
          </cell>
          <cell r="C93">
            <v>21372</v>
          </cell>
          <cell r="D93" t="str">
            <v>90     20491        7.94       5       148</v>
          </cell>
        </row>
        <row r="94">
          <cell r="A94" t="str">
            <v>Totals: ___</v>
          </cell>
          <cell r="B94" t="str">
            <v>_______</v>
          </cell>
          <cell r="C94" t="str">
            <v>__________</v>
          </cell>
          <cell r="D94" t="str">
            <v>__________</v>
          </cell>
        </row>
        <row r="95">
          <cell r="A95">
            <v>1997</v>
          </cell>
          <cell r="B95">
            <v>13998</v>
          </cell>
          <cell r="C95">
            <v>267895</v>
          </cell>
          <cell r="D95">
            <v>1741</v>
          </cell>
        </row>
        <row r="97">
          <cell r="A97">
            <v>35796</v>
          </cell>
          <cell r="B97">
            <v>1090</v>
          </cell>
          <cell r="C97">
            <v>21482</v>
          </cell>
          <cell r="D97" t="str">
            <v>154     19709       12.38       5       149</v>
          </cell>
        </row>
        <row r="98">
          <cell r="A98">
            <v>35827</v>
          </cell>
          <cell r="B98">
            <v>1066</v>
          </cell>
          <cell r="C98">
            <v>19071</v>
          </cell>
          <cell r="D98" t="str">
            <v>45     17891        4.05       5       140</v>
          </cell>
        </row>
        <row r="99">
          <cell r="A99">
            <v>35855</v>
          </cell>
          <cell r="B99">
            <v>1049</v>
          </cell>
          <cell r="C99">
            <v>21447</v>
          </cell>
          <cell r="D99" t="str">
            <v>266     20446       20.23       5       149</v>
          </cell>
        </row>
        <row r="100">
          <cell r="A100">
            <v>35886</v>
          </cell>
          <cell r="B100">
            <v>930</v>
          </cell>
          <cell r="C100">
            <v>19006</v>
          </cell>
          <cell r="D100" t="str">
            <v>45     20437        4.62       5       120</v>
          </cell>
        </row>
        <row r="101">
          <cell r="A101">
            <v>35916</v>
          </cell>
          <cell r="B101">
            <v>1035</v>
          </cell>
          <cell r="C101">
            <v>20920</v>
          </cell>
          <cell r="D101" t="str">
            <v>86     20213        7.67       5       154</v>
          </cell>
        </row>
        <row r="102">
          <cell r="A102">
            <v>35947</v>
          </cell>
          <cell r="B102">
            <v>825</v>
          </cell>
          <cell r="C102">
            <v>20593</v>
          </cell>
          <cell r="D102" t="str">
            <v>101     24962       10.91       5       144</v>
          </cell>
        </row>
        <row r="103">
          <cell r="A103">
            <v>35977</v>
          </cell>
          <cell r="B103">
            <v>933</v>
          </cell>
          <cell r="C103">
            <v>12564</v>
          </cell>
          <cell r="D103" t="str">
            <v>140     13467       13.05       5       149</v>
          </cell>
        </row>
        <row r="104">
          <cell r="A104">
            <v>36008</v>
          </cell>
          <cell r="B104">
            <v>852</v>
          </cell>
          <cell r="C104">
            <v>16932</v>
          </cell>
          <cell r="D104" t="str">
            <v>40     19874        4.48       5       148</v>
          </cell>
        </row>
        <row r="105">
          <cell r="A105">
            <v>36039</v>
          </cell>
          <cell r="B105">
            <v>823</v>
          </cell>
          <cell r="C105">
            <v>16376</v>
          </cell>
          <cell r="D105" t="str">
            <v>68     19898        7.63       4       120</v>
          </cell>
        </row>
        <row r="106">
          <cell r="A106">
            <v>36069</v>
          </cell>
          <cell r="B106">
            <v>847</v>
          </cell>
          <cell r="C106">
            <v>15725</v>
          </cell>
          <cell r="D106" t="str">
            <v>25     18566        2.87       4       114</v>
          </cell>
        </row>
        <row r="107">
          <cell r="A107">
            <v>36100</v>
          </cell>
          <cell r="B107">
            <v>979</v>
          </cell>
          <cell r="C107">
            <v>18506</v>
          </cell>
          <cell r="D107" t="str">
            <v>62     18903        5.96       5       149</v>
          </cell>
        </row>
        <row r="108">
          <cell r="A108">
            <v>36130</v>
          </cell>
          <cell r="B108">
            <v>838</v>
          </cell>
          <cell r="C108">
            <v>18359</v>
          </cell>
          <cell r="D108" t="str">
            <v>44     21909        4.99       5       155</v>
          </cell>
        </row>
        <row r="109">
          <cell r="A109" t="str">
            <v>Totals: ___</v>
          </cell>
          <cell r="B109" t="str">
            <v>_______</v>
          </cell>
          <cell r="C109" t="str">
            <v>__________</v>
          </cell>
          <cell r="D109" t="str">
            <v>__________</v>
          </cell>
        </row>
        <row r="110">
          <cell r="A110">
            <v>1998</v>
          </cell>
          <cell r="B110">
            <v>11267</v>
          </cell>
          <cell r="C110">
            <v>220981</v>
          </cell>
          <cell r="D110">
            <v>1076</v>
          </cell>
        </row>
        <row r="112">
          <cell r="A112">
            <v>36161</v>
          </cell>
          <cell r="B112">
            <v>888</v>
          </cell>
          <cell r="C112">
            <v>16934</v>
          </cell>
          <cell r="D112" t="str">
            <v>78     19070        8.07       5       143</v>
          </cell>
        </row>
        <row r="113">
          <cell r="A113">
            <v>36192</v>
          </cell>
          <cell r="B113">
            <v>889</v>
          </cell>
          <cell r="C113">
            <v>14994</v>
          </cell>
          <cell r="D113" t="str">
            <v>32     16867        3.47       5       120</v>
          </cell>
        </row>
        <row r="114">
          <cell r="A114">
            <v>36220</v>
          </cell>
          <cell r="B114">
            <v>831</v>
          </cell>
          <cell r="C114">
            <v>18122</v>
          </cell>
          <cell r="D114" t="str">
            <v>101     21808       10.84       5       145</v>
          </cell>
        </row>
        <row r="115">
          <cell r="A115">
            <v>36251</v>
          </cell>
          <cell r="B115">
            <v>807</v>
          </cell>
          <cell r="C115">
            <v>17972</v>
          </cell>
          <cell r="D115" t="str">
            <v>36     22271        4.27       5       140</v>
          </cell>
        </row>
        <row r="116">
          <cell r="A116">
            <v>36281</v>
          </cell>
          <cell r="B116">
            <v>591</v>
          </cell>
          <cell r="C116">
            <v>5310</v>
          </cell>
          <cell r="D116" t="str">
            <v>8985        4.27       3        83</v>
          </cell>
        </row>
        <row r="117">
          <cell r="A117">
            <v>36312</v>
          </cell>
          <cell r="B117">
            <v>762</v>
          </cell>
          <cell r="C117">
            <v>16803</v>
          </cell>
          <cell r="D117" t="str">
            <v>33     22052        4.15       5       150</v>
          </cell>
        </row>
        <row r="118">
          <cell r="A118">
            <v>36342</v>
          </cell>
          <cell r="B118">
            <v>830</v>
          </cell>
          <cell r="C118">
            <v>18655</v>
          </cell>
          <cell r="D118" t="str">
            <v>51     22476        5.79       5       155</v>
          </cell>
        </row>
        <row r="119">
          <cell r="A119">
            <v>36373</v>
          </cell>
          <cell r="B119">
            <v>829</v>
          </cell>
          <cell r="C119">
            <v>18368</v>
          </cell>
          <cell r="D119" t="str">
            <v>62     22157        6.96       5       155</v>
          </cell>
        </row>
        <row r="120">
          <cell r="A120">
            <v>36404</v>
          </cell>
          <cell r="B120">
            <v>835</v>
          </cell>
          <cell r="C120">
            <v>16276</v>
          </cell>
          <cell r="D120" t="str">
            <v>63     19493        7.02       5       150</v>
          </cell>
        </row>
        <row r="121">
          <cell r="A121">
            <v>36434</v>
          </cell>
          <cell r="B121">
            <v>1045</v>
          </cell>
          <cell r="C121">
            <v>16700</v>
          </cell>
          <cell r="D121" t="str">
            <v>61     15981        5.52       5       155</v>
          </cell>
        </row>
        <row r="122">
          <cell r="A122">
            <v>36465</v>
          </cell>
          <cell r="B122">
            <v>530</v>
          </cell>
          <cell r="C122">
            <v>3892</v>
          </cell>
          <cell r="D122" t="str">
            <v>7344        5.52       3        77</v>
          </cell>
        </row>
        <row r="123">
          <cell r="A123">
            <v>36495</v>
          </cell>
          <cell r="B123">
            <v>496</v>
          </cell>
          <cell r="C123">
            <v>4102</v>
          </cell>
          <cell r="D123" t="str">
            <v>8271        5.52       3        79</v>
          </cell>
        </row>
        <row r="124">
          <cell r="A124" t="str">
            <v>Totals: ___</v>
          </cell>
          <cell r="B124" t="str">
            <v>_______</v>
          </cell>
          <cell r="C124" t="str">
            <v>__________</v>
          </cell>
          <cell r="D124" t="str">
            <v>__________</v>
          </cell>
        </row>
        <row r="125">
          <cell r="A125">
            <v>1999</v>
          </cell>
          <cell r="B125">
            <v>9333</v>
          </cell>
          <cell r="C125">
            <v>168128</v>
          </cell>
          <cell r="D125">
            <v>517</v>
          </cell>
        </row>
        <row r="127">
          <cell r="A127">
            <v>36526</v>
          </cell>
          <cell r="B127">
            <v>458</v>
          </cell>
          <cell r="C127">
            <v>5101</v>
          </cell>
          <cell r="D127" t="str">
            <v>11138        5.52       3        68</v>
          </cell>
        </row>
        <row r="128">
          <cell r="A128">
            <v>36557</v>
          </cell>
          <cell r="B128">
            <v>557</v>
          </cell>
          <cell r="C128">
            <v>9375</v>
          </cell>
          <cell r="D128" t="str">
            <v>35     16832        5.91       4        99</v>
          </cell>
        </row>
        <row r="129">
          <cell r="A129">
            <v>36586</v>
          </cell>
          <cell r="B129">
            <v>387</v>
          </cell>
          <cell r="C129">
            <v>11411</v>
          </cell>
          <cell r="D129" t="str">
            <v>29     29486        6.97       2        60</v>
          </cell>
        </row>
        <row r="130">
          <cell r="A130">
            <v>36617</v>
          </cell>
          <cell r="B130">
            <v>410</v>
          </cell>
          <cell r="C130">
            <v>11231</v>
          </cell>
          <cell r="D130" t="str">
            <v>43     27393        9.49       2        60</v>
          </cell>
        </row>
        <row r="131">
          <cell r="A131">
            <v>36647</v>
          </cell>
          <cell r="B131">
            <v>410</v>
          </cell>
          <cell r="C131">
            <v>11168</v>
          </cell>
          <cell r="D131" t="str">
            <v>43     27240        9.49       2        62</v>
          </cell>
        </row>
        <row r="132">
          <cell r="A132">
            <v>36678</v>
          </cell>
          <cell r="B132">
            <v>865</v>
          </cell>
          <cell r="C132">
            <v>15240</v>
          </cell>
          <cell r="D132" t="str">
            <v>40     17619        4.42       5       132</v>
          </cell>
        </row>
        <row r="133">
          <cell r="A133">
            <v>36708</v>
          </cell>
          <cell r="B133">
            <v>710</v>
          </cell>
          <cell r="C133">
            <v>3969</v>
          </cell>
          <cell r="D133" t="str">
            <v>16      5591        2.20       3        78</v>
          </cell>
        </row>
        <row r="134">
          <cell r="A134">
            <v>36739</v>
          </cell>
          <cell r="B134">
            <v>678</v>
          </cell>
          <cell r="C134">
            <v>15876</v>
          </cell>
          <cell r="D134" t="str">
            <v>43     23416        5.96       5       140</v>
          </cell>
        </row>
        <row r="135">
          <cell r="A135">
            <v>36770</v>
          </cell>
          <cell r="B135">
            <v>345</v>
          </cell>
          <cell r="C135">
            <v>10782</v>
          </cell>
          <cell r="D135" t="str">
            <v>33     31253        8.73       2        60</v>
          </cell>
        </row>
        <row r="136">
          <cell r="A136">
            <v>36800</v>
          </cell>
          <cell r="B136">
            <v>585</v>
          </cell>
          <cell r="C136">
            <v>16858</v>
          </cell>
          <cell r="D136" t="str">
            <v>55     28818        8.59       5       142</v>
          </cell>
        </row>
        <row r="137">
          <cell r="A137">
            <v>36831</v>
          </cell>
          <cell r="B137">
            <v>1091</v>
          </cell>
          <cell r="C137">
            <v>14888</v>
          </cell>
          <cell r="D137" t="str">
            <v>43     13647        3.79       5       135</v>
          </cell>
        </row>
        <row r="138">
          <cell r="A138">
            <v>36861</v>
          </cell>
          <cell r="B138">
            <v>247</v>
          </cell>
          <cell r="C138">
            <v>3703</v>
          </cell>
          <cell r="D138" t="str">
            <v>28     14992       10.18       3        90</v>
          </cell>
        </row>
        <row r="139">
          <cell r="A139" t="str">
            <v>Totals: ___</v>
          </cell>
          <cell r="B139" t="str">
            <v>_______</v>
          </cell>
          <cell r="C139" t="str">
            <v>__________</v>
          </cell>
          <cell r="D139" t="str">
            <v>__________</v>
          </cell>
        </row>
        <row r="140">
          <cell r="A140">
            <v>2000</v>
          </cell>
          <cell r="B140">
            <v>6743</v>
          </cell>
          <cell r="C140">
            <v>129602</v>
          </cell>
          <cell r="D140">
            <v>408</v>
          </cell>
        </row>
        <row r="142">
          <cell r="A142">
            <v>36892</v>
          </cell>
          <cell r="B142">
            <v>582</v>
          </cell>
          <cell r="C142">
            <v>3477</v>
          </cell>
          <cell r="D142" t="str">
            <v>34      5975        5.52       3        89</v>
          </cell>
        </row>
        <row r="143">
          <cell r="A143">
            <v>36923</v>
          </cell>
          <cell r="B143">
            <v>146</v>
          </cell>
          <cell r="C143">
            <v>2506</v>
          </cell>
          <cell r="D143" t="str">
            <v>15     17165        9.32       3        44</v>
          </cell>
        </row>
        <row r="144">
          <cell r="A144">
            <v>36951</v>
          </cell>
          <cell r="B144">
            <v>576</v>
          </cell>
          <cell r="C144">
            <v>4233</v>
          </cell>
          <cell r="D144" t="str">
            <v>34      7349        5.57       3        79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96"/>
    </sheetNames>
    <sheetDataSet>
      <sheetData sheetId="0">
        <row r="51">
          <cell r="A51">
            <v>35247</v>
          </cell>
          <cell r="B51">
            <v>6920</v>
          </cell>
          <cell r="C51">
            <v>75172</v>
          </cell>
          <cell r="D51" t="str">
            <v>5,085     10864       42.36       6       145</v>
          </cell>
        </row>
        <row r="52">
          <cell r="A52">
            <v>35278</v>
          </cell>
          <cell r="B52">
            <v>5161</v>
          </cell>
          <cell r="C52">
            <v>66704</v>
          </cell>
          <cell r="D52" t="str">
            <v>3,211     12925       38.35       5       130</v>
          </cell>
        </row>
        <row r="53">
          <cell r="A53">
            <v>35309</v>
          </cell>
          <cell r="B53">
            <v>4230</v>
          </cell>
          <cell r="C53">
            <v>38909</v>
          </cell>
          <cell r="D53" t="str">
            <v>2,512      9199       37.26       4       119</v>
          </cell>
        </row>
        <row r="54">
          <cell r="A54">
            <v>35339</v>
          </cell>
          <cell r="B54">
            <v>4891</v>
          </cell>
          <cell r="C54">
            <v>135702</v>
          </cell>
          <cell r="D54" t="str">
            <v>2,711     27746       35.66       5       138</v>
          </cell>
        </row>
        <row r="55">
          <cell r="A55">
            <v>35370</v>
          </cell>
          <cell r="B55">
            <v>4548</v>
          </cell>
          <cell r="C55">
            <v>85779</v>
          </cell>
          <cell r="D55" t="str">
            <v>2,356     18861       34.13       5       146</v>
          </cell>
        </row>
        <row r="56">
          <cell r="A56">
            <v>35400</v>
          </cell>
          <cell r="B56">
            <v>3881</v>
          </cell>
          <cell r="C56">
            <v>79649</v>
          </cell>
          <cell r="D56" t="str">
            <v>1,996     20523       33.96       5       155</v>
          </cell>
        </row>
        <row r="57">
          <cell r="A57" t="str">
            <v>Totals: ___</v>
          </cell>
          <cell r="B57" t="str">
            <v>_______</v>
          </cell>
          <cell r="C57" t="str">
            <v>__________</v>
          </cell>
          <cell r="D57" t="str">
            <v>__________</v>
          </cell>
        </row>
        <row r="58">
          <cell r="A58">
            <v>1996</v>
          </cell>
          <cell r="B58">
            <v>29631</v>
          </cell>
          <cell r="C58">
            <v>481915</v>
          </cell>
          <cell r="D58">
            <v>17871</v>
          </cell>
        </row>
        <row r="60">
          <cell r="A60">
            <v>35431</v>
          </cell>
          <cell r="B60">
            <v>4169</v>
          </cell>
          <cell r="C60">
            <v>70577</v>
          </cell>
          <cell r="D60" t="str">
            <v>2,910     16929       41.11       5       155</v>
          </cell>
        </row>
        <row r="61">
          <cell r="A61">
            <v>35462</v>
          </cell>
          <cell r="B61">
            <v>2812</v>
          </cell>
          <cell r="C61">
            <v>56832</v>
          </cell>
          <cell r="D61" t="str">
            <v>1,952     20211       40.97       5       140</v>
          </cell>
        </row>
        <row r="62">
          <cell r="A62">
            <v>35490</v>
          </cell>
          <cell r="B62">
            <v>3253</v>
          </cell>
          <cell r="C62">
            <v>58743</v>
          </cell>
          <cell r="D62" t="str">
            <v>1,569     18059       32.54       5       155</v>
          </cell>
        </row>
        <row r="63">
          <cell r="A63">
            <v>35521</v>
          </cell>
          <cell r="B63">
            <v>2935</v>
          </cell>
          <cell r="C63">
            <v>56414</v>
          </cell>
          <cell r="D63" t="str">
            <v>1,493     19222       33.72       5       150</v>
          </cell>
        </row>
        <row r="64">
          <cell r="A64">
            <v>35551</v>
          </cell>
          <cell r="B64">
            <v>2973</v>
          </cell>
          <cell r="C64">
            <v>54790</v>
          </cell>
          <cell r="D64" t="str">
            <v>2,151     18430       41.98       5       155</v>
          </cell>
        </row>
        <row r="65">
          <cell r="A65">
            <v>35582</v>
          </cell>
          <cell r="B65">
            <v>2692</v>
          </cell>
          <cell r="C65">
            <v>47593</v>
          </cell>
          <cell r="D65" t="str">
            <v>1,657     17680       38.10       5       145</v>
          </cell>
        </row>
        <row r="66">
          <cell r="A66">
            <v>35612</v>
          </cell>
          <cell r="B66">
            <v>2887</v>
          </cell>
          <cell r="C66">
            <v>51372</v>
          </cell>
          <cell r="D66" t="str">
            <v>1,580     17795       35.37       5       155</v>
          </cell>
        </row>
        <row r="67">
          <cell r="A67">
            <v>35643</v>
          </cell>
          <cell r="B67">
            <v>2748</v>
          </cell>
          <cell r="C67">
            <v>46350</v>
          </cell>
          <cell r="D67" t="str">
            <v>1,319     16867       32.43       5       155</v>
          </cell>
        </row>
        <row r="68">
          <cell r="A68">
            <v>35674</v>
          </cell>
          <cell r="B68">
            <v>1951</v>
          </cell>
          <cell r="C68">
            <v>49939</v>
          </cell>
          <cell r="D68" t="str">
            <v>1,259     25597       39.22       5       149</v>
          </cell>
        </row>
        <row r="69">
          <cell r="A69">
            <v>35704</v>
          </cell>
          <cell r="B69">
            <v>1936</v>
          </cell>
          <cell r="C69">
            <v>37932</v>
          </cell>
          <cell r="D69" t="str">
            <v>760     19593       28.19       4       123</v>
          </cell>
        </row>
        <row r="70">
          <cell r="A70">
            <v>35735</v>
          </cell>
          <cell r="B70">
            <v>2265</v>
          </cell>
          <cell r="C70">
            <v>44663</v>
          </cell>
          <cell r="D70" t="str">
            <v>1,029     19719       31.24       4       118</v>
          </cell>
        </row>
        <row r="71">
          <cell r="A71">
            <v>35765</v>
          </cell>
          <cell r="B71">
            <v>2270</v>
          </cell>
          <cell r="C71">
            <v>43217</v>
          </cell>
          <cell r="D71" t="str">
            <v>1,042     19039       31.46       4       123</v>
          </cell>
        </row>
        <row r="72">
          <cell r="A72" t="str">
            <v>Totals: ___</v>
          </cell>
          <cell r="B72" t="str">
            <v>_______</v>
          </cell>
          <cell r="C72" t="str">
            <v>__________</v>
          </cell>
          <cell r="D72" t="str">
            <v>__________</v>
          </cell>
        </row>
        <row r="73">
          <cell r="A73">
            <v>1997</v>
          </cell>
          <cell r="B73">
            <v>32891</v>
          </cell>
          <cell r="C73">
            <v>618422</v>
          </cell>
          <cell r="D73">
            <v>18721</v>
          </cell>
        </row>
        <row r="75">
          <cell r="A75">
            <v>35796</v>
          </cell>
          <cell r="B75">
            <v>1917</v>
          </cell>
          <cell r="C75">
            <v>39245</v>
          </cell>
          <cell r="D75" t="str">
            <v>1,014     20473       34.60       4       121</v>
          </cell>
        </row>
        <row r="76">
          <cell r="A76">
            <v>35827</v>
          </cell>
          <cell r="B76">
            <v>1636</v>
          </cell>
          <cell r="C76">
            <v>35120</v>
          </cell>
          <cell r="D76" t="str">
            <v>661     21467       28.78       4       110</v>
          </cell>
        </row>
        <row r="77">
          <cell r="A77">
            <v>35855</v>
          </cell>
          <cell r="B77">
            <v>1674</v>
          </cell>
          <cell r="C77">
            <v>37538</v>
          </cell>
          <cell r="D77" t="str">
            <v>705     22425       29.63       4       122</v>
          </cell>
        </row>
        <row r="78">
          <cell r="A78">
            <v>35886</v>
          </cell>
          <cell r="B78">
            <v>1417</v>
          </cell>
          <cell r="C78">
            <v>31834</v>
          </cell>
          <cell r="D78" t="str">
            <v>811     22466       36.40       4       118</v>
          </cell>
        </row>
        <row r="79">
          <cell r="A79">
            <v>35916</v>
          </cell>
          <cell r="B79">
            <v>1321</v>
          </cell>
          <cell r="C79">
            <v>29137</v>
          </cell>
          <cell r="D79" t="str">
            <v>787     22057       37.33       4       118</v>
          </cell>
        </row>
        <row r="80">
          <cell r="A80">
            <v>35947</v>
          </cell>
          <cell r="B80">
            <v>1345</v>
          </cell>
          <cell r="C80">
            <v>23989</v>
          </cell>
          <cell r="D80" t="str">
            <v>682     17836       33.65       4       106</v>
          </cell>
        </row>
        <row r="81">
          <cell r="A81">
            <v>35977</v>
          </cell>
          <cell r="B81">
            <v>1441</v>
          </cell>
          <cell r="C81">
            <v>27556</v>
          </cell>
          <cell r="D81" t="str">
            <v>755     19123       34.38       4       116</v>
          </cell>
        </row>
        <row r="82">
          <cell r="A82">
            <v>36008</v>
          </cell>
          <cell r="B82">
            <v>1415</v>
          </cell>
          <cell r="C82">
            <v>23699</v>
          </cell>
          <cell r="D82" t="str">
            <v>822     16749       36.75       4       112</v>
          </cell>
        </row>
        <row r="83">
          <cell r="A83">
            <v>36039</v>
          </cell>
          <cell r="B83">
            <v>898</v>
          </cell>
          <cell r="C83">
            <v>33497</v>
          </cell>
          <cell r="D83" t="str">
            <v>597     37302       39.93       4       119</v>
          </cell>
        </row>
        <row r="84">
          <cell r="A84">
            <v>36069</v>
          </cell>
          <cell r="B84">
            <v>1136</v>
          </cell>
          <cell r="C84">
            <v>22668</v>
          </cell>
          <cell r="D84" t="str">
            <v>823     19955       42.01       4       122</v>
          </cell>
        </row>
        <row r="85">
          <cell r="A85">
            <v>36100</v>
          </cell>
          <cell r="B85">
            <v>1229</v>
          </cell>
          <cell r="C85">
            <v>27815</v>
          </cell>
          <cell r="D85" t="str">
            <v>995     22633       44.74       4       120</v>
          </cell>
        </row>
        <row r="86">
          <cell r="A86">
            <v>36130</v>
          </cell>
          <cell r="B86">
            <v>1302</v>
          </cell>
          <cell r="C86">
            <v>26543</v>
          </cell>
          <cell r="D86" t="str">
            <v>1,645     20387       55.82       4       121</v>
          </cell>
        </row>
        <row r="87">
          <cell r="A87" t="str">
            <v>Totals: ___</v>
          </cell>
          <cell r="B87" t="str">
            <v>_______</v>
          </cell>
          <cell r="C87" t="str">
            <v>__________</v>
          </cell>
          <cell r="D87" t="str">
            <v>__________</v>
          </cell>
        </row>
        <row r="88">
          <cell r="A88">
            <v>1998</v>
          </cell>
          <cell r="B88">
            <v>16731</v>
          </cell>
          <cell r="C88">
            <v>358641</v>
          </cell>
          <cell r="D88">
            <v>10297</v>
          </cell>
        </row>
        <row r="90">
          <cell r="A90">
            <v>36161</v>
          </cell>
          <cell r="B90">
            <v>1368</v>
          </cell>
          <cell r="C90">
            <v>30232</v>
          </cell>
          <cell r="D90" t="str">
            <v>1,902     22100       58.17       4       123</v>
          </cell>
        </row>
        <row r="91">
          <cell r="A91">
            <v>36192</v>
          </cell>
          <cell r="B91">
            <v>1160</v>
          </cell>
          <cell r="C91">
            <v>21846</v>
          </cell>
          <cell r="D91" t="str">
            <v>1,504     18833       56.46       4       112</v>
          </cell>
        </row>
        <row r="92">
          <cell r="A92">
            <v>36220</v>
          </cell>
          <cell r="B92">
            <v>1365</v>
          </cell>
          <cell r="C92">
            <v>22391</v>
          </cell>
          <cell r="D92" t="str">
            <v>1,100     16404       44.62       4       124</v>
          </cell>
        </row>
        <row r="93">
          <cell r="A93">
            <v>36251</v>
          </cell>
          <cell r="B93">
            <v>1443</v>
          </cell>
          <cell r="C93">
            <v>24969</v>
          </cell>
          <cell r="D93" t="str">
            <v>1,149     17304       44.33       4       120</v>
          </cell>
        </row>
        <row r="94">
          <cell r="A94">
            <v>36281</v>
          </cell>
          <cell r="B94">
            <v>1314</v>
          </cell>
          <cell r="C94">
            <v>22235</v>
          </cell>
          <cell r="D94" t="str">
            <v>1,541     16922       53.98       4       120</v>
          </cell>
        </row>
        <row r="95">
          <cell r="A95">
            <v>36312</v>
          </cell>
          <cell r="B95">
            <v>1321</v>
          </cell>
          <cell r="C95">
            <v>25412</v>
          </cell>
          <cell r="D95" t="str">
            <v>1,434     19237       52.05       4       120</v>
          </cell>
        </row>
        <row r="96">
          <cell r="A96">
            <v>36342</v>
          </cell>
          <cell r="B96">
            <v>1395</v>
          </cell>
          <cell r="C96">
            <v>27976</v>
          </cell>
          <cell r="D96" t="str">
            <v>1,686     20055       54.72       4       119</v>
          </cell>
        </row>
        <row r="97">
          <cell r="A97">
            <v>36373</v>
          </cell>
          <cell r="B97">
            <v>1325</v>
          </cell>
          <cell r="C97">
            <v>36569</v>
          </cell>
          <cell r="D97" t="str">
            <v>1,164     27600       46.77       4       121</v>
          </cell>
        </row>
        <row r="98">
          <cell r="A98">
            <v>36404</v>
          </cell>
          <cell r="B98">
            <v>1180</v>
          </cell>
          <cell r="C98">
            <v>36019</v>
          </cell>
          <cell r="D98" t="str">
            <v>1,090     30525       48.02       4       120</v>
          </cell>
        </row>
        <row r="99">
          <cell r="A99">
            <v>36434</v>
          </cell>
          <cell r="B99">
            <v>121</v>
          </cell>
          <cell r="C99">
            <v>21040</v>
          </cell>
          <cell r="D99" t="str">
            <v>120    173885       49.79       1        31</v>
          </cell>
        </row>
        <row r="100">
          <cell r="A100">
            <v>36465</v>
          </cell>
          <cell r="B100">
            <v>855</v>
          </cell>
          <cell r="C100">
            <v>28400</v>
          </cell>
          <cell r="D100" t="str">
            <v>1,330     33217       60.87       4       120</v>
          </cell>
        </row>
        <row r="101">
          <cell r="A101">
            <v>36495</v>
          </cell>
          <cell r="B101">
            <v>940</v>
          </cell>
          <cell r="C101">
            <v>29084</v>
          </cell>
          <cell r="D101" t="str">
            <v>1,413     30941       60.05       4       124</v>
          </cell>
        </row>
        <row r="102">
          <cell r="A102" t="str">
            <v>Totals: ___</v>
          </cell>
          <cell r="B102" t="str">
            <v>_______</v>
          </cell>
          <cell r="C102" t="str">
            <v>__________</v>
          </cell>
          <cell r="D102" t="str">
            <v>__________</v>
          </cell>
        </row>
        <row r="103">
          <cell r="A103">
            <v>1999</v>
          </cell>
          <cell r="B103">
            <v>13787</v>
          </cell>
          <cell r="C103">
            <v>326173</v>
          </cell>
          <cell r="D103">
            <v>15433</v>
          </cell>
        </row>
        <row r="105">
          <cell r="A105">
            <v>36526</v>
          </cell>
          <cell r="B105">
            <v>843</v>
          </cell>
          <cell r="C105">
            <v>26897</v>
          </cell>
          <cell r="D105" t="str">
            <v>1,722     31907       67.13       4       123</v>
          </cell>
        </row>
        <row r="106">
          <cell r="A106">
            <v>36557</v>
          </cell>
          <cell r="B106">
            <v>564</v>
          </cell>
          <cell r="C106">
            <v>30354</v>
          </cell>
          <cell r="D106" t="str">
            <v>1,463     53820       72.18       4       116</v>
          </cell>
        </row>
        <row r="107">
          <cell r="A107">
            <v>36586</v>
          </cell>
          <cell r="B107">
            <v>604</v>
          </cell>
          <cell r="C107">
            <v>22358</v>
          </cell>
          <cell r="D107" t="str">
            <v>731     37017       54.76       4       124</v>
          </cell>
        </row>
        <row r="108">
          <cell r="A108">
            <v>36617</v>
          </cell>
          <cell r="B108">
            <v>545</v>
          </cell>
          <cell r="C108">
            <v>23282</v>
          </cell>
          <cell r="D108" t="str">
            <v>855     42720       61.07       4       120</v>
          </cell>
        </row>
        <row r="109">
          <cell r="A109">
            <v>36647</v>
          </cell>
          <cell r="B109">
            <v>730</v>
          </cell>
          <cell r="C109">
            <v>23577</v>
          </cell>
          <cell r="D109" t="str">
            <v>776     32298       51.53       4       122</v>
          </cell>
        </row>
        <row r="110">
          <cell r="A110">
            <v>36678</v>
          </cell>
          <cell r="B110">
            <v>433</v>
          </cell>
          <cell r="C110">
            <v>21416</v>
          </cell>
          <cell r="D110" t="str">
            <v>875     49460       66.90       4       116</v>
          </cell>
        </row>
        <row r="111">
          <cell r="A111">
            <v>36708</v>
          </cell>
          <cell r="B111">
            <v>498</v>
          </cell>
          <cell r="C111">
            <v>24573</v>
          </cell>
          <cell r="D111" t="str">
            <v>934     49344       65.22       4       123</v>
          </cell>
        </row>
        <row r="112">
          <cell r="A112">
            <v>36739</v>
          </cell>
          <cell r="B112">
            <v>501</v>
          </cell>
          <cell r="C112">
            <v>23445</v>
          </cell>
          <cell r="D112" t="str">
            <v>2,456     46797       83.06       4       124</v>
          </cell>
        </row>
        <row r="113">
          <cell r="A113">
            <v>36770</v>
          </cell>
          <cell r="B113">
            <v>97</v>
          </cell>
          <cell r="C113">
            <v>22053</v>
          </cell>
          <cell r="D113" t="str">
            <v>1,158    227351       92.27       4       120</v>
          </cell>
        </row>
        <row r="114">
          <cell r="A114">
            <v>36800</v>
          </cell>
          <cell r="B114">
            <v>199</v>
          </cell>
          <cell r="C114">
            <v>23283</v>
          </cell>
          <cell r="D114" t="str">
            <v>2,161    117001       91.57       4       124</v>
          </cell>
        </row>
        <row r="115">
          <cell r="A115">
            <v>36831</v>
          </cell>
          <cell r="B115">
            <v>152</v>
          </cell>
          <cell r="C115">
            <v>21337</v>
          </cell>
          <cell r="D115" t="str">
            <v>2,419    140376       94.09       4       120</v>
          </cell>
        </row>
        <row r="116">
          <cell r="A116">
            <v>36861</v>
          </cell>
          <cell r="B116">
            <v>765</v>
          </cell>
          <cell r="C116">
            <v>22015</v>
          </cell>
          <cell r="D116" t="str">
            <v>2,210     28778       74.29       4       122</v>
          </cell>
        </row>
        <row r="117">
          <cell r="A117" t="str">
            <v>Totals: ___</v>
          </cell>
          <cell r="B117" t="str">
            <v>_______</v>
          </cell>
          <cell r="C117" t="str">
            <v>__________</v>
          </cell>
          <cell r="D117" t="str">
            <v>__________</v>
          </cell>
        </row>
        <row r="118">
          <cell r="A118">
            <v>2000</v>
          </cell>
          <cell r="B118">
            <v>5931</v>
          </cell>
          <cell r="C118">
            <v>284590</v>
          </cell>
          <cell r="D118">
            <v>17760</v>
          </cell>
        </row>
        <row r="120">
          <cell r="A120">
            <v>36892</v>
          </cell>
          <cell r="B120">
            <v>723</v>
          </cell>
          <cell r="C120">
            <v>22330</v>
          </cell>
          <cell r="D120" t="str">
            <v>1,506     30886       67.56       4       122</v>
          </cell>
        </row>
        <row r="121">
          <cell r="A121">
            <v>36923</v>
          </cell>
          <cell r="B121">
            <v>603</v>
          </cell>
          <cell r="C121">
            <v>17912</v>
          </cell>
          <cell r="D121" t="str">
            <v>834     29705       58.04       4       105</v>
          </cell>
        </row>
        <row r="122">
          <cell r="A122">
            <v>36951</v>
          </cell>
          <cell r="B122">
            <v>681</v>
          </cell>
          <cell r="C122">
            <v>9291</v>
          </cell>
          <cell r="D122" t="str">
            <v>1,907     13644       73.69       3        93</v>
          </cell>
        </row>
        <row r="123">
          <cell r="A123">
            <v>36982</v>
          </cell>
          <cell r="B123">
            <v>254</v>
          </cell>
          <cell r="C123">
            <v>16386</v>
          </cell>
          <cell r="D123" t="str">
            <v>1,375     64512       84.41       4       116</v>
          </cell>
        </row>
        <row r="124">
          <cell r="A124">
            <v>37012</v>
          </cell>
          <cell r="B124">
            <v>235</v>
          </cell>
          <cell r="C124">
            <v>9436</v>
          </cell>
          <cell r="D124" t="str">
            <v>1,685     40154       87.76       3        93</v>
          </cell>
        </row>
        <row r="125">
          <cell r="A125">
            <v>37043</v>
          </cell>
          <cell r="B125">
            <v>245</v>
          </cell>
          <cell r="C125">
            <v>8592</v>
          </cell>
          <cell r="D125" t="str">
            <v>977     35070       79.95       3        90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g96"/>
    </sheetNames>
    <sheetDataSet>
      <sheetData sheetId="0">
        <row r="50">
          <cell r="A50">
            <v>35278</v>
          </cell>
          <cell r="B50">
            <v>9443</v>
          </cell>
          <cell r="C50">
            <v>160723</v>
          </cell>
          <cell r="D50" t="str">
            <v>5,467     17021       36.67       7       121</v>
          </cell>
        </row>
        <row r="51">
          <cell r="A51">
            <v>35309</v>
          </cell>
          <cell r="B51">
            <v>7342</v>
          </cell>
          <cell r="C51">
            <v>126218</v>
          </cell>
          <cell r="D51" t="str">
            <v>4,254     17192       36.69       5       148</v>
          </cell>
        </row>
        <row r="52">
          <cell r="A52">
            <v>35339</v>
          </cell>
          <cell r="B52">
            <v>5967</v>
          </cell>
          <cell r="C52">
            <v>92695</v>
          </cell>
          <cell r="D52" t="str">
            <v>3,896     15535       39.50       5       155</v>
          </cell>
        </row>
        <row r="53">
          <cell r="A53">
            <v>35370</v>
          </cell>
          <cell r="B53">
            <v>4830</v>
          </cell>
          <cell r="C53">
            <v>71692</v>
          </cell>
          <cell r="D53" t="str">
            <v>3,162     14844       39.56       5       150</v>
          </cell>
        </row>
        <row r="54">
          <cell r="A54">
            <v>35400</v>
          </cell>
          <cell r="B54">
            <v>4629</v>
          </cell>
          <cell r="C54">
            <v>57519</v>
          </cell>
          <cell r="D54" t="str">
            <v>2,850     12426       38.11       5       148</v>
          </cell>
        </row>
        <row r="55">
          <cell r="A55" t="str">
            <v>Totals: __</v>
          </cell>
          <cell r="B55" t="str">
            <v>________</v>
          </cell>
          <cell r="C55" t="str">
            <v>__________</v>
          </cell>
          <cell r="D55" t="str">
            <v>__________</v>
          </cell>
        </row>
        <row r="56">
          <cell r="A56">
            <v>1996</v>
          </cell>
          <cell r="B56">
            <v>32211</v>
          </cell>
          <cell r="C56">
            <v>508847</v>
          </cell>
          <cell r="D56">
            <v>19629</v>
          </cell>
        </row>
        <row r="58">
          <cell r="A58">
            <v>35431</v>
          </cell>
          <cell r="B58">
            <v>3963</v>
          </cell>
          <cell r="C58">
            <v>56499</v>
          </cell>
          <cell r="D58" t="str">
            <v>2,605     14257       39.66       5       135</v>
          </cell>
        </row>
        <row r="59">
          <cell r="A59">
            <v>35462</v>
          </cell>
          <cell r="B59">
            <v>3634</v>
          </cell>
          <cell r="C59">
            <v>47599</v>
          </cell>
          <cell r="D59" t="str">
            <v>3,159     13099       46.50       5       129</v>
          </cell>
        </row>
        <row r="60">
          <cell r="A60">
            <v>35490</v>
          </cell>
          <cell r="B60">
            <v>4067</v>
          </cell>
          <cell r="C60">
            <v>50440</v>
          </cell>
          <cell r="D60" t="str">
            <v>3,783     12403       48.19       5       154</v>
          </cell>
        </row>
        <row r="61">
          <cell r="A61">
            <v>35521</v>
          </cell>
          <cell r="B61">
            <v>3607</v>
          </cell>
          <cell r="C61">
            <v>40637</v>
          </cell>
          <cell r="D61" t="str">
            <v>2,549     11267       41.41       5       143</v>
          </cell>
        </row>
        <row r="62">
          <cell r="A62">
            <v>35551</v>
          </cell>
          <cell r="B62">
            <v>3281</v>
          </cell>
          <cell r="C62">
            <v>6995</v>
          </cell>
          <cell r="D62" t="str">
            <v>2,756      2132       45.65       5       125</v>
          </cell>
        </row>
        <row r="63">
          <cell r="A63">
            <v>35582</v>
          </cell>
          <cell r="B63">
            <v>3678</v>
          </cell>
          <cell r="C63">
            <v>97003</v>
          </cell>
          <cell r="D63" t="str">
            <v>2,881     26374       43.92       5       131</v>
          </cell>
        </row>
        <row r="64">
          <cell r="A64">
            <v>35612</v>
          </cell>
          <cell r="B64">
            <v>3673</v>
          </cell>
          <cell r="C64">
            <v>119604</v>
          </cell>
          <cell r="D64" t="str">
            <v>1,746     32564       32.22       5       155</v>
          </cell>
        </row>
        <row r="65">
          <cell r="A65">
            <v>35643</v>
          </cell>
          <cell r="B65">
            <v>3863</v>
          </cell>
          <cell r="C65">
            <v>133009</v>
          </cell>
          <cell r="D65" t="str">
            <v>2,732     34432       41.43       6       179</v>
          </cell>
        </row>
        <row r="66">
          <cell r="A66">
            <v>35674</v>
          </cell>
          <cell r="B66">
            <v>3428</v>
          </cell>
          <cell r="C66">
            <v>95903</v>
          </cell>
          <cell r="D66" t="str">
            <v>2,431     27977       41.49       6       177</v>
          </cell>
        </row>
        <row r="67">
          <cell r="A67">
            <v>35704</v>
          </cell>
          <cell r="B67">
            <v>3295</v>
          </cell>
          <cell r="C67">
            <v>108484</v>
          </cell>
          <cell r="D67" t="str">
            <v>2,467     32924       42.81       6       181</v>
          </cell>
        </row>
        <row r="68">
          <cell r="A68">
            <v>35735</v>
          </cell>
          <cell r="B68">
            <v>2908</v>
          </cell>
          <cell r="C68">
            <v>102570</v>
          </cell>
          <cell r="D68" t="str">
            <v>2,537     35272       46.59       6       175</v>
          </cell>
        </row>
        <row r="69">
          <cell r="A69">
            <v>35765</v>
          </cell>
          <cell r="B69">
            <v>2619</v>
          </cell>
          <cell r="C69">
            <v>104578</v>
          </cell>
          <cell r="D69" t="str">
            <v>1,908     39931       42.15       6       183</v>
          </cell>
        </row>
        <row r="70">
          <cell r="A70" t="str">
            <v>Totals: __</v>
          </cell>
          <cell r="B70" t="str">
            <v>________</v>
          </cell>
          <cell r="C70" t="str">
            <v>__________</v>
          </cell>
          <cell r="D70" t="str">
            <v>__________</v>
          </cell>
        </row>
        <row r="71">
          <cell r="A71">
            <v>1997</v>
          </cell>
          <cell r="B71">
            <v>42016</v>
          </cell>
          <cell r="C71">
            <v>963321</v>
          </cell>
          <cell r="D71">
            <v>31554</v>
          </cell>
        </row>
        <row r="73">
          <cell r="A73">
            <v>35796</v>
          </cell>
          <cell r="B73">
            <v>2548</v>
          </cell>
          <cell r="C73">
            <v>99392</v>
          </cell>
          <cell r="D73" t="str">
            <v>2,248     39008       46.87       6       185</v>
          </cell>
        </row>
        <row r="74">
          <cell r="A74">
            <v>35827</v>
          </cell>
          <cell r="B74">
            <v>2678</v>
          </cell>
          <cell r="C74">
            <v>90644</v>
          </cell>
          <cell r="D74" t="str">
            <v>1,472     33848       35.47       6       168</v>
          </cell>
        </row>
        <row r="75">
          <cell r="A75">
            <v>35855</v>
          </cell>
          <cell r="B75">
            <v>1718</v>
          </cell>
          <cell r="C75">
            <v>92018</v>
          </cell>
          <cell r="D75" t="str">
            <v>1,749     53562       50.45       6       186</v>
          </cell>
        </row>
        <row r="76">
          <cell r="A76">
            <v>35886</v>
          </cell>
          <cell r="B76">
            <v>1320</v>
          </cell>
          <cell r="C76">
            <v>86527</v>
          </cell>
          <cell r="D76" t="str">
            <v>805     65551       37.88       5       149</v>
          </cell>
        </row>
        <row r="77">
          <cell r="A77">
            <v>35916</v>
          </cell>
          <cell r="B77">
            <v>1118</v>
          </cell>
          <cell r="C77">
            <v>75870</v>
          </cell>
          <cell r="D77" t="str">
            <v>1,003     67863       47.29       5       149</v>
          </cell>
        </row>
        <row r="78">
          <cell r="A78">
            <v>35947</v>
          </cell>
          <cell r="B78">
            <v>947</v>
          </cell>
          <cell r="C78">
            <v>59786</v>
          </cell>
          <cell r="D78" t="str">
            <v>885     63132       48.31       5       133</v>
          </cell>
        </row>
        <row r="79">
          <cell r="A79">
            <v>35977</v>
          </cell>
          <cell r="B79">
            <v>1206</v>
          </cell>
          <cell r="C79">
            <v>93392</v>
          </cell>
          <cell r="D79" t="str">
            <v>875     77440       42.05       5       123</v>
          </cell>
        </row>
        <row r="80">
          <cell r="A80">
            <v>36008</v>
          </cell>
          <cell r="B80">
            <v>1094</v>
          </cell>
          <cell r="C80">
            <v>80214</v>
          </cell>
          <cell r="D80" t="str">
            <v>849     73322       43.70       5       155</v>
          </cell>
        </row>
        <row r="81">
          <cell r="A81">
            <v>36039</v>
          </cell>
          <cell r="B81">
            <v>1216</v>
          </cell>
          <cell r="C81">
            <v>99776</v>
          </cell>
          <cell r="D81" t="str">
            <v>1,006     82053       45.27       6       168</v>
          </cell>
        </row>
        <row r="82">
          <cell r="A82">
            <v>36069</v>
          </cell>
          <cell r="B82">
            <v>1204</v>
          </cell>
          <cell r="C82">
            <v>78183</v>
          </cell>
          <cell r="D82" t="str">
            <v>940     64937       43.84       6       122</v>
          </cell>
        </row>
        <row r="83">
          <cell r="A83">
            <v>36100</v>
          </cell>
          <cell r="B83">
            <v>1338</v>
          </cell>
          <cell r="C83">
            <v>108567</v>
          </cell>
          <cell r="D83" t="str">
            <v>836     81142       38.45       6       180</v>
          </cell>
        </row>
        <row r="84">
          <cell r="A84">
            <v>36130</v>
          </cell>
          <cell r="B84">
            <v>1303</v>
          </cell>
          <cell r="C84">
            <v>107937</v>
          </cell>
          <cell r="D84" t="str">
            <v>903     82838       40.93       6       181</v>
          </cell>
        </row>
        <row r="85">
          <cell r="A85" t="str">
            <v>Totals: __</v>
          </cell>
          <cell r="B85" t="str">
            <v>________</v>
          </cell>
          <cell r="C85" t="str">
            <v>__________</v>
          </cell>
          <cell r="D85" t="str">
            <v>__________</v>
          </cell>
        </row>
        <row r="86">
          <cell r="A86">
            <v>1998</v>
          </cell>
          <cell r="B86">
            <v>17690</v>
          </cell>
          <cell r="C86">
            <v>1072306</v>
          </cell>
          <cell r="D86">
            <v>13571</v>
          </cell>
        </row>
        <row r="88">
          <cell r="A88">
            <v>36161</v>
          </cell>
          <cell r="B88">
            <v>1281</v>
          </cell>
          <cell r="C88">
            <v>103506</v>
          </cell>
          <cell r="D88" t="str">
            <v>916     80801       41.69       6       185</v>
          </cell>
        </row>
        <row r="89">
          <cell r="A89">
            <v>36192</v>
          </cell>
          <cell r="B89">
            <v>1105</v>
          </cell>
          <cell r="C89">
            <v>91551</v>
          </cell>
          <cell r="D89" t="str">
            <v>706     82852       38.98       6       112</v>
          </cell>
        </row>
        <row r="90">
          <cell r="A90">
            <v>36220</v>
          </cell>
          <cell r="B90">
            <v>1331</v>
          </cell>
          <cell r="C90">
            <v>97302</v>
          </cell>
          <cell r="D90" t="str">
            <v>873     73105       39.61       6       185</v>
          </cell>
        </row>
        <row r="91">
          <cell r="A91">
            <v>36251</v>
          </cell>
          <cell r="B91">
            <v>1040</v>
          </cell>
          <cell r="C91">
            <v>85413</v>
          </cell>
          <cell r="D91" t="str">
            <v>855     82128       45.12       6       175</v>
          </cell>
        </row>
        <row r="92">
          <cell r="A92">
            <v>36281</v>
          </cell>
          <cell r="B92">
            <v>1094</v>
          </cell>
          <cell r="C92">
            <v>80154</v>
          </cell>
          <cell r="D92" t="str">
            <v>780     73267       41.62       6       145</v>
          </cell>
        </row>
        <row r="93">
          <cell r="A93">
            <v>36312</v>
          </cell>
          <cell r="B93">
            <v>1252</v>
          </cell>
          <cell r="C93">
            <v>96039</v>
          </cell>
          <cell r="D93" t="str">
            <v>785     76709       38.54       6       144</v>
          </cell>
        </row>
        <row r="94">
          <cell r="A94">
            <v>36342</v>
          </cell>
          <cell r="B94">
            <v>1310</v>
          </cell>
          <cell r="C94">
            <v>98678</v>
          </cell>
          <cell r="D94" t="str">
            <v>761     75327       36.75       5       154</v>
          </cell>
        </row>
        <row r="95">
          <cell r="A95">
            <v>36373</v>
          </cell>
          <cell r="B95">
            <v>848</v>
          </cell>
          <cell r="C95">
            <v>68158</v>
          </cell>
          <cell r="D95" t="str">
            <v>836     80376       49.64       6       169</v>
          </cell>
        </row>
        <row r="96">
          <cell r="A96">
            <v>36404</v>
          </cell>
          <cell r="B96">
            <v>1718</v>
          </cell>
          <cell r="C96">
            <v>109725</v>
          </cell>
          <cell r="D96" t="str">
            <v>1,020     63868       37.25       6       174</v>
          </cell>
        </row>
        <row r="97">
          <cell r="A97">
            <v>36434</v>
          </cell>
          <cell r="B97">
            <v>870</v>
          </cell>
          <cell r="C97">
            <v>98789</v>
          </cell>
          <cell r="D97" t="str">
            <v>274    113551       23.95       4       120</v>
          </cell>
        </row>
        <row r="98">
          <cell r="A98">
            <v>36465</v>
          </cell>
          <cell r="B98">
            <v>785</v>
          </cell>
          <cell r="C98">
            <v>79112</v>
          </cell>
          <cell r="D98" t="str">
            <v>710    100780       47.49       5       143</v>
          </cell>
        </row>
        <row r="99">
          <cell r="A99">
            <v>36495</v>
          </cell>
          <cell r="B99">
            <v>880</v>
          </cell>
          <cell r="C99">
            <v>84774</v>
          </cell>
          <cell r="D99" t="str">
            <v>597     96335       40.42       5       153</v>
          </cell>
        </row>
        <row r="100">
          <cell r="A100" t="str">
            <v>Totals: __</v>
          </cell>
          <cell r="B100" t="str">
            <v>________</v>
          </cell>
          <cell r="C100" t="str">
            <v>__________</v>
          </cell>
          <cell r="D100" t="str">
            <v>__________</v>
          </cell>
        </row>
        <row r="101">
          <cell r="A101">
            <v>1999</v>
          </cell>
          <cell r="B101">
            <v>13514</v>
          </cell>
          <cell r="C101">
            <v>1093201</v>
          </cell>
          <cell r="D101">
            <v>9113</v>
          </cell>
        </row>
        <row r="103">
          <cell r="A103">
            <v>36526</v>
          </cell>
          <cell r="B103">
            <v>964</v>
          </cell>
          <cell r="C103">
            <v>77079</v>
          </cell>
          <cell r="D103" t="str">
            <v>1,105     79958       53.41       5       155</v>
          </cell>
        </row>
        <row r="104">
          <cell r="A104">
            <v>36557</v>
          </cell>
          <cell r="B104">
            <v>904</v>
          </cell>
          <cell r="C104">
            <v>71952</v>
          </cell>
          <cell r="D104" t="str">
            <v>1,064     79593       54.07       5       145</v>
          </cell>
        </row>
        <row r="105">
          <cell r="A105">
            <v>36586</v>
          </cell>
          <cell r="B105">
            <v>744</v>
          </cell>
          <cell r="C105">
            <v>71701</v>
          </cell>
          <cell r="D105" t="str">
            <v>825     96373       52.58       5       155</v>
          </cell>
        </row>
        <row r="106">
          <cell r="A106">
            <v>36617</v>
          </cell>
          <cell r="B106">
            <v>752</v>
          </cell>
          <cell r="C106">
            <v>74761</v>
          </cell>
          <cell r="D106" t="str">
            <v>673     99417       47.23       5       150</v>
          </cell>
        </row>
        <row r="107">
          <cell r="A107">
            <v>36647</v>
          </cell>
          <cell r="B107">
            <v>831</v>
          </cell>
          <cell r="C107">
            <v>74015</v>
          </cell>
          <cell r="D107" t="str">
            <v>1,064     89068       56.15       5       155</v>
          </cell>
        </row>
        <row r="108">
          <cell r="A108">
            <v>36678</v>
          </cell>
          <cell r="B108">
            <v>1193</v>
          </cell>
          <cell r="C108">
            <v>77348</v>
          </cell>
          <cell r="D108" t="str">
            <v>1,051     64835       46.84       5       148</v>
          </cell>
        </row>
        <row r="109">
          <cell r="A109">
            <v>36708</v>
          </cell>
          <cell r="B109">
            <v>1027</v>
          </cell>
          <cell r="C109">
            <v>80555</v>
          </cell>
          <cell r="D109" t="str">
            <v>1,125     78438       52.28       5       154</v>
          </cell>
        </row>
        <row r="110">
          <cell r="A110">
            <v>36739</v>
          </cell>
          <cell r="B110">
            <v>938</v>
          </cell>
          <cell r="C110">
            <v>82401</v>
          </cell>
          <cell r="D110" t="str">
            <v>1,731     87848       64.86       5       153</v>
          </cell>
        </row>
        <row r="111">
          <cell r="A111">
            <v>36770</v>
          </cell>
          <cell r="B111">
            <v>1270</v>
          </cell>
          <cell r="C111">
            <v>87035</v>
          </cell>
          <cell r="D111" t="str">
            <v>1,638     68532       56.33       5       150</v>
          </cell>
        </row>
        <row r="112">
          <cell r="A112">
            <v>36800</v>
          </cell>
          <cell r="B112">
            <v>1065</v>
          </cell>
          <cell r="C112">
            <v>83349</v>
          </cell>
          <cell r="D112" t="str">
            <v>729     78262       40.64       5       152</v>
          </cell>
        </row>
        <row r="113">
          <cell r="A113">
            <v>36831</v>
          </cell>
          <cell r="B113">
            <v>915</v>
          </cell>
          <cell r="C113">
            <v>72300</v>
          </cell>
          <cell r="D113" t="str">
            <v>669     79017       42.23       5       148</v>
          </cell>
        </row>
        <row r="114">
          <cell r="A114">
            <v>36861</v>
          </cell>
          <cell r="B114">
            <v>798</v>
          </cell>
          <cell r="C114">
            <v>62626</v>
          </cell>
          <cell r="D114" t="str">
            <v>1,295     78479       61.87       5       151</v>
          </cell>
        </row>
        <row r="115">
          <cell r="A115" t="str">
            <v>Totals: __</v>
          </cell>
          <cell r="B115" t="str">
            <v>________</v>
          </cell>
          <cell r="C115" t="str">
            <v>__________</v>
          </cell>
          <cell r="D115" t="str">
            <v>__________</v>
          </cell>
        </row>
        <row r="116">
          <cell r="A116">
            <v>2000</v>
          </cell>
          <cell r="B116">
            <v>11401</v>
          </cell>
          <cell r="C116">
            <v>915122</v>
          </cell>
          <cell r="D116">
            <v>12969</v>
          </cell>
        </row>
        <row r="118">
          <cell r="A118">
            <v>36892</v>
          </cell>
          <cell r="B118">
            <v>792</v>
          </cell>
          <cell r="C118">
            <v>62100</v>
          </cell>
          <cell r="D118" t="str">
            <v>950     78410       54.54       5       138</v>
          </cell>
        </row>
        <row r="119">
          <cell r="A119">
            <v>36923</v>
          </cell>
          <cell r="B119">
            <v>946</v>
          </cell>
          <cell r="C119">
            <v>86897</v>
          </cell>
          <cell r="D119" t="str">
            <v>621     91858       39.63       5       110</v>
          </cell>
        </row>
        <row r="120">
          <cell r="A120">
            <v>36951</v>
          </cell>
          <cell r="B120">
            <v>262</v>
          </cell>
          <cell r="C120">
            <v>2109</v>
          </cell>
          <cell r="D120" t="str">
            <v>1,257      8050       82.75       2        62</v>
          </cell>
        </row>
        <row r="121">
          <cell r="A121">
            <v>36982</v>
          </cell>
          <cell r="B121">
            <v>1237</v>
          </cell>
          <cell r="C121">
            <v>145019</v>
          </cell>
          <cell r="D121" t="str">
            <v>1,908    117235       60.67       5       143</v>
          </cell>
        </row>
        <row r="122">
          <cell r="A122">
            <v>37012</v>
          </cell>
          <cell r="B122">
            <v>345</v>
          </cell>
          <cell r="C122">
            <v>2262</v>
          </cell>
          <cell r="D122" t="str">
            <v>1,465      6557       80.94       2        56</v>
          </cell>
        </row>
        <row r="123">
          <cell r="A123">
            <v>37043</v>
          </cell>
          <cell r="B123">
            <v>196</v>
          </cell>
          <cell r="C123">
            <v>1584</v>
          </cell>
          <cell r="D123" t="str">
            <v>802      8082       80.36       2        60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p96"/>
    </sheetNames>
    <sheetDataSet>
      <sheetData sheetId="0">
        <row r="50">
          <cell r="A50">
            <v>35309</v>
          </cell>
          <cell r="B50">
            <v>10186</v>
          </cell>
          <cell r="C50">
            <v>316895</v>
          </cell>
          <cell r="D50" t="str">
            <v>5,463     31111       34.91      10       143</v>
          </cell>
        </row>
        <row r="51">
          <cell r="A51">
            <v>35339</v>
          </cell>
          <cell r="B51">
            <v>15222</v>
          </cell>
          <cell r="C51">
            <v>351494</v>
          </cell>
          <cell r="D51" t="str">
            <v>17,051     23092       52.83      10       281</v>
          </cell>
        </row>
        <row r="52">
          <cell r="A52">
            <v>35370</v>
          </cell>
          <cell r="B52">
            <v>12327</v>
          </cell>
          <cell r="C52">
            <v>295869</v>
          </cell>
          <cell r="D52" t="str">
            <v>11,504     24002       48.27      10       298</v>
          </cell>
        </row>
        <row r="53">
          <cell r="A53">
            <v>35400</v>
          </cell>
          <cell r="B53">
            <v>8353</v>
          </cell>
          <cell r="C53">
            <v>246166</v>
          </cell>
          <cell r="D53" t="str">
            <v>7,206     29471       46.31      10       306</v>
          </cell>
        </row>
        <row r="54">
          <cell r="A54" t="str">
            <v>Totals: ___</v>
          </cell>
          <cell r="B54" t="str">
            <v>_______</v>
          </cell>
          <cell r="C54" t="str">
            <v>__________</v>
          </cell>
          <cell r="D54" t="str">
            <v>__________</v>
          </cell>
        </row>
        <row r="55">
          <cell r="A55">
            <v>1996</v>
          </cell>
          <cell r="B55">
            <v>46088</v>
          </cell>
          <cell r="C55">
            <v>1210424</v>
          </cell>
          <cell r="D55">
            <v>41224</v>
          </cell>
        </row>
        <row r="57">
          <cell r="A57">
            <v>35431</v>
          </cell>
          <cell r="B57">
            <v>7767</v>
          </cell>
          <cell r="C57">
            <v>232133</v>
          </cell>
          <cell r="D57" t="str">
            <v>8,352     29888       51.81       9       277</v>
          </cell>
        </row>
        <row r="58">
          <cell r="A58">
            <v>35462</v>
          </cell>
          <cell r="B58">
            <v>8041</v>
          </cell>
          <cell r="C58">
            <v>191459</v>
          </cell>
          <cell r="D58" t="str">
            <v>6,181     23811       43.46      10       251</v>
          </cell>
        </row>
        <row r="59">
          <cell r="A59">
            <v>35490</v>
          </cell>
          <cell r="B59">
            <v>7304</v>
          </cell>
          <cell r="C59">
            <v>198737</v>
          </cell>
          <cell r="D59" t="str">
            <v>4,572     27210       38.50      10       279</v>
          </cell>
        </row>
        <row r="60">
          <cell r="A60">
            <v>35521</v>
          </cell>
          <cell r="B60">
            <v>6555</v>
          </cell>
          <cell r="C60">
            <v>136520</v>
          </cell>
          <cell r="D60" t="str">
            <v>3,998     20827       37.88      10       234</v>
          </cell>
        </row>
        <row r="61">
          <cell r="A61">
            <v>35551</v>
          </cell>
          <cell r="B61">
            <v>7706</v>
          </cell>
          <cell r="C61">
            <v>256145</v>
          </cell>
          <cell r="D61" t="str">
            <v>3,222     33240       29.48      10       278</v>
          </cell>
        </row>
        <row r="62">
          <cell r="A62">
            <v>35582</v>
          </cell>
          <cell r="B62">
            <v>7955</v>
          </cell>
          <cell r="C62">
            <v>365410</v>
          </cell>
          <cell r="D62" t="str">
            <v>5,008     45935       38.63      10       298</v>
          </cell>
        </row>
        <row r="63">
          <cell r="A63">
            <v>35612</v>
          </cell>
          <cell r="B63">
            <v>7151</v>
          </cell>
          <cell r="C63">
            <v>336354</v>
          </cell>
          <cell r="D63" t="str">
            <v>5,714     47036       44.42      10       310</v>
          </cell>
        </row>
        <row r="64">
          <cell r="A64">
            <v>35643</v>
          </cell>
          <cell r="B64">
            <v>6773</v>
          </cell>
          <cell r="C64">
            <v>241201</v>
          </cell>
          <cell r="D64" t="str">
            <v>5,972     35613       46.86       9       277</v>
          </cell>
        </row>
        <row r="65">
          <cell r="A65">
            <v>35674</v>
          </cell>
          <cell r="B65">
            <v>5426</v>
          </cell>
          <cell r="C65">
            <v>191930</v>
          </cell>
          <cell r="D65" t="str">
            <v>4,682     35373       46.32       9       267</v>
          </cell>
        </row>
        <row r="66">
          <cell r="A66">
            <v>35704</v>
          </cell>
          <cell r="B66">
            <v>5352</v>
          </cell>
          <cell r="C66">
            <v>201714</v>
          </cell>
          <cell r="D66" t="str">
            <v>5,266     37690       49.60       9       279</v>
          </cell>
        </row>
        <row r="67">
          <cell r="A67">
            <v>35735</v>
          </cell>
          <cell r="B67">
            <v>5598</v>
          </cell>
          <cell r="C67">
            <v>188906</v>
          </cell>
          <cell r="D67" t="str">
            <v>5,253     33746       48.41       9       261</v>
          </cell>
        </row>
        <row r="68">
          <cell r="A68">
            <v>35765</v>
          </cell>
          <cell r="B68">
            <v>5936</v>
          </cell>
          <cell r="C68">
            <v>180438</v>
          </cell>
          <cell r="D68" t="str">
            <v>5,420     30398       47.73       9       255</v>
          </cell>
        </row>
        <row r="69">
          <cell r="A69" t="str">
            <v>Totals: ___</v>
          </cell>
          <cell r="B69" t="str">
            <v>_______</v>
          </cell>
          <cell r="C69" t="str">
            <v>__________</v>
          </cell>
          <cell r="D69" t="str">
            <v>__________</v>
          </cell>
        </row>
        <row r="70">
          <cell r="A70">
            <v>1997</v>
          </cell>
          <cell r="B70">
            <v>81564</v>
          </cell>
          <cell r="C70">
            <v>2720947</v>
          </cell>
          <cell r="D70">
            <v>63640</v>
          </cell>
        </row>
        <row r="72">
          <cell r="A72">
            <v>35796</v>
          </cell>
          <cell r="B72">
            <v>4079</v>
          </cell>
          <cell r="C72">
            <v>169932</v>
          </cell>
          <cell r="D72" t="str">
            <v>4,643     41661       53.23       9       248</v>
          </cell>
        </row>
        <row r="73">
          <cell r="A73">
            <v>35827</v>
          </cell>
          <cell r="B73">
            <v>4353</v>
          </cell>
          <cell r="C73">
            <v>153416</v>
          </cell>
          <cell r="D73" t="str">
            <v>5,357     35244       55.17       9       224</v>
          </cell>
        </row>
        <row r="74">
          <cell r="A74">
            <v>35855</v>
          </cell>
          <cell r="B74">
            <v>4670</v>
          </cell>
          <cell r="C74">
            <v>158208</v>
          </cell>
          <cell r="D74" t="str">
            <v>4,702     33878       50.17       9       247</v>
          </cell>
        </row>
        <row r="75">
          <cell r="A75">
            <v>35886</v>
          </cell>
          <cell r="B75">
            <v>4148</v>
          </cell>
          <cell r="C75">
            <v>137386</v>
          </cell>
          <cell r="D75" t="str">
            <v>3,820     33122       47.94       9       269</v>
          </cell>
        </row>
        <row r="76">
          <cell r="A76">
            <v>35916</v>
          </cell>
          <cell r="B76">
            <v>3721</v>
          </cell>
          <cell r="C76">
            <v>147458</v>
          </cell>
          <cell r="D76" t="str">
            <v>4,031     39629       52.00       9       277</v>
          </cell>
        </row>
        <row r="77">
          <cell r="A77">
            <v>35947</v>
          </cell>
          <cell r="B77">
            <v>3286</v>
          </cell>
          <cell r="C77">
            <v>120098</v>
          </cell>
          <cell r="D77" t="str">
            <v>3,464     36549       51.32       9       256</v>
          </cell>
        </row>
        <row r="78">
          <cell r="A78">
            <v>35977</v>
          </cell>
          <cell r="B78">
            <v>3324</v>
          </cell>
          <cell r="C78">
            <v>133607</v>
          </cell>
          <cell r="D78" t="str">
            <v>4,033     40195       54.82       9       269</v>
          </cell>
        </row>
        <row r="79">
          <cell r="A79">
            <v>36008</v>
          </cell>
          <cell r="B79">
            <v>3462</v>
          </cell>
          <cell r="C79">
            <v>115806</v>
          </cell>
          <cell r="D79" t="str">
            <v>4,219     33451       54.93       9       272</v>
          </cell>
        </row>
        <row r="80">
          <cell r="A80">
            <v>36039</v>
          </cell>
          <cell r="B80">
            <v>2401</v>
          </cell>
          <cell r="C80">
            <v>85390</v>
          </cell>
          <cell r="D80" t="str">
            <v>3,744     35565       60.93       8       232</v>
          </cell>
        </row>
        <row r="81">
          <cell r="A81">
            <v>36069</v>
          </cell>
          <cell r="B81">
            <v>2371</v>
          </cell>
          <cell r="C81">
            <v>76122</v>
          </cell>
          <cell r="D81" t="str">
            <v>3,326     32106       58.38       7       214</v>
          </cell>
        </row>
        <row r="82">
          <cell r="A82">
            <v>36100</v>
          </cell>
          <cell r="B82">
            <v>1921</v>
          </cell>
          <cell r="C82">
            <v>79121</v>
          </cell>
          <cell r="D82" t="str">
            <v>2,872     41188       59.92       7       202</v>
          </cell>
        </row>
        <row r="83">
          <cell r="A83">
            <v>36130</v>
          </cell>
          <cell r="B83">
            <v>2365</v>
          </cell>
          <cell r="C83">
            <v>75061</v>
          </cell>
          <cell r="D83" t="str">
            <v>2,020     31739       46.07       6       174</v>
          </cell>
        </row>
        <row r="84">
          <cell r="A84" t="str">
            <v>Totals: ___</v>
          </cell>
          <cell r="B84" t="str">
            <v>_______</v>
          </cell>
          <cell r="C84" t="str">
            <v>__________</v>
          </cell>
          <cell r="D84" t="str">
            <v>__________</v>
          </cell>
        </row>
        <row r="85">
          <cell r="A85">
            <v>1998</v>
          </cell>
          <cell r="B85">
            <v>40101</v>
          </cell>
          <cell r="C85">
            <v>1451605</v>
          </cell>
          <cell r="D85">
            <v>46231</v>
          </cell>
        </row>
        <row r="87">
          <cell r="A87">
            <v>36161</v>
          </cell>
          <cell r="B87">
            <v>2087</v>
          </cell>
          <cell r="C87">
            <v>83355</v>
          </cell>
          <cell r="D87" t="str">
            <v>2,269     39941       52.09       6       186</v>
          </cell>
        </row>
        <row r="88">
          <cell r="A88">
            <v>36192</v>
          </cell>
          <cell r="B88">
            <v>1819</v>
          </cell>
          <cell r="C88">
            <v>72056</v>
          </cell>
          <cell r="D88" t="str">
            <v>1,991     39613       52.26       6       168</v>
          </cell>
        </row>
        <row r="89">
          <cell r="A89">
            <v>36220</v>
          </cell>
          <cell r="B89">
            <v>1586</v>
          </cell>
          <cell r="C89">
            <v>77411</v>
          </cell>
          <cell r="D89" t="str">
            <v>2,183     48809       57.92       6       179</v>
          </cell>
        </row>
        <row r="90">
          <cell r="A90">
            <v>36251</v>
          </cell>
          <cell r="B90">
            <v>1517</v>
          </cell>
          <cell r="C90">
            <v>72073</v>
          </cell>
          <cell r="D90" t="str">
            <v>2,210     47511       59.30       6       161</v>
          </cell>
        </row>
        <row r="91">
          <cell r="A91">
            <v>36281</v>
          </cell>
          <cell r="B91">
            <v>1896</v>
          </cell>
          <cell r="C91">
            <v>64194</v>
          </cell>
          <cell r="D91" t="str">
            <v>2,960     33858       60.96       6       151</v>
          </cell>
        </row>
        <row r="92">
          <cell r="A92">
            <v>36312</v>
          </cell>
          <cell r="B92">
            <v>1994</v>
          </cell>
          <cell r="C92">
            <v>72188</v>
          </cell>
          <cell r="D92" t="str">
            <v>1,831     36203       47.87       6       150</v>
          </cell>
        </row>
        <row r="93">
          <cell r="A93">
            <v>36342</v>
          </cell>
          <cell r="B93">
            <v>1619</v>
          </cell>
          <cell r="C93">
            <v>70529</v>
          </cell>
          <cell r="D93" t="str">
            <v>2,064     43564       56.04       6       182</v>
          </cell>
        </row>
        <row r="94">
          <cell r="A94">
            <v>36373</v>
          </cell>
          <cell r="B94">
            <v>1506</v>
          </cell>
          <cell r="C94">
            <v>67481</v>
          </cell>
          <cell r="D94" t="str">
            <v>1,960     44809       56.55       6       185</v>
          </cell>
        </row>
        <row r="95">
          <cell r="A95">
            <v>36404</v>
          </cell>
          <cell r="B95">
            <v>2253</v>
          </cell>
          <cell r="C95">
            <v>65744</v>
          </cell>
          <cell r="D95" t="str">
            <v>1,769     29181       43.98       6       180</v>
          </cell>
        </row>
        <row r="96">
          <cell r="A96">
            <v>36434</v>
          </cell>
          <cell r="B96">
            <v>591</v>
          </cell>
          <cell r="C96">
            <v>49151</v>
          </cell>
          <cell r="D96" t="str">
            <v>90     83166       13.22       2        62</v>
          </cell>
        </row>
        <row r="97">
          <cell r="A97">
            <v>36465</v>
          </cell>
          <cell r="B97">
            <v>1866</v>
          </cell>
          <cell r="C97">
            <v>67038</v>
          </cell>
          <cell r="D97" t="str">
            <v>1,651     35927       46.94       6       177</v>
          </cell>
        </row>
        <row r="98">
          <cell r="A98">
            <v>36495</v>
          </cell>
          <cell r="B98">
            <v>1852</v>
          </cell>
          <cell r="C98">
            <v>70993</v>
          </cell>
          <cell r="D98" t="str">
            <v>2,675     38334       59.09       6       186</v>
          </cell>
        </row>
        <row r="99">
          <cell r="A99" t="str">
            <v>Totals: ___</v>
          </cell>
          <cell r="B99" t="str">
            <v>_______</v>
          </cell>
          <cell r="C99" t="str">
            <v>__________</v>
          </cell>
          <cell r="D99" t="str">
            <v>__________</v>
          </cell>
        </row>
        <row r="100">
          <cell r="A100">
            <v>1999</v>
          </cell>
          <cell r="B100">
            <v>20586</v>
          </cell>
          <cell r="C100">
            <v>832213</v>
          </cell>
          <cell r="D100">
            <v>23653</v>
          </cell>
        </row>
        <row r="102">
          <cell r="A102">
            <v>36526</v>
          </cell>
          <cell r="B102">
            <v>1895</v>
          </cell>
          <cell r="C102">
            <v>65816</v>
          </cell>
          <cell r="D102" t="str">
            <v>3,180     34732       62.66       6       186</v>
          </cell>
        </row>
        <row r="103">
          <cell r="A103">
            <v>36557</v>
          </cell>
          <cell r="B103">
            <v>1929</v>
          </cell>
          <cell r="C103">
            <v>61809</v>
          </cell>
          <cell r="D103" t="str">
            <v>2,020     32042       51.15       6       174</v>
          </cell>
        </row>
        <row r="104">
          <cell r="A104">
            <v>36586</v>
          </cell>
          <cell r="B104">
            <v>1711</v>
          </cell>
          <cell r="C104">
            <v>62493</v>
          </cell>
          <cell r="D104" t="str">
            <v>2,150     36525       55.69       6       186</v>
          </cell>
        </row>
        <row r="105">
          <cell r="A105">
            <v>36617</v>
          </cell>
          <cell r="B105">
            <v>1520</v>
          </cell>
          <cell r="C105">
            <v>57933</v>
          </cell>
          <cell r="D105" t="str">
            <v>1,757     38114       53.62       6       180</v>
          </cell>
        </row>
        <row r="106">
          <cell r="A106">
            <v>36647</v>
          </cell>
          <cell r="B106">
            <v>1805</v>
          </cell>
          <cell r="C106">
            <v>57836</v>
          </cell>
          <cell r="D106" t="str">
            <v>2,113     32043       53.93       6       183</v>
          </cell>
        </row>
        <row r="107">
          <cell r="A107">
            <v>36678</v>
          </cell>
          <cell r="B107">
            <v>1787</v>
          </cell>
          <cell r="C107">
            <v>56529</v>
          </cell>
          <cell r="D107" t="str">
            <v>2,226     31634       55.47       6       179</v>
          </cell>
        </row>
        <row r="108">
          <cell r="A108">
            <v>36708</v>
          </cell>
          <cell r="B108">
            <v>1831</v>
          </cell>
          <cell r="C108">
            <v>61287</v>
          </cell>
          <cell r="D108" t="str">
            <v>2,331     33472       56.01       6       186</v>
          </cell>
        </row>
        <row r="109">
          <cell r="A109">
            <v>36739</v>
          </cell>
          <cell r="B109">
            <v>1335</v>
          </cell>
          <cell r="C109">
            <v>58105</v>
          </cell>
          <cell r="D109" t="str">
            <v>2,993     43525       69.15       6       183</v>
          </cell>
        </row>
        <row r="110">
          <cell r="A110">
            <v>36770</v>
          </cell>
          <cell r="B110">
            <v>1202</v>
          </cell>
          <cell r="C110">
            <v>61111</v>
          </cell>
          <cell r="D110" t="str">
            <v>4,607     50842       79.31       6       180</v>
          </cell>
        </row>
        <row r="111">
          <cell r="A111">
            <v>36800</v>
          </cell>
          <cell r="B111">
            <v>1306</v>
          </cell>
          <cell r="C111">
            <v>57269</v>
          </cell>
          <cell r="D111" t="str">
            <v>2,913     43851       69.04       6       186</v>
          </cell>
        </row>
        <row r="112">
          <cell r="A112">
            <v>36831</v>
          </cell>
          <cell r="B112">
            <v>754</v>
          </cell>
          <cell r="C112">
            <v>53400</v>
          </cell>
          <cell r="D112" t="str">
            <v>3,242     70823       81.13       6       180</v>
          </cell>
        </row>
        <row r="113">
          <cell r="A113">
            <v>36861</v>
          </cell>
          <cell r="B113">
            <v>2335</v>
          </cell>
          <cell r="C113">
            <v>55897</v>
          </cell>
          <cell r="D113" t="str">
            <v>3,079     23939       56.87       5       155</v>
          </cell>
        </row>
        <row r="114">
          <cell r="A114" t="str">
            <v>Totals: ___</v>
          </cell>
          <cell r="B114" t="str">
            <v>_______</v>
          </cell>
          <cell r="C114" t="str">
            <v>__________</v>
          </cell>
          <cell r="D114" t="str">
            <v>__________</v>
          </cell>
        </row>
        <row r="115">
          <cell r="A115">
            <v>2000</v>
          </cell>
          <cell r="B115">
            <v>19410</v>
          </cell>
          <cell r="C115">
            <v>709485</v>
          </cell>
          <cell r="D115">
            <v>32611</v>
          </cell>
        </row>
        <row r="117">
          <cell r="A117">
            <v>36892</v>
          </cell>
          <cell r="B117">
            <v>2059</v>
          </cell>
          <cell r="C117">
            <v>28128</v>
          </cell>
          <cell r="D117" t="str">
            <v>2,303     13662       52.80       5       138</v>
          </cell>
        </row>
        <row r="118">
          <cell r="A118">
            <v>36923</v>
          </cell>
          <cell r="B118">
            <v>1590</v>
          </cell>
          <cell r="C118">
            <v>56672</v>
          </cell>
          <cell r="D118" t="str">
            <v>2,059     35643       56.43       5       139</v>
          </cell>
        </row>
        <row r="119">
          <cell r="A119">
            <v>36951</v>
          </cell>
          <cell r="B119">
            <v>1773</v>
          </cell>
          <cell r="C119">
            <v>13531</v>
          </cell>
          <cell r="D119" t="str">
            <v>3,590      7632       66.94       4       124</v>
          </cell>
        </row>
        <row r="120">
          <cell r="A120">
            <v>36982</v>
          </cell>
          <cell r="B120">
            <v>1425</v>
          </cell>
          <cell r="C120">
            <v>49930</v>
          </cell>
          <cell r="D120" t="str">
            <v>3,872     35039       73.10       5       143</v>
          </cell>
        </row>
        <row r="121">
          <cell r="A121">
            <v>37012</v>
          </cell>
          <cell r="B121">
            <v>971</v>
          </cell>
          <cell r="C121">
            <v>13846</v>
          </cell>
          <cell r="D121" t="str">
            <v>3,790     14260       79.61       4       118</v>
          </cell>
        </row>
        <row r="122">
          <cell r="A122">
            <v>37043</v>
          </cell>
          <cell r="B122">
            <v>1736</v>
          </cell>
          <cell r="C122">
            <v>14897</v>
          </cell>
          <cell r="D122" t="str">
            <v>2,841      8582       62.07       4       120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t96"/>
    </sheetNames>
    <sheetDataSet>
      <sheetData sheetId="0">
        <row r="36">
          <cell r="A36">
            <v>35339</v>
          </cell>
          <cell r="B36">
            <v>3320</v>
          </cell>
          <cell r="C36">
            <v>524422</v>
          </cell>
          <cell r="D36" t="str">
            <v>2,304    157959       40.97      14       281</v>
          </cell>
        </row>
        <row r="37">
          <cell r="A37">
            <v>35370</v>
          </cell>
          <cell r="B37">
            <v>5013</v>
          </cell>
          <cell r="C37">
            <v>772569</v>
          </cell>
          <cell r="D37" t="str">
            <v>2,031    154114       28.83      14       412</v>
          </cell>
        </row>
        <row r="38">
          <cell r="A38">
            <v>35400</v>
          </cell>
          <cell r="B38">
            <v>2478</v>
          </cell>
          <cell r="C38">
            <v>649989</v>
          </cell>
          <cell r="D38" t="str">
            <v>926    262304       27.20      13       403</v>
          </cell>
        </row>
        <row r="39">
          <cell r="A39" t="str">
            <v>Totals: ___</v>
          </cell>
          <cell r="B39" t="str">
            <v>_______</v>
          </cell>
          <cell r="C39" t="str">
            <v>__________</v>
          </cell>
          <cell r="D39" t="str">
            <v>__________</v>
          </cell>
        </row>
        <row r="40">
          <cell r="A40">
            <v>1996</v>
          </cell>
          <cell r="B40">
            <v>10811</v>
          </cell>
          <cell r="C40">
            <v>1946980</v>
          </cell>
          <cell r="D40">
            <v>5261</v>
          </cell>
        </row>
        <row r="42">
          <cell r="A42">
            <v>35431</v>
          </cell>
          <cell r="B42">
            <v>2737</v>
          </cell>
          <cell r="C42">
            <v>558288</v>
          </cell>
          <cell r="D42" t="str">
            <v>1,015    203979       27.05      13       383</v>
          </cell>
        </row>
        <row r="43">
          <cell r="A43">
            <v>35462</v>
          </cell>
          <cell r="B43">
            <v>2511</v>
          </cell>
          <cell r="C43">
            <v>452376</v>
          </cell>
          <cell r="D43" t="str">
            <v>1,138    180158       31.19      13       359</v>
          </cell>
        </row>
        <row r="44">
          <cell r="A44">
            <v>35490</v>
          </cell>
          <cell r="B44">
            <v>2533</v>
          </cell>
          <cell r="C44">
            <v>483101</v>
          </cell>
          <cell r="D44" t="str">
            <v>720    190723       22.13      13       402</v>
          </cell>
        </row>
        <row r="45">
          <cell r="A45">
            <v>35521</v>
          </cell>
          <cell r="B45">
            <v>2563</v>
          </cell>
          <cell r="C45">
            <v>446422</v>
          </cell>
          <cell r="D45" t="str">
            <v>675    174180       20.85      14       416</v>
          </cell>
        </row>
        <row r="46">
          <cell r="A46">
            <v>35551</v>
          </cell>
          <cell r="B46">
            <v>1906</v>
          </cell>
          <cell r="C46">
            <v>422084</v>
          </cell>
          <cell r="D46" t="str">
            <v>776    221451       28.93      12       358</v>
          </cell>
        </row>
        <row r="47">
          <cell r="A47">
            <v>35582</v>
          </cell>
          <cell r="B47">
            <v>1733</v>
          </cell>
          <cell r="C47">
            <v>351790</v>
          </cell>
          <cell r="D47" t="str">
            <v>641    202995       27.00      13       363</v>
          </cell>
        </row>
        <row r="48">
          <cell r="A48">
            <v>35612</v>
          </cell>
          <cell r="B48">
            <v>1898</v>
          </cell>
          <cell r="C48">
            <v>325140</v>
          </cell>
          <cell r="D48" t="str">
            <v>1,274    171307       40.16      13       395</v>
          </cell>
        </row>
        <row r="49">
          <cell r="A49">
            <v>35643</v>
          </cell>
          <cell r="B49">
            <v>1609</v>
          </cell>
          <cell r="C49">
            <v>267344</v>
          </cell>
          <cell r="D49" t="str">
            <v>930    166156       36.63      13       367</v>
          </cell>
        </row>
        <row r="50">
          <cell r="A50">
            <v>35674</v>
          </cell>
          <cell r="B50">
            <v>1539</v>
          </cell>
          <cell r="C50">
            <v>242124</v>
          </cell>
          <cell r="D50" t="str">
            <v>763    157326       33.15      13       338</v>
          </cell>
        </row>
        <row r="51">
          <cell r="A51">
            <v>35704</v>
          </cell>
          <cell r="B51">
            <v>1709</v>
          </cell>
          <cell r="C51">
            <v>254446</v>
          </cell>
          <cell r="D51" t="str">
            <v>954    148886       35.82      13       366</v>
          </cell>
        </row>
        <row r="52">
          <cell r="A52">
            <v>35735</v>
          </cell>
          <cell r="B52">
            <v>1685</v>
          </cell>
          <cell r="C52">
            <v>278045</v>
          </cell>
          <cell r="D52" t="str">
            <v>988    165012       36.96      13       353</v>
          </cell>
        </row>
        <row r="53">
          <cell r="A53">
            <v>35765</v>
          </cell>
          <cell r="B53">
            <v>1566</v>
          </cell>
          <cell r="C53">
            <v>264818</v>
          </cell>
          <cell r="D53" t="str">
            <v>785    169105       33.39      12       372</v>
          </cell>
        </row>
        <row r="54">
          <cell r="A54" t="str">
            <v>Totals: ___</v>
          </cell>
          <cell r="B54" t="str">
            <v>_______</v>
          </cell>
          <cell r="C54" t="str">
            <v>__________</v>
          </cell>
          <cell r="D54" t="str">
            <v>__________</v>
          </cell>
        </row>
        <row r="55">
          <cell r="A55">
            <v>1997</v>
          </cell>
          <cell r="B55">
            <v>23989</v>
          </cell>
          <cell r="C55">
            <v>4345978</v>
          </cell>
          <cell r="D55">
            <v>10659</v>
          </cell>
        </row>
        <row r="57">
          <cell r="A57">
            <v>35796</v>
          </cell>
          <cell r="B57">
            <v>1523</v>
          </cell>
          <cell r="C57">
            <v>244276</v>
          </cell>
          <cell r="D57" t="str">
            <v>665    160392       30.39      12       367</v>
          </cell>
        </row>
        <row r="58">
          <cell r="A58">
            <v>35827</v>
          </cell>
          <cell r="B58">
            <v>1239</v>
          </cell>
          <cell r="C58">
            <v>206568</v>
          </cell>
          <cell r="D58" t="str">
            <v>742    166722       37.46      12       321</v>
          </cell>
        </row>
        <row r="59">
          <cell r="A59">
            <v>35855</v>
          </cell>
          <cell r="B59">
            <v>1245</v>
          </cell>
          <cell r="C59">
            <v>218597</v>
          </cell>
          <cell r="D59" t="str">
            <v>940    175580       43.02      12       341</v>
          </cell>
        </row>
        <row r="60">
          <cell r="A60">
            <v>35886</v>
          </cell>
          <cell r="B60">
            <v>1378</v>
          </cell>
          <cell r="C60">
            <v>207838</v>
          </cell>
          <cell r="D60" t="str">
            <v>829    150826       37.56      12       341</v>
          </cell>
        </row>
        <row r="61">
          <cell r="A61">
            <v>35916</v>
          </cell>
          <cell r="B61">
            <v>1410</v>
          </cell>
          <cell r="C61">
            <v>208590</v>
          </cell>
          <cell r="D61" t="str">
            <v>736    147937       34.30      12       352</v>
          </cell>
        </row>
        <row r="62">
          <cell r="A62">
            <v>35947</v>
          </cell>
          <cell r="B62">
            <v>1208</v>
          </cell>
          <cell r="C62">
            <v>189711</v>
          </cell>
          <cell r="D62" t="str">
            <v>772    157046       38.99      12       345</v>
          </cell>
        </row>
        <row r="63">
          <cell r="A63">
            <v>35977</v>
          </cell>
          <cell r="B63">
            <v>1523</v>
          </cell>
          <cell r="C63">
            <v>205420</v>
          </cell>
          <cell r="D63" t="str">
            <v>703    134879       31.58      12       363</v>
          </cell>
        </row>
        <row r="64">
          <cell r="A64">
            <v>36008</v>
          </cell>
          <cell r="B64">
            <v>1177</v>
          </cell>
          <cell r="C64">
            <v>174268</v>
          </cell>
          <cell r="D64" t="str">
            <v>678    148062       36.55      12       358</v>
          </cell>
        </row>
        <row r="65">
          <cell r="A65">
            <v>36039</v>
          </cell>
          <cell r="B65">
            <v>1027</v>
          </cell>
          <cell r="C65">
            <v>169307</v>
          </cell>
          <cell r="D65" t="str">
            <v>800    164856       43.79      11       317</v>
          </cell>
        </row>
        <row r="66">
          <cell r="A66">
            <v>36069</v>
          </cell>
          <cell r="B66">
            <v>1011</v>
          </cell>
          <cell r="C66">
            <v>156228</v>
          </cell>
          <cell r="D66" t="str">
            <v>854    154529       45.79      11       337</v>
          </cell>
        </row>
        <row r="67">
          <cell r="A67">
            <v>36100</v>
          </cell>
          <cell r="B67">
            <v>989</v>
          </cell>
          <cell r="C67">
            <v>158870</v>
          </cell>
          <cell r="D67" t="str">
            <v>1,009    160638       50.50      11       330</v>
          </cell>
        </row>
        <row r="68">
          <cell r="A68">
            <v>36130</v>
          </cell>
          <cell r="B68">
            <v>730</v>
          </cell>
          <cell r="C68">
            <v>156632</v>
          </cell>
          <cell r="D68" t="str">
            <v>520    214565       41.60      11       307</v>
          </cell>
        </row>
        <row r="69">
          <cell r="A69" t="str">
            <v>Totals: ___</v>
          </cell>
          <cell r="B69" t="str">
            <v>_______</v>
          </cell>
          <cell r="C69" t="str">
            <v>__________</v>
          </cell>
          <cell r="D69" t="str">
            <v>__________</v>
          </cell>
        </row>
        <row r="70">
          <cell r="A70">
            <v>1998</v>
          </cell>
          <cell r="B70">
            <v>14460</v>
          </cell>
          <cell r="C70">
            <v>2296305</v>
          </cell>
          <cell r="D70">
            <v>9248</v>
          </cell>
        </row>
        <row r="72">
          <cell r="A72">
            <v>36161</v>
          </cell>
          <cell r="B72">
            <v>928</v>
          </cell>
          <cell r="C72">
            <v>157554</v>
          </cell>
          <cell r="D72" t="str">
            <v>859    169779       48.07      10       310</v>
          </cell>
        </row>
        <row r="73">
          <cell r="A73">
            <v>36192</v>
          </cell>
          <cell r="B73">
            <v>790</v>
          </cell>
          <cell r="C73">
            <v>140617</v>
          </cell>
          <cell r="D73" t="str">
            <v>902    177997       53.31      10       280</v>
          </cell>
        </row>
        <row r="74">
          <cell r="A74">
            <v>36220</v>
          </cell>
          <cell r="B74">
            <v>1239</v>
          </cell>
          <cell r="C74">
            <v>142992</v>
          </cell>
          <cell r="D74" t="str">
            <v>1,136    115410       47.83      10       309</v>
          </cell>
        </row>
        <row r="75">
          <cell r="A75">
            <v>36251</v>
          </cell>
          <cell r="B75">
            <v>933</v>
          </cell>
          <cell r="C75">
            <v>132739</v>
          </cell>
          <cell r="D75" t="str">
            <v>799    142272       46.13      10       299</v>
          </cell>
        </row>
        <row r="76">
          <cell r="A76">
            <v>36281</v>
          </cell>
          <cell r="B76">
            <v>765</v>
          </cell>
          <cell r="C76">
            <v>121626</v>
          </cell>
          <cell r="D76" t="str">
            <v>732    158989       48.90       9       273</v>
          </cell>
        </row>
        <row r="77">
          <cell r="A77">
            <v>36312</v>
          </cell>
          <cell r="B77">
            <v>922</v>
          </cell>
          <cell r="C77">
            <v>106927</v>
          </cell>
          <cell r="D77" t="str">
            <v>747    115973       44.76       9       268</v>
          </cell>
        </row>
        <row r="78">
          <cell r="A78">
            <v>36342</v>
          </cell>
          <cell r="B78">
            <v>1475</v>
          </cell>
          <cell r="C78">
            <v>118727</v>
          </cell>
          <cell r="D78" t="str">
            <v>510     80493       25.69       8       228</v>
          </cell>
        </row>
        <row r="79">
          <cell r="A79">
            <v>36373</v>
          </cell>
          <cell r="B79">
            <v>982</v>
          </cell>
          <cell r="C79">
            <v>123525</v>
          </cell>
          <cell r="D79" t="str">
            <v>672    125790       40.63      10       293</v>
          </cell>
        </row>
        <row r="80">
          <cell r="A80">
            <v>36404</v>
          </cell>
          <cell r="B80">
            <v>912</v>
          </cell>
          <cell r="C80">
            <v>121385</v>
          </cell>
          <cell r="D80" t="str">
            <v>748    133098       45.06      10       294</v>
          </cell>
        </row>
        <row r="81">
          <cell r="A81">
            <v>36434</v>
          </cell>
          <cell r="B81">
            <v>884</v>
          </cell>
          <cell r="C81">
            <v>103871</v>
          </cell>
          <cell r="D81" t="str">
            <v>343    117502       27.95       5       152</v>
          </cell>
        </row>
        <row r="82">
          <cell r="A82">
            <v>36465</v>
          </cell>
          <cell r="B82">
            <v>1190</v>
          </cell>
          <cell r="C82">
            <v>151329</v>
          </cell>
          <cell r="D82" t="str">
            <v>726    127168       37.89      11       305</v>
          </cell>
        </row>
        <row r="83">
          <cell r="A83">
            <v>36495</v>
          </cell>
          <cell r="B83">
            <v>1002</v>
          </cell>
          <cell r="C83">
            <v>151619</v>
          </cell>
          <cell r="D83" t="str">
            <v>597    151317       37.34      11       340</v>
          </cell>
        </row>
        <row r="84">
          <cell r="A84" t="str">
            <v>Totals: ___</v>
          </cell>
          <cell r="B84" t="str">
            <v>_______</v>
          </cell>
          <cell r="C84" t="str">
            <v>__________</v>
          </cell>
          <cell r="D84" t="str">
            <v>__________</v>
          </cell>
        </row>
        <row r="85">
          <cell r="A85">
            <v>1999</v>
          </cell>
          <cell r="B85">
            <v>12022</v>
          </cell>
          <cell r="C85">
            <v>1572911</v>
          </cell>
          <cell r="D85">
            <v>8771</v>
          </cell>
        </row>
        <row r="87">
          <cell r="A87">
            <v>36526</v>
          </cell>
          <cell r="B87">
            <v>998</v>
          </cell>
          <cell r="C87">
            <v>147178</v>
          </cell>
          <cell r="D87" t="str">
            <v>632    147473       38.77      11       340</v>
          </cell>
        </row>
        <row r="88">
          <cell r="A88">
            <v>36557</v>
          </cell>
          <cell r="B88">
            <v>821</v>
          </cell>
          <cell r="C88">
            <v>141747</v>
          </cell>
          <cell r="D88" t="str">
            <v>625    172652       43.22      11       316</v>
          </cell>
        </row>
        <row r="89">
          <cell r="A89">
            <v>36586</v>
          </cell>
          <cell r="B89">
            <v>824</v>
          </cell>
          <cell r="C89">
            <v>142316</v>
          </cell>
          <cell r="D89" t="str">
            <v>820    172714       49.88      11       339</v>
          </cell>
        </row>
        <row r="90">
          <cell r="A90">
            <v>36617</v>
          </cell>
          <cell r="B90">
            <v>783</v>
          </cell>
          <cell r="C90">
            <v>138435</v>
          </cell>
          <cell r="D90" t="str">
            <v>625    176801       44.39      10       286</v>
          </cell>
        </row>
        <row r="91">
          <cell r="A91">
            <v>36647</v>
          </cell>
          <cell r="B91">
            <v>853</v>
          </cell>
          <cell r="C91">
            <v>136844</v>
          </cell>
          <cell r="D91" t="str">
            <v>728    160427       46.05      11       338</v>
          </cell>
        </row>
        <row r="92">
          <cell r="A92">
            <v>36678</v>
          </cell>
          <cell r="B92">
            <v>1051</v>
          </cell>
          <cell r="C92">
            <v>141221</v>
          </cell>
          <cell r="D92" t="str">
            <v>541    134369       33.98      11       326</v>
          </cell>
        </row>
        <row r="93">
          <cell r="A93">
            <v>36708</v>
          </cell>
          <cell r="B93">
            <v>905</v>
          </cell>
          <cell r="C93">
            <v>146318</v>
          </cell>
          <cell r="D93" t="str">
            <v>665    161678       42.36      11       339</v>
          </cell>
        </row>
        <row r="94">
          <cell r="A94">
            <v>36739</v>
          </cell>
          <cell r="B94">
            <v>788</v>
          </cell>
          <cell r="C94">
            <v>135735</v>
          </cell>
          <cell r="D94" t="str">
            <v>774    172253       49.55      10       297</v>
          </cell>
        </row>
        <row r="95">
          <cell r="A95">
            <v>36770</v>
          </cell>
          <cell r="B95">
            <v>862</v>
          </cell>
          <cell r="C95">
            <v>129300</v>
          </cell>
          <cell r="D95" t="str">
            <v>702    150001       44.88      10       294</v>
          </cell>
        </row>
        <row r="96">
          <cell r="A96">
            <v>36800</v>
          </cell>
          <cell r="B96">
            <v>723</v>
          </cell>
          <cell r="C96">
            <v>133945</v>
          </cell>
          <cell r="D96" t="str">
            <v>657    185263       47.61       9       279</v>
          </cell>
        </row>
        <row r="97">
          <cell r="A97">
            <v>36831</v>
          </cell>
          <cell r="B97">
            <v>779</v>
          </cell>
          <cell r="C97">
            <v>123954</v>
          </cell>
          <cell r="D97" t="str">
            <v>688    159120       46.90      11       328</v>
          </cell>
        </row>
        <row r="98">
          <cell r="A98">
            <v>36861</v>
          </cell>
          <cell r="B98">
            <v>603</v>
          </cell>
          <cell r="C98">
            <v>108854</v>
          </cell>
          <cell r="D98" t="str">
            <v>425    180521       41.34      11       335</v>
          </cell>
        </row>
        <row r="99">
          <cell r="A99" t="str">
            <v>Totals: ___</v>
          </cell>
          <cell r="B99" t="str">
            <v>_______</v>
          </cell>
          <cell r="C99" t="str">
            <v>__________</v>
          </cell>
          <cell r="D99" t="str">
            <v>__________</v>
          </cell>
        </row>
        <row r="100">
          <cell r="A100">
            <v>2000</v>
          </cell>
          <cell r="B100">
            <v>9990</v>
          </cell>
          <cell r="C100">
            <v>1625847</v>
          </cell>
          <cell r="D100">
            <v>7882</v>
          </cell>
        </row>
        <row r="102">
          <cell r="A102">
            <v>36892</v>
          </cell>
          <cell r="B102">
            <v>795</v>
          </cell>
          <cell r="C102">
            <v>122454</v>
          </cell>
          <cell r="D102" t="str">
            <v>436    154031       35.42      11       330</v>
          </cell>
        </row>
        <row r="103">
          <cell r="A103">
            <v>36923</v>
          </cell>
          <cell r="B103">
            <v>593</v>
          </cell>
          <cell r="C103">
            <v>115804</v>
          </cell>
          <cell r="D103" t="str">
            <v>687    195285       53.67      11       265</v>
          </cell>
        </row>
        <row r="104">
          <cell r="A104">
            <v>36951</v>
          </cell>
          <cell r="B104">
            <v>214</v>
          </cell>
          <cell r="C104">
            <v>58647</v>
          </cell>
          <cell r="D104" t="str">
            <v>374    274052       63.61       8       232</v>
          </cell>
        </row>
        <row r="105">
          <cell r="A105">
            <v>36982</v>
          </cell>
          <cell r="B105">
            <v>687</v>
          </cell>
          <cell r="C105">
            <v>119910</v>
          </cell>
          <cell r="D105" t="str">
            <v>1,564    174542       69.48      10       253</v>
          </cell>
        </row>
        <row r="106">
          <cell r="A106">
            <v>37012</v>
          </cell>
          <cell r="B106">
            <v>43</v>
          </cell>
          <cell r="C106">
            <v>39813</v>
          </cell>
          <cell r="D106" t="str">
            <v>333    925884       88.56       7       174</v>
          </cell>
        </row>
        <row r="107">
          <cell r="A107">
            <v>37043</v>
          </cell>
          <cell r="B107">
            <v>127</v>
          </cell>
          <cell r="C107">
            <v>40282</v>
          </cell>
          <cell r="D107" t="str">
            <v>427    317182       77.08       6       174</v>
          </cell>
        </row>
        <row r="108">
          <cell r="A108" t="str">
            <v>Totals: ___</v>
          </cell>
          <cell r="B108" t="str">
            <v>_______</v>
          </cell>
          <cell r="C108" t="str">
            <v>__________</v>
          </cell>
          <cell r="D108" t="str">
            <v>__________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v96"/>
    </sheetNames>
    <sheetDataSet>
      <sheetData sheetId="0">
        <row r="36">
          <cell r="A36">
            <v>35370</v>
          </cell>
          <cell r="B36">
            <v>2846</v>
          </cell>
          <cell r="C36">
            <v>190559</v>
          </cell>
          <cell r="D36" t="str">
            <v>689     66957       19.49       9       136</v>
          </cell>
        </row>
        <row r="37">
          <cell r="A37">
            <v>35400</v>
          </cell>
          <cell r="B37">
            <v>8922</v>
          </cell>
          <cell r="C37">
            <v>214931</v>
          </cell>
          <cell r="D37" t="str">
            <v>934     24091        9.48       8       244</v>
          </cell>
        </row>
        <row r="38">
          <cell r="A38" t="str">
            <v>Totals: ___</v>
          </cell>
          <cell r="B38" t="str">
            <v>_______</v>
          </cell>
          <cell r="C38" t="str">
            <v>__________</v>
          </cell>
          <cell r="D38" t="str">
            <v>__________</v>
          </cell>
        </row>
        <row r="39">
          <cell r="A39">
            <v>1996</v>
          </cell>
          <cell r="B39">
            <v>11768</v>
          </cell>
          <cell r="C39">
            <v>405490</v>
          </cell>
          <cell r="D39">
            <v>1623</v>
          </cell>
        </row>
        <row r="41">
          <cell r="A41">
            <v>35431</v>
          </cell>
          <cell r="B41">
            <v>7232</v>
          </cell>
          <cell r="C41">
            <v>143272</v>
          </cell>
          <cell r="D41" t="str">
            <v>481     19811        6.24       8       247</v>
          </cell>
        </row>
        <row r="42">
          <cell r="A42">
            <v>35462</v>
          </cell>
          <cell r="B42">
            <v>5402</v>
          </cell>
          <cell r="C42">
            <v>100872</v>
          </cell>
          <cell r="D42" t="str">
            <v>392     18674        6.77       8       217</v>
          </cell>
        </row>
        <row r="43">
          <cell r="A43">
            <v>35490</v>
          </cell>
          <cell r="B43">
            <v>5643</v>
          </cell>
          <cell r="C43">
            <v>106969</v>
          </cell>
          <cell r="D43" t="str">
            <v>198     18957        3.39       8       248</v>
          </cell>
        </row>
        <row r="44">
          <cell r="A44">
            <v>35521</v>
          </cell>
          <cell r="B44">
            <v>5000</v>
          </cell>
          <cell r="C44">
            <v>90066</v>
          </cell>
          <cell r="D44" t="str">
            <v>154     18014        2.99       8       240</v>
          </cell>
        </row>
        <row r="45">
          <cell r="A45">
            <v>35551</v>
          </cell>
          <cell r="B45">
            <v>4186</v>
          </cell>
          <cell r="C45">
            <v>71571</v>
          </cell>
          <cell r="D45" t="str">
            <v>656     17098       13.55       8       228</v>
          </cell>
        </row>
        <row r="46">
          <cell r="A46">
            <v>35582</v>
          </cell>
          <cell r="B46">
            <v>3150</v>
          </cell>
          <cell r="C46">
            <v>73652</v>
          </cell>
          <cell r="D46" t="str">
            <v>356     23382       10.15       8       223</v>
          </cell>
        </row>
        <row r="47">
          <cell r="A47">
            <v>35612</v>
          </cell>
          <cell r="B47">
            <v>3027</v>
          </cell>
          <cell r="C47">
            <v>75816</v>
          </cell>
          <cell r="D47" t="str">
            <v>439     25047       12.67       8       240</v>
          </cell>
        </row>
        <row r="48">
          <cell r="A48">
            <v>35643</v>
          </cell>
          <cell r="B48">
            <v>3592</v>
          </cell>
          <cell r="C48">
            <v>160135</v>
          </cell>
          <cell r="D48" t="str">
            <v>377     44582        9.50       9       267</v>
          </cell>
        </row>
        <row r="49">
          <cell r="A49">
            <v>35674</v>
          </cell>
          <cell r="B49">
            <v>3098</v>
          </cell>
          <cell r="C49">
            <v>146535</v>
          </cell>
          <cell r="D49" t="str">
            <v>261     47300        7.77       9       263</v>
          </cell>
        </row>
        <row r="50">
          <cell r="A50">
            <v>35704</v>
          </cell>
          <cell r="B50">
            <v>3571</v>
          </cell>
          <cell r="C50">
            <v>145102</v>
          </cell>
          <cell r="D50" t="str">
            <v>465     40634       11.52       9       274</v>
          </cell>
        </row>
        <row r="51">
          <cell r="A51">
            <v>35735</v>
          </cell>
          <cell r="B51">
            <v>2849</v>
          </cell>
          <cell r="C51">
            <v>125754</v>
          </cell>
          <cell r="D51" t="str">
            <v>289     44140        9.21       9       268</v>
          </cell>
        </row>
        <row r="52">
          <cell r="A52">
            <v>35765</v>
          </cell>
          <cell r="B52">
            <v>2837</v>
          </cell>
          <cell r="C52">
            <v>129392</v>
          </cell>
          <cell r="D52" t="str">
            <v>537     45609       15.92       9       274</v>
          </cell>
        </row>
        <row r="53">
          <cell r="A53" t="str">
            <v>Totals: ___</v>
          </cell>
          <cell r="B53" t="str">
            <v>_______</v>
          </cell>
          <cell r="C53" t="str">
            <v>__________</v>
          </cell>
          <cell r="D53" t="str">
            <v>__________</v>
          </cell>
        </row>
        <row r="54">
          <cell r="A54">
            <v>1997</v>
          </cell>
          <cell r="B54">
            <v>49587</v>
          </cell>
          <cell r="C54">
            <v>1369136</v>
          </cell>
          <cell r="D54">
            <v>4605</v>
          </cell>
        </row>
        <row r="56">
          <cell r="A56">
            <v>35796</v>
          </cell>
          <cell r="B56">
            <v>3543</v>
          </cell>
          <cell r="C56">
            <v>127271</v>
          </cell>
          <cell r="D56" t="str">
            <v>598     35922       14.44       9       277</v>
          </cell>
        </row>
        <row r="57">
          <cell r="A57">
            <v>35827</v>
          </cell>
          <cell r="B57">
            <v>2923</v>
          </cell>
          <cell r="C57">
            <v>111725</v>
          </cell>
          <cell r="D57" t="str">
            <v>488     38223       14.31       9       247</v>
          </cell>
        </row>
        <row r="58">
          <cell r="A58">
            <v>35855</v>
          </cell>
          <cell r="B58">
            <v>3497</v>
          </cell>
          <cell r="C58">
            <v>107505</v>
          </cell>
          <cell r="D58" t="str">
            <v>697     30743       16.62       8       245</v>
          </cell>
        </row>
        <row r="59">
          <cell r="A59">
            <v>35886</v>
          </cell>
          <cell r="B59">
            <v>2915</v>
          </cell>
          <cell r="C59">
            <v>101731</v>
          </cell>
          <cell r="D59" t="str">
            <v>645     34900       18.12       8       225</v>
          </cell>
        </row>
        <row r="60">
          <cell r="A60">
            <v>35916</v>
          </cell>
          <cell r="B60">
            <v>2561</v>
          </cell>
          <cell r="C60">
            <v>103089</v>
          </cell>
          <cell r="D60" t="str">
            <v>458     40254       15.17       8       247</v>
          </cell>
        </row>
        <row r="61">
          <cell r="A61">
            <v>35947</v>
          </cell>
          <cell r="B61">
            <v>2654</v>
          </cell>
          <cell r="C61">
            <v>93786</v>
          </cell>
          <cell r="D61" t="str">
            <v>523     35338       16.46       8       229</v>
          </cell>
        </row>
        <row r="62">
          <cell r="A62">
            <v>35977</v>
          </cell>
          <cell r="B62">
            <v>2582</v>
          </cell>
          <cell r="C62">
            <v>103571</v>
          </cell>
          <cell r="D62" t="str">
            <v>573     40113       18.16       8       245</v>
          </cell>
        </row>
        <row r="63">
          <cell r="A63">
            <v>36008</v>
          </cell>
          <cell r="B63">
            <v>1973</v>
          </cell>
          <cell r="C63">
            <v>99414</v>
          </cell>
          <cell r="D63" t="str">
            <v>392     50388       16.58       8       246</v>
          </cell>
        </row>
        <row r="64">
          <cell r="A64">
            <v>36039</v>
          </cell>
          <cell r="B64">
            <v>2673</v>
          </cell>
          <cell r="C64">
            <v>93577</v>
          </cell>
          <cell r="D64" t="str">
            <v>617     35009       18.75       8       235</v>
          </cell>
        </row>
        <row r="65">
          <cell r="A65">
            <v>36069</v>
          </cell>
          <cell r="B65">
            <v>2679</v>
          </cell>
          <cell r="C65">
            <v>90011</v>
          </cell>
          <cell r="D65" t="str">
            <v>701     33599       20.74       8       217</v>
          </cell>
        </row>
        <row r="66">
          <cell r="A66">
            <v>36100</v>
          </cell>
          <cell r="B66">
            <v>2777</v>
          </cell>
          <cell r="C66">
            <v>91730</v>
          </cell>
          <cell r="D66" t="str">
            <v>790     33033       22.15       8       240</v>
          </cell>
        </row>
        <row r="67">
          <cell r="A67">
            <v>36130</v>
          </cell>
          <cell r="B67">
            <v>2606</v>
          </cell>
          <cell r="C67">
            <v>86154</v>
          </cell>
          <cell r="D67" t="str">
            <v>796     33060       23.40       8       215</v>
          </cell>
        </row>
        <row r="68">
          <cell r="A68" t="str">
            <v>Totals: ___</v>
          </cell>
          <cell r="B68" t="str">
            <v>_______</v>
          </cell>
          <cell r="C68" t="str">
            <v>__________</v>
          </cell>
          <cell r="D68" t="str">
            <v>__________</v>
          </cell>
        </row>
        <row r="69">
          <cell r="A69">
            <v>1998</v>
          </cell>
          <cell r="B69">
            <v>33383</v>
          </cell>
          <cell r="C69">
            <v>1209564</v>
          </cell>
          <cell r="D69">
            <v>7278</v>
          </cell>
        </row>
        <row r="71">
          <cell r="A71">
            <v>36161</v>
          </cell>
          <cell r="B71">
            <v>2773</v>
          </cell>
          <cell r="C71">
            <v>88901</v>
          </cell>
          <cell r="D71" t="str">
            <v>762     32060       21.56       7       217</v>
          </cell>
        </row>
        <row r="72">
          <cell r="A72">
            <v>36192</v>
          </cell>
          <cell r="B72">
            <v>2388</v>
          </cell>
          <cell r="C72">
            <v>79198</v>
          </cell>
          <cell r="D72" t="str">
            <v>524     33165       17.99       7       168</v>
          </cell>
        </row>
        <row r="73">
          <cell r="A73">
            <v>36220</v>
          </cell>
          <cell r="B73">
            <v>2649</v>
          </cell>
          <cell r="C73">
            <v>87014</v>
          </cell>
          <cell r="D73" t="str">
            <v>750     32848       22.07       7       217</v>
          </cell>
        </row>
        <row r="74">
          <cell r="A74">
            <v>36251</v>
          </cell>
          <cell r="B74">
            <v>2564</v>
          </cell>
          <cell r="C74">
            <v>87906</v>
          </cell>
          <cell r="D74" t="str">
            <v>729     34285       22.14       7       210</v>
          </cell>
        </row>
        <row r="75">
          <cell r="A75">
            <v>36281</v>
          </cell>
          <cell r="B75">
            <v>2263</v>
          </cell>
          <cell r="C75">
            <v>83043</v>
          </cell>
          <cell r="D75" t="str">
            <v>766     36696       25.29       7       210</v>
          </cell>
        </row>
        <row r="76">
          <cell r="A76">
            <v>36312</v>
          </cell>
          <cell r="B76">
            <v>2247</v>
          </cell>
          <cell r="C76">
            <v>85221</v>
          </cell>
          <cell r="D76" t="str">
            <v>642     37927       22.22       7       210</v>
          </cell>
        </row>
        <row r="77">
          <cell r="A77">
            <v>36342</v>
          </cell>
          <cell r="B77">
            <v>2326</v>
          </cell>
          <cell r="C77">
            <v>85887</v>
          </cell>
          <cell r="D77" t="str">
            <v>211     36925        8.32       8       226</v>
          </cell>
        </row>
        <row r="78">
          <cell r="A78">
            <v>36373</v>
          </cell>
          <cell r="B78">
            <v>2148</v>
          </cell>
          <cell r="C78">
            <v>82295</v>
          </cell>
          <cell r="D78" t="str">
            <v>203     38313        8.63       8       243</v>
          </cell>
        </row>
        <row r="79">
          <cell r="A79">
            <v>36404</v>
          </cell>
          <cell r="B79">
            <v>2113</v>
          </cell>
          <cell r="C79">
            <v>78022</v>
          </cell>
          <cell r="D79" t="str">
            <v>498     36925       19.07       7       207</v>
          </cell>
        </row>
        <row r="80">
          <cell r="A80">
            <v>36434</v>
          </cell>
          <cell r="B80">
            <v>439</v>
          </cell>
          <cell r="C80">
            <v>64522</v>
          </cell>
          <cell r="D80" t="str">
            <v>130    146975       22.85       1        31</v>
          </cell>
        </row>
        <row r="81">
          <cell r="A81">
            <v>36465</v>
          </cell>
          <cell r="B81">
            <v>2243</v>
          </cell>
          <cell r="C81">
            <v>75964</v>
          </cell>
          <cell r="D81" t="str">
            <v>1,757     33868       43.92       8       208</v>
          </cell>
        </row>
        <row r="82">
          <cell r="A82">
            <v>36495</v>
          </cell>
          <cell r="B82">
            <v>2445</v>
          </cell>
          <cell r="C82">
            <v>82731</v>
          </cell>
          <cell r="D82" t="str">
            <v>1,912     33837       43.88       8       247</v>
          </cell>
        </row>
        <row r="83">
          <cell r="A83" t="str">
            <v>Totals: ___</v>
          </cell>
          <cell r="B83" t="str">
            <v>_______</v>
          </cell>
          <cell r="C83" t="str">
            <v>__________</v>
          </cell>
          <cell r="D83" t="str">
            <v>__________</v>
          </cell>
        </row>
        <row r="84">
          <cell r="A84">
            <v>1999</v>
          </cell>
          <cell r="B84">
            <v>26598</v>
          </cell>
          <cell r="C84">
            <v>980704</v>
          </cell>
          <cell r="D84">
            <v>8884</v>
          </cell>
        </row>
        <row r="86">
          <cell r="A86">
            <v>36526</v>
          </cell>
          <cell r="B86">
            <v>2520</v>
          </cell>
          <cell r="C86">
            <v>77330</v>
          </cell>
          <cell r="D86" t="str">
            <v>2,123     30687       45.72       8       242</v>
          </cell>
        </row>
        <row r="87">
          <cell r="A87">
            <v>36557</v>
          </cell>
          <cell r="B87">
            <v>2405</v>
          </cell>
          <cell r="C87">
            <v>72618</v>
          </cell>
          <cell r="D87" t="str">
            <v>1,915     30195       44.33       8       225</v>
          </cell>
        </row>
        <row r="88">
          <cell r="A88">
            <v>36586</v>
          </cell>
          <cell r="B88">
            <v>2608</v>
          </cell>
          <cell r="C88">
            <v>74643</v>
          </cell>
          <cell r="D88" t="str">
            <v>2,132     28621       44.98       8       247</v>
          </cell>
        </row>
        <row r="89">
          <cell r="A89">
            <v>36617</v>
          </cell>
          <cell r="B89">
            <v>2028</v>
          </cell>
          <cell r="C89">
            <v>71987</v>
          </cell>
          <cell r="D89" t="str">
            <v>1,568     35497       43.60       8       239</v>
          </cell>
        </row>
        <row r="90">
          <cell r="A90">
            <v>36647</v>
          </cell>
          <cell r="B90">
            <v>2052</v>
          </cell>
          <cell r="C90">
            <v>73203</v>
          </cell>
          <cell r="D90" t="str">
            <v>1,616     35674       44.06       8       245</v>
          </cell>
        </row>
        <row r="91">
          <cell r="A91">
            <v>36678</v>
          </cell>
          <cell r="B91">
            <v>2290</v>
          </cell>
          <cell r="C91">
            <v>70655</v>
          </cell>
          <cell r="D91" t="str">
            <v>1,766     30854       43.54       8       237</v>
          </cell>
        </row>
        <row r="92">
          <cell r="A92">
            <v>36708</v>
          </cell>
          <cell r="B92">
            <v>2471</v>
          </cell>
          <cell r="C92">
            <v>74558</v>
          </cell>
          <cell r="D92" t="str">
            <v>2,025     30174       45.04       8       248</v>
          </cell>
        </row>
        <row r="93">
          <cell r="A93">
            <v>36739</v>
          </cell>
          <cell r="B93">
            <v>2730</v>
          </cell>
          <cell r="C93">
            <v>71759</v>
          </cell>
          <cell r="D93" t="str">
            <v>1,691     26286       38.25       8       237</v>
          </cell>
        </row>
        <row r="94">
          <cell r="A94">
            <v>36770</v>
          </cell>
          <cell r="B94">
            <v>3266</v>
          </cell>
          <cell r="C94">
            <v>73323</v>
          </cell>
          <cell r="D94" t="str">
            <v>1,514     22451       31.67       7       210</v>
          </cell>
        </row>
        <row r="95">
          <cell r="A95">
            <v>36800</v>
          </cell>
          <cell r="B95">
            <v>2855</v>
          </cell>
          <cell r="C95">
            <v>74096</v>
          </cell>
          <cell r="D95" t="str">
            <v>1,893     25954       39.87       7       217</v>
          </cell>
        </row>
        <row r="96">
          <cell r="A96">
            <v>36831</v>
          </cell>
          <cell r="B96">
            <v>3022</v>
          </cell>
          <cell r="C96">
            <v>66626</v>
          </cell>
          <cell r="D96" t="str">
            <v>2,182     22047       41.93       8       238</v>
          </cell>
        </row>
        <row r="97">
          <cell r="A97">
            <v>36861</v>
          </cell>
          <cell r="B97">
            <v>1812</v>
          </cell>
          <cell r="C97">
            <v>66352</v>
          </cell>
          <cell r="D97" t="str">
            <v>1,159     36619       39.01       8       244</v>
          </cell>
        </row>
        <row r="98">
          <cell r="A98" t="str">
            <v>Totals: ___</v>
          </cell>
          <cell r="B98" t="str">
            <v>_______</v>
          </cell>
          <cell r="C98" t="str">
            <v>__________</v>
          </cell>
          <cell r="D98" t="str">
            <v>__________</v>
          </cell>
        </row>
        <row r="99">
          <cell r="A99">
            <v>2000</v>
          </cell>
          <cell r="B99">
            <v>30059</v>
          </cell>
          <cell r="C99">
            <v>867150</v>
          </cell>
          <cell r="D99">
            <v>21584</v>
          </cell>
        </row>
        <row r="101">
          <cell r="A101">
            <v>36892</v>
          </cell>
          <cell r="B101">
            <v>2275</v>
          </cell>
          <cell r="C101">
            <v>66701</v>
          </cell>
          <cell r="D101" t="str">
            <v>1,481     29320       39.43       8       242</v>
          </cell>
        </row>
        <row r="102">
          <cell r="A102">
            <v>36923</v>
          </cell>
          <cell r="B102">
            <v>1796</v>
          </cell>
          <cell r="C102">
            <v>56068</v>
          </cell>
          <cell r="D102" t="str">
            <v>1,722     31219       48.95       8       194</v>
          </cell>
        </row>
        <row r="103">
          <cell r="A103">
            <v>36951</v>
          </cell>
          <cell r="B103">
            <v>1479</v>
          </cell>
          <cell r="C103">
            <v>18496</v>
          </cell>
          <cell r="D103" t="str">
            <v>1,491     12506       50.20       7       214</v>
          </cell>
        </row>
        <row r="104">
          <cell r="A104">
            <v>36982</v>
          </cell>
          <cell r="B104">
            <v>1699</v>
          </cell>
          <cell r="C104">
            <v>57481</v>
          </cell>
          <cell r="D104" t="str">
            <v>1,453     33833       46.10       8       215</v>
          </cell>
        </row>
        <row r="105">
          <cell r="A105">
            <v>37012</v>
          </cell>
          <cell r="B105">
            <v>1646</v>
          </cell>
          <cell r="C105">
            <v>14997</v>
          </cell>
          <cell r="D105" t="str">
            <v>1,401      9112       45.98       7       164</v>
          </cell>
        </row>
        <row r="106">
          <cell r="A106">
            <v>37043</v>
          </cell>
          <cell r="B106">
            <v>1158</v>
          </cell>
          <cell r="C106">
            <v>14445</v>
          </cell>
          <cell r="D106" t="str">
            <v>605     12475       34.32       6       148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96"/>
    </sheetNames>
    <sheetDataSet>
      <sheetData sheetId="0">
        <row r="36">
          <cell r="A36">
            <v>35400</v>
          </cell>
          <cell r="B36">
            <v>14352</v>
          </cell>
          <cell r="C36">
            <v>413591</v>
          </cell>
          <cell r="D36" t="str">
            <v>8,459     28818       37.08       9       236</v>
          </cell>
        </row>
        <row r="37">
          <cell r="A37" t="str">
            <v>Totals: __</v>
          </cell>
          <cell r="B37" t="str">
            <v>________</v>
          </cell>
          <cell r="C37" t="str">
            <v>__________</v>
          </cell>
          <cell r="D37" t="str">
            <v>__________</v>
          </cell>
        </row>
        <row r="38">
          <cell r="A38">
            <v>1996</v>
          </cell>
          <cell r="B38">
            <v>14352</v>
          </cell>
          <cell r="C38">
            <v>413591</v>
          </cell>
          <cell r="D38">
            <v>8459</v>
          </cell>
        </row>
        <row r="40">
          <cell r="A40">
            <v>35431</v>
          </cell>
          <cell r="B40">
            <v>15420</v>
          </cell>
          <cell r="C40">
            <v>598212</v>
          </cell>
          <cell r="D40" t="str">
            <v>11,178     38795       42.03       8       234</v>
          </cell>
        </row>
        <row r="41">
          <cell r="A41">
            <v>35462</v>
          </cell>
          <cell r="B41">
            <v>14424</v>
          </cell>
          <cell r="C41">
            <v>627882</v>
          </cell>
          <cell r="D41" t="str">
            <v>7,244     43531       33.43       8       223</v>
          </cell>
        </row>
        <row r="42">
          <cell r="A42">
            <v>35490</v>
          </cell>
          <cell r="B42">
            <v>14300</v>
          </cell>
          <cell r="C42">
            <v>638381</v>
          </cell>
          <cell r="D42" t="str">
            <v>7,724     44643       35.07       8       247</v>
          </cell>
        </row>
        <row r="43">
          <cell r="A43">
            <v>35521</v>
          </cell>
          <cell r="B43">
            <v>10204</v>
          </cell>
          <cell r="C43">
            <v>588246</v>
          </cell>
          <cell r="D43" t="str">
            <v>5,344     57649       34.37       8       240</v>
          </cell>
        </row>
        <row r="44">
          <cell r="A44">
            <v>35551</v>
          </cell>
          <cell r="B44">
            <v>8905</v>
          </cell>
          <cell r="C44">
            <v>551244</v>
          </cell>
          <cell r="D44" t="str">
            <v>3,528     61903       28.38       8       248</v>
          </cell>
        </row>
        <row r="45">
          <cell r="A45">
            <v>35582</v>
          </cell>
          <cell r="B45">
            <v>8078</v>
          </cell>
          <cell r="C45">
            <v>482400</v>
          </cell>
          <cell r="D45" t="str">
            <v>3,482     59718       30.12       8       237</v>
          </cell>
        </row>
        <row r="46">
          <cell r="A46">
            <v>35612</v>
          </cell>
          <cell r="B46">
            <v>7062</v>
          </cell>
          <cell r="C46">
            <v>470035</v>
          </cell>
          <cell r="D46" t="str">
            <v>2,868     66559       28.88       8       248</v>
          </cell>
        </row>
        <row r="47">
          <cell r="A47">
            <v>35643</v>
          </cell>
          <cell r="B47">
            <v>4741</v>
          </cell>
          <cell r="C47">
            <v>334080</v>
          </cell>
          <cell r="D47" t="str">
            <v>1,857     70467       28.14       7       211</v>
          </cell>
        </row>
        <row r="48">
          <cell r="A48">
            <v>35674</v>
          </cell>
          <cell r="B48">
            <v>6707</v>
          </cell>
          <cell r="C48">
            <v>293399</v>
          </cell>
          <cell r="D48" t="str">
            <v>3,627     43746       35.10       7       209</v>
          </cell>
        </row>
        <row r="49">
          <cell r="A49">
            <v>35704</v>
          </cell>
          <cell r="B49">
            <v>6059</v>
          </cell>
          <cell r="C49">
            <v>308335</v>
          </cell>
          <cell r="D49" t="str">
            <v>5,845     50889       49.10       7       217</v>
          </cell>
        </row>
        <row r="50">
          <cell r="A50">
            <v>35735</v>
          </cell>
          <cell r="B50">
            <v>5630</v>
          </cell>
          <cell r="C50">
            <v>313785</v>
          </cell>
          <cell r="D50" t="str">
            <v>3,972     55735       41.37       7       210</v>
          </cell>
        </row>
        <row r="51">
          <cell r="A51">
            <v>35765</v>
          </cell>
          <cell r="B51">
            <v>5819</v>
          </cell>
          <cell r="C51">
            <v>307400</v>
          </cell>
          <cell r="D51" t="str">
            <v>4,102     52827       41.35       7       217</v>
          </cell>
        </row>
        <row r="52">
          <cell r="A52" t="str">
            <v>Totals: __</v>
          </cell>
          <cell r="B52" t="str">
            <v>________</v>
          </cell>
          <cell r="C52" t="str">
            <v>__________</v>
          </cell>
          <cell r="D52" t="str">
            <v>__________</v>
          </cell>
        </row>
        <row r="53">
          <cell r="A53">
            <v>1997</v>
          </cell>
          <cell r="B53">
            <v>107349</v>
          </cell>
          <cell r="C53">
            <v>5513399</v>
          </cell>
          <cell r="D53">
            <v>60771</v>
          </cell>
        </row>
        <row r="55">
          <cell r="A55">
            <v>35796</v>
          </cell>
          <cell r="B55">
            <v>5198</v>
          </cell>
          <cell r="C55">
            <v>269557</v>
          </cell>
          <cell r="D55" t="str">
            <v>3,338     51858       39.10       7       217</v>
          </cell>
        </row>
        <row r="56">
          <cell r="A56">
            <v>35827</v>
          </cell>
          <cell r="B56">
            <v>4800</v>
          </cell>
          <cell r="C56">
            <v>237597</v>
          </cell>
          <cell r="D56" t="str">
            <v>3,299     49500       40.73       7       196</v>
          </cell>
        </row>
        <row r="57">
          <cell r="A57">
            <v>35855</v>
          </cell>
          <cell r="B57">
            <v>4885</v>
          </cell>
          <cell r="C57">
            <v>242079</v>
          </cell>
          <cell r="D57" t="str">
            <v>3,085     49556       38.71       7       217</v>
          </cell>
        </row>
        <row r="58">
          <cell r="A58">
            <v>35886</v>
          </cell>
          <cell r="B58">
            <v>4584</v>
          </cell>
          <cell r="C58">
            <v>228379</v>
          </cell>
          <cell r="D58" t="str">
            <v>3,325     49821       42.04       7       210</v>
          </cell>
        </row>
        <row r="59">
          <cell r="A59">
            <v>35916</v>
          </cell>
          <cell r="B59">
            <v>4493</v>
          </cell>
          <cell r="C59">
            <v>232298</v>
          </cell>
          <cell r="D59" t="str">
            <v>3,612     51703       44.57       7       217</v>
          </cell>
        </row>
        <row r="60">
          <cell r="A60">
            <v>35947</v>
          </cell>
          <cell r="B60">
            <v>4224</v>
          </cell>
          <cell r="C60">
            <v>180527</v>
          </cell>
          <cell r="D60" t="str">
            <v>3,838     42739       47.61       7       202</v>
          </cell>
        </row>
        <row r="61">
          <cell r="A61">
            <v>35977</v>
          </cell>
          <cell r="B61">
            <v>4299</v>
          </cell>
          <cell r="C61">
            <v>218541</v>
          </cell>
          <cell r="D61" t="str">
            <v>2,680     50836       38.40       7       216</v>
          </cell>
        </row>
        <row r="62">
          <cell r="A62">
            <v>36008</v>
          </cell>
          <cell r="B62">
            <v>4356</v>
          </cell>
          <cell r="C62">
            <v>198046</v>
          </cell>
          <cell r="D62" t="str">
            <v>3,506     45466       44.59       7       217</v>
          </cell>
        </row>
        <row r="63">
          <cell r="A63">
            <v>36039</v>
          </cell>
          <cell r="B63">
            <v>3993</v>
          </cell>
          <cell r="C63">
            <v>194399</v>
          </cell>
          <cell r="D63" t="str">
            <v>2,988     48685       42.80       7       210</v>
          </cell>
        </row>
        <row r="64">
          <cell r="A64">
            <v>36069</v>
          </cell>
          <cell r="B64">
            <v>4230</v>
          </cell>
          <cell r="C64">
            <v>166789</v>
          </cell>
          <cell r="D64" t="str">
            <v>3,685     39431       46.56       7       216</v>
          </cell>
        </row>
        <row r="65">
          <cell r="A65">
            <v>36100</v>
          </cell>
          <cell r="B65">
            <v>4140</v>
          </cell>
          <cell r="C65">
            <v>190345</v>
          </cell>
          <cell r="D65" t="str">
            <v>3,484     45978       45.70       7       210</v>
          </cell>
        </row>
        <row r="66">
          <cell r="A66">
            <v>36130</v>
          </cell>
          <cell r="B66">
            <v>3674</v>
          </cell>
          <cell r="C66">
            <v>173336</v>
          </cell>
          <cell r="D66" t="str">
            <v>3,418     47180       48.20       7       200</v>
          </cell>
        </row>
        <row r="67">
          <cell r="A67" t="str">
            <v>Totals: __</v>
          </cell>
          <cell r="B67" t="str">
            <v>________</v>
          </cell>
          <cell r="C67" t="str">
            <v>__________</v>
          </cell>
          <cell r="D67" t="str">
            <v>__________</v>
          </cell>
        </row>
        <row r="68">
          <cell r="A68">
            <v>1998</v>
          </cell>
          <cell r="B68">
            <v>52876</v>
          </cell>
          <cell r="C68">
            <v>2531893</v>
          </cell>
          <cell r="D68">
            <v>40258</v>
          </cell>
        </row>
        <row r="70">
          <cell r="A70">
            <v>36161</v>
          </cell>
          <cell r="B70">
            <v>3727</v>
          </cell>
          <cell r="C70">
            <v>179017</v>
          </cell>
          <cell r="D70" t="str">
            <v>3,747     48033       50.13       7       217</v>
          </cell>
        </row>
        <row r="71">
          <cell r="A71">
            <v>36192</v>
          </cell>
          <cell r="B71">
            <v>3263</v>
          </cell>
          <cell r="C71">
            <v>152011</v>
          </cell>
          <cell r="D71" t="str">
            <v>3,167     46587       49.25       7       196</v>
          </cell>
        </row>
        <row r="72">
          <cell r="A72">
            <v>36220</v>
          </cell>
          <cell r="B72">
            <v>3500</v>
          </cell>
          <cell r="C72">
            <v>161608</v>
          </cell>
          <cell r="D72" t="str">
            <v>3,878     46174       52.56       7       217</v>
          </cell>
        </row>
        <row r="73">
          <cell r="A73">
            <v>36251</v>
          </cell>
          <cell r="B73">
            <v>3083</v>
          </cell>
          <cell r="C73">
            <v>162072</v>
          </cell>
          <cell r="D73" t="str">
            <v>3,582     52570       53.74       7       209</v>
          </cell>
        </row>
        <row r="74">
          <cell r="A74">
            <v>36281</v>
          </cell>
          <cell r="B74">
            <v>2899</v>
          </cell>
          <cell r="C74">
            <v>161378</v>
          </cell>
          <cell r="D74" t="str">
            <v>5,002     55667       63.31       7       217</v>
          </cell>
        </row>
        <row r="75">
          <cell r="A75">
            <v>36312</v>
          </cell>
          <cell r="B75">
            <v>2943</v>
          </cell>
          <cell r="C75">
            <v>158428</v>
          </cell>
          <cell r="D75" t="str">
            <v>5,841     53833       66.50       7       209</v>
          </cell>
        </row>
        <row r="76">
          <cell r="A76">
            <v>36342</v>
          </cell>
          <cell r="B76">
            <v>3411</v>
          </cell>
          <cell r="C76">
            <v>158332</v>
          </cell>
          <cell r="D76" t="str">
            <v>6,482     46419       65.52       6       178</v>
          </cell>
        </row>
        <row r="77">
          <cell r="A77">
            <v>36373</v>
          </cell>
          <cell r="B77">
            <v>3025</v>
          </cell>
          <cell r="C77">
            <v>158758</v>
          </cell>
          <cell r="D77" t="str">
            <v>6,065     52482       66.72       7       214</v>
          </cell>
        </row>
        <row r="78">
          <cell r="A78">
            <v>36404</v>
          </cell>
          <cell r="B78">
            <v>3428</v>
          </cell>
          <cell r="C78">
            <v>151574</v>
          </cell>
          <cell r="D78" t="str">
            <v>7,507     44217       68.65       7       210</v>
          </cell>
        </row>
        <row r="79">
          <cell r="A79">
            <v>36434</v>
          </cell>
          <cell r="B79">
            <v>1697</v>
          </cell>
          <cell r="C79">
            <v>155626</v>
          </cell>
          <cell r="D79" t="str">
            <v>185     91707        9.83       2        62</v>
          </cell>
        </row>
        <row r="80">
          <cell r="A80">
            <v>36465</v>
          </cell>
          <cell r="B80">
            <v>2550</v>
          </cell>
          <cell r="C80">
            <v>156756</v>
          </cell>
          <cell r="D80" t="str">
            <v>5,713     61473       69.14       7       194</v>
          </cell>
        </row>
        <row r="81">
          <cell r="A81">
            <v>36495</v>
          </cell>
          <cell r="B81">
            <v>2501</v>
          </cell>
          <cell r="C81">
            <v>179863</v>
          </cell>
          <cell r="D81" t="str">
            <v>6,442     71917       72.03       7       217</v>
          </cell>
        </row>
        <row r="82">
          <cell r="A82" t="str">
            <v>Totals: __</v>
          </cell>
          <cell r="B82" t="str">
            <v>________</v>
          </cell>
          <cell r="C82" t="str">
            <v>__________</v>
          </cell>
          <cell r="D82" t="str">
            <v>__________</v>
          </cell>
        </row>
        <row r="83">
          <cell r="A83">
            <v>1999</v>
          </cell>
          <cell r="B83">
            <v>36027</v>
          </cell>
          <cell r="C83">
            <v>1935423</v>
          </cell>
          <cell r="D83">
            <v>57611</v>
          </cell>
        </row>
        <row r="85">
          <cell r="A85">
            <v>36526</v>
          </cell>
          <cell r="B85">
            <v>2280</v>
          </cell>
          <cell r="C85">
            <v>154478</v>
          </cell>
          <cell r="D85" t="str">
            <v>6,291     67754       73.40       7       217</v>
          </cell>
        </row>
        <row r="86">
          <cell r="A86">
            <v>36557</v>
          </cell>
          <cell r="B86">
            <v>2079</v>
          </cell>
          <cell r="C86">
            <v>144310</v>
          </cell>
          <cell r="D86" t="str">
            <v>7,447     69414       78.18       7       201</v>
          </cell>
        </row>
        <row r="87">
          <cell r="A87">
            <v>36586</v>
          </cell>
          <cell r="B87">
            <v>2248</v>
          </cell>
          <cell r="C87">
            <v>152297</v>
          </cell>
          <cell r="D87" t="str">
            <v>6,929     67748       75.50       7       217</v>
          </cell>
        </row>
        <row r="88">
          <cell r="A88">
            <v>36617</v>
          </cell>
          <cell r="B88">
            <v>1994</v>
          </cell>
          <cell r="C88">
            <v>142086</v>
          </cell>
          <cell r="D88" t="str">
            <v>7,021     71257       77.88       7       209</v>
          </cell>
        </row>
        <row r="89">
          <cell r="A89">
            <v>36647</v>
          </cell>
          <cell r="B89">
            <v>2032</v>
          </cell>
          <cell r="C89">
            <v>144682</v>
          </cell>
          <cell r="D89" t="str">
            <v>7,368     71202       78.38       7       217</v>
          </cell>
        </row>
        <row r="90">
          <cell r="A90">
            <v>36678</v>
          </cell>
          <cell r="B90">
            <v>1728</v>
          </cell>
          <cell r="C90">
            <v>129723</v>
          </cell>
          <cell r="D90" t="str">
            <v>6,088     75072       77.89       7       209</v>
          </cell>
        </row>
        <row r="91">
          <cell r="A91">
            <v>36708</v>
          </cell>
          <cell r="B91">
            <v>2098</v>
          </cell>
          <cell r="C91">
            <v>138361</v>
          </cell>
          <cell r="D91" t="str">
            <v>10,669     65949       83.57       7       217</v>
          </cell>
        </row>
        <row r="92">
          <cell r="A92">
            <v>36739</v>
          </cell>
          <cell r="B92">
            <v>1674</v>
          </cell>
          <cell r="C92">
            <v>137347</v>
          </cell>
          <cell r="D92" t="str">
            <v>7,518     82048       81.79       7       211</v>
          </cell>
        </row>
        <row r="93">
          <cell r="A93">
            <v>36770</v>
          </cell>
          <cell r="B93">
            <v>1851</v>
          </cell>
          <cell r="C93">
            <v>138013</v>
          </cell>
          <cell r="D93" t="str">
            <v>17,078     74562       90.22       7       210</v>
          </cell>
        </row>
        <row r="94">
          <cell r="A94">
            <v>36800</v>
          </cell>
          <cell r="B94">
            <v>1573</v>
          </cell>
          <cell r="C94">
            <v>154744</v>
          </cell>
          <cell r="D94" t="str">
            <v>1,893     98376       54.62       7       217</v>
          </cell>
        </row>
        <row r="95">
          <cell r="A95">
            <v>36831</v>
          </cell>
          <cell r="B95">
            <v>1681</v>
          </cell>
          <cell r="C95">
            <v>183004</v>
          </cell>
          <cell r="D95" t="str">
            <v>2,072    108867       55.21       7       210</v>
          </cell>
        </row>
        <row r="96">
          <cell r="A96">
            <v>36861</v>
          </cell>
          <cell r="B96">
            <v>1590</v>
          </cell>
          <cell r="C96">
            <v>162847</v>
          </cell>
          <cell r="D96" t="str">
            <v>4,430    102420       73.59       7       216</v>
          </cell>
        </row>
        <row r="97">
          <cell r="A97" t="str">
            <v>Totals: __</v>
          </cell>
          <cell r="B97" t="str">
            <v>________</v>
          </cell>
          <cell r="C97" t="str">
            <v>__________</v>
          </cell>
          <cell r="D97" t="str">
            <v>__________</v>
          </cell>
        </row>
        <row r="98">
          <cell r="A98">
            <v>2000</v>
          </cell>
          <cell r="B98">
            <v>22828</v>
          </cell>
          <cell r="C98">
            <v>1781892</v>
          </cell>
          <cell r="D98">
            <v>84804</v>
          </cell>
        </row>
        <row r="100">
          <cell r="A100">
            <v>36892</v>
          </cell>
          <cell r="B100">
            <v>1277</v>
          </cell>
          <cell r="C100">
            <v>150680</v>
          </cell>
          <cell r="D100" t="str">
            <v>7,306    117996       85.12       7       217</v>
          </cell>
        </row>
        <row r="101">
          <cell r="A101">
            <v>36923</v>
          </cell>
          <cell r="B101">
            <v>1320</v>
          </cell>
          <cell r="C101">
            <v>125337</v>
          </cell>
          <cell r="D101" t="str">
            <v>6,529     94953       83.18       7       196</v>
          </cell>
        </row>
        <row r="102">
          <cell r="A102">
            <v>36951</v>
          </cell>
          <cell r="B102">
            <v>306</v>
          </cell>
          <cell r="C102">
            <v>8273</v>
          </cell>
          <cell r="D102" t="str">
            <v>12,955     27036       97.69       5       155</v>
          </cell>
        </row>
        <row r="103">
          <cell r="A103">
            <v>36982</v>
          </cell>
          <cell r="B103">
            <v>1186</v>
          </cell>
          <cell r="C103">
            <v>123324</v>
          </cell>
          <cell r="D103" t="str">
            <v>13,807    103984       92.09       7       192</v>
          </cell>
        </row>
        <row r="104">
          <cell r="A104">
            <v>37012</v>
          </cell>
          <cell r="B104">
            <v>254</v>
          </cell>
          <cell r="C104">
            <v>3881</v>
          </cell>
          <cell r="D104" t="str">
            <v>16,913     15280       98.52       5       116</v>
          </cell>
        </row>
        <row r="105">
          <cell r="A105">
            <v>37043</v>
          </cell>
          <cell r="B105">
            <v>297</v>
          </cell>
          <cell r="C105">
            <v>6295</v>
          </cell>
          <cell r="D105" t="str">
            <v>9,675     21196       97.02       5       150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97"/>
    </sheetNames>
    <sheetDataSet>
      <sheetData sheetId="0">
        <row r="48">
          <cell r="A48">
            <v>35431</v>
          </cell>
          <cell r="B48">
            <v>6655</v>
          </cell>
          <cell r="C48">
            <v>218835</v>
          </cell>
          <cell r="D48" t="str">
            <v>2,044     32883       23.50      21       390</v>
          </cell>
        </row>
        <row r="49">
          <cell r="A49">
            <v>35462</v>
          </cell>
          <cell r="B49">
            <v>12468</v>
          </cell>
          <cell r="C49">
            <v>394437</v>
          </cell>
          <cell r="D49" t="str">
            <v>3,980     31636       24.20      21       498</v>
          </cell>
        </row>
        <row r="50">
          <cell r="A50">
            <v>35490</v>
          </cell>
          <cell r="B50">
            <v>14779</v>
          </cell>
          <cell r="C50">
            <v>732250</v>
          </cell>
          <cell r="D50" t="str">
            <v>5,279     49547       26.32      21       574</v>
          </cell>
        </row>
        <row r="51">
          <cell r="A51">
            <v>35521</v>
          </cell>
          <cell r="B51">
            <v>12709</v>
          </cell>
          <cell r="C51">
            <v>646899</v>
          </cell>
          <cell r="D51" t="str">
            <v>3,212     50901       20.17      20       565</v>
          </cell>
        </row>
        <row r="52">
          <cell r="A52">
            <v>35551</v>
          </cell>
          <cell r="B52">
            <v>10750</v>
          </cell>
          <cell r="C52">
            <v>491978</v>
          </cell>
          <cell r="D52" t="str">
            <v>3,081     45766       22.28      19       535</v>
          </cell>
        </row>
        <row r="53">
          <cell r="A53">
            <v>35582</v>
          </cell>
          <cell r="B53">
            <v>10127</v>
          </cell>
          <cell r="C53">
            <v>442373</v>
          </cell>
          <cell r="D53" t="str">
            <v>3,932     43683       27.97      17       446</v>
          </cell>
        </row>
        <row r="54">
          <cell r="A54">
            <v>35612</v>
          </cell>
          <cell r="B54">
            <v>9683</v>
          </cell>
          <cell r="C54">
            <v>425456</v>
          </cell>
          <cell r="D54" t="str">
            <v>4,495     43939       31.70      17       500</v>
          </cell>
        </row>
        <row r="55">
          <cell r="A55">
            <v>35643</v>
          </cell>
          <cell r="B55">
            <v>9147</v>
          </cell>
          <cell r="C55">
            <v>452876</v>
          </cell>
          <cell r="D55" t="str">
            <v>4,530     49511       33.12      17       443</v>
          </cell>
        </row>
        <row r="56">
          <cell r="A56">
            <v>35674</v>
          </cell>
          <cell r="B56">
            <v>8673</v>
          </cell>
          <cell r="C56">
            <v>491370</v>
          </cell>
          <cell r="D56" t="str">
            <v>3,802     56656       30.48      17       467</v>
          </cell>
        </row>
        <row r="57">
          <cell r="A57">
            <v>35704</v>
          </cell>
          <cell r="B57">
            <v>8362</v>
          </cell>
          <cell r="C57">
            <v>446967</v>
          </cell>
          <cell r="D57" t="str">
            <v>4,049     53453       32.62      17       492</v>
          </cell>
        </row>
        <row r="58">
          <cell r="A58">
            <v>35735</v>
          </cell>
          <cell r="B58">
            <v>7452</v>
          </cell>
          <cell r="C58">
            <v>440013</v>
          </cell>
          <cell r="D58" t="str">
            <v>3,947     59047       34.63      16       472</v>
          </cell>
        </row>
        <row r="59">
          <cell r="A59">
            <v>35765</v>
          </cell>
          <cell r="B59">
            <v>7842</v>
          </cell>
          <cell r="C59">
            <v>445700</v>
          </cell>
          <cell r="D59" t="str">
            <v>4,250     56835       35.15      16       486</v>
          </cell>
        </row>
        <row r="60">
          <cell r="A60" t="str">
            <v>Totals: ___</v>
          </cell>
          <cell r="B60" t="str">
            <v>_______</v>
          </cell>
          <cell r="C60" t="str">
            <v>__________</v>
          </cell>
          <cell r="D60" t="str">
            <v>__________</v>
          </cell>
        </row>
        <row r="61">
          <cell r="A61">
            <v>1997</v>
          </cell>
          <cell r="B61">
            <v>118647</v>
          </cell>
          <cell r="C61">
            <v>5629154</v>
          </cell>
          <cell r="D61">
            <v>46601</v>
          </cell>
        </row>
        <row r="63">
          <cell r="A63">
            <v>35796</v>
          </cell>
          <cell r="B63">
            <v>8096</v>
          </cell>
          <cell r="C63">
            <v>459991</v>
          </cell>
          <cell r="D63" t="str">
            <v>6,244     56818       43.54      16       491</v>
          </cell>
        </row>
        <row r="64">
          <cell r="A64">
            <v>35827</v>
          </cell>
          <cell r="B64">
            <v>7042</v>
          </cell>
          <cell r="C64">
            <v>375488</v>
          </cell>
          <cell r="D64" t="str">
            <v>3,580     53322       33.70      16       446</v>
          </cell>
        </row>
        <row r="65">
          <cell r="A65">
            <v>35855</v>
          </cell>
          <cell r="B65">
            <v>6691</v>
          </cell>
          <cell r="C65">
            <v>363333</v>
          </cell>
          <cell r="D65" t="str">
            <v>3,881     54302       36.71      16       491</v>
          </cell>
        </row>
        <row r="66">
          <cell r="A66">
            <v>35886</v>
          </cell>
          <cell r="B66">
            <v>6794</v>
          </cell>
          <cell r="C66">
            <v>350733</v>
          </cell>
          <cell r="D66" t="str">
            <v>4,283     51624       38.67      16       480</v>
          </cell>
        </row>
        <row r="67">
          <cell r="A67">
            <v>35916</v>
          </cell>
          <cell r="B67">
            <v>6090</v>
          </cell>
          <cell r="C67">
            <v>345729</v>
          </cell>
          <cell r="D67" t="str">
            <v>3,527     56770       36.67      16       489</v>
          </cell>
        </row>
        <row r="68">
          <cell r="A68">
            <v>35947</v>
          </cell>
          <cell r="B68">
            <v>5515</v>
          </cell>
          <cell r="C68">
            <v>205336</v>
          </cell>
          <cell r="D68" t="str">
            <v>3,699     37233       40.15      16       457</v>
          </cell>
        </row>
        <row r="69">
          <cell r="A69">
            <v>35977</v>
          </cell>
          <cell r="B69">
            <v>5826</v>
          </cell>
          <cell r="C69">
            <v>310754</v>
          </cell>
          <cell r="D69" t="str">
            <v>3,609     53340       38.25      16       489</v>
          </cell>
        </row>
        <row r="70">
          <cell r="A70">
            <v>36008</v>
          </cell>
          <cell r="B70">
            <v>5041</v>
          </cell>
          <cell r="C70">
            <v>285601</v>
          </cell>
          <cell r="D70" t="str">
            <v>3,625     56656       41.83      16       494</v>
          </cell>
        </row>
        <row r="71">
          <cell r="A71">
            <v>36039</v>
          </cell>
          <cell r="B71">
            <v>5142</v>
          </cell>
          <cell r="C71">
            <v>273503</v>
          </cell>
          <cell r="D71" t="str">
            <v>3,860     53191       42.88      16       478</v>
          </cell>
        </row>
        <row r="72">
          <cell r="A72">
            <v>36069</v>
          </cell>
          <cell r="B72">
            <v>4680</v>
          </cell>
          <cell r="C72">
            <v>249759</v>
          </cell>
          <cell r="D72" t="str">
            <v>3,855     53368       45.17      16       409</v>
          </cell>
        </row>
        <row r="73">
          <cell r="A73">
            <v>36100</v>
          </cell>
          <cell r="B73">
            <v>4752</v>
          </cell>
          <cell r="C73">
            <v>245780</v>
          </cell>
          <cell r="D73" t="str">
            <v>2,989     51722       38.61      15       435</v>
          </cell>
        </row>
        <row r="74">
          <cell r="A74">
            <v>36130</v>
          </cell>
          <cell r="B74">
            <v>3721</v>
          </cell>
          <cell r="C74">
            <v>218831</v>
          </cell>
          <cell r="D74" t="str">
            <v>610     58810       14.08      14       389</v>
          </cell>
        </row>
        <row r="75">
          <cell r="A75" t="str">
            <v>Totals: ___</v>
          </cell>
          <cell r="B75" t="str">
            <v>_______</v>
          </cell>
          <cell r="C75" t="str">
            <v>__________</v>
          </cell>
          <cell r="D75" t="str">
            <v>__________</v>
          </cell>
        </row>
        <row r="76">
          <cell r="A76">
            <v>1998</v>
          </cell>
          <cell r="B76">
            <v>69390</v>
          </cell>
          <cell r="C76">
            <v>3684838</v>
          </cell>
          <cell r="D76">
            <v>43762</v>
          </cell>
        </row>
        <row r="78">
          <cell r="A78">
            <v>36161</v>
          </cell>
          <cell r="B78">
            <v>3856</v>
          </cell>
          <cell r="C78">
            <v>224279</v>
          </cell>
          <cell r="D78" t="str">
            <v>1,138     58164       22.79      14       404</v>
          </cell>
        </row>
        <row r="79">
          <cell r="A79">
            <v>36192</v>
          </cell>
          <cell r="B79">
            <v>4154</v>
          </cell>
          <cell r="C79">
            <v>197810</v>
          </cell>
          <cell r="D79" t="str">
            <v>451     47620        9.79      13       335</v>
          </cell>
        </row>
        <row r="80">
          <cell r="A80">
            <v>36220</v>
          </cell>
          <cell r="B80">
            <v>5101</v>
          </cell>
          <cell r="C80">
            <v>255830</v>
          </cell>
          <cell r="D80" t="str">
            <v>854     50153       14.34      14       434</v>
          </cell>
        </row>
        <row r="81">
          <cell r="A81">
            <v>36251</v>
          </cell>
          <cell r="B81">
            <v>4005</v>
          </cell>
          <cell r="C81">
            <v>222546</v>
          </cell>
          <cell r="D81" t="str">
            <v>937     55568       18.96      13       390</v>
          </cell>
        </row>
        <row r="82">
          <cell r="A82">
            <v>36281</v>
          </cell>
          <cell r="B82">
            <v>4061</v>
          </cell>
          <cell r="C82">
            <v>232725</v>
          </cell>
          <cell r="D82" t="str">
            <v>674     57308       14.23      14       416</v>
          </cell>
        </row>
        <row r="83">
          <cell r="A83">
            <v>36312</v>
          </cell>
          <cell r="B83">
            <v>3568</v>
          </cell>
          <cell r="C83">
            <v>232539</v>
          </cell>
          <cell r="D83" t="str">
            <v>693     65174       16.26      14       403</v>
          </cell>
        </row>
        <row r="84">
          <cell r="A84">
            <v>36342</v>
          </cell>
          <cell r="B84">
            <v>4384</v>
          </cell>
          <cell r="C84">
            <v>242316</v>
          </cell>
          <cell r="D84" t="str">
            <v>916     55273       17.28      12       354</v>
          </cell>
        </row>
        <row r="85">
          <cell r="A85">
            <v>36373</v>
          </cell>
          <cell r="B85">
            <v>4283</v>
          </cell>
          <cell r="C85">
            <v>216582</v>
          </cell>
          <cell r="D85" t="str">
            <v>661     50568       13.37      14       409</v>
          </cell>
        </row>
        <row r="86">
          <cell r="A86">
            <v>36404</v>
          </cell>
          <cell r="B86">
            <v>3424</v>
          </cell>
          <cell r="C86">
            <v>225173</v>
          </cell>
          <cell r="D86" t="str">
            <v>813     65764       19.19      14       420</v>
          </cell>
        </row>
        <row r="87">
          <cell r="A87">
            <v>36434</v>
          </cell>
          <cell r="B87">
            <v>2449</v>
          </cell>
          <cell r="C87">
            <v>224185</v>
          </cell>
          <cell r="D87" t="str">
            <v>539     91542       18.04       6       186</v>
          </cell>
        </row>
        <row r="88">
          <cell r="A88">
            <v>36465</v>
          </cell>
          <cell r="B88">
            <v>3917</v>
          </cell>
          <cell r="C88">
            <v>222838</v>
          </cell>
          <cell r="D88" t="str">
            <v>442     56890       10.14      15       430</v>
          </cell>
        </row>
        <row r="89">
          <cell r="A89">
            <v>36495</v>
          </cell>
          <cell r="B89">
            <v>4307</v>
          </cell>
          <cell r="C89">
            <v>234955</v>
          </cell>
          <cell r="D89" t="str">
            <v>1,051     54552       19.62      15       460</v>
          </cell>
        </row>
        <row r="90">
          <cell r="A90" t="str">
            <v>Totals: ___</v>
          </cell>
          <cell r="B90" t="str">
            <v>_______</v>
          </cell>
          <cell r="C90" t="str">
            <v>__________</v>
          </cell>
          <cell r="D90" t="str">
            <v>__________</v>
          </cell>
        </row>
        <row r="91">
          <cell r="A91">
            <v>1999</v>
          </cell>
          <cell r="B91">
            <v>47509</v>
          </cell>
          <cell r="C91">
            <v>2731778</v>
          </cell>
          <cell r="D91">
            <v>9169</v>
          </cell>
        </row>
        <row r="93">
          <cell r="A93">
            <v>36526</v>
          </cell>
          <cell r="B93">
            <v>4155</v>
          </cell>
          <cell r="C93">
            <v>223541</v>
          </cell>
          <cell r="D93" t="str">
            <v>1,332     53801       24.28      15       445</v>
          </cell>
        </row>
        <row r="94">
          <cell r="A94">
            <v>36557</v>
          </cell>
          <cell r="B94">
            <v>4609</v>
          </cell>
          <cell r="C94">
            <v>166735</v>
          </cell>
          <cell r="D94" t="str">
            <v>3,877     36176       45.69      13       361</v>
          </cell>
        </row>
        <row r="95">
          <cell r="A95">
            <v>36586</v>
          </cell>
          <cell r="B95">
            <v>5975</v>
          </cell>
          <cell r="C95">
            <v>183130</v>
          </cell>
          <cell r="D95" t="str">
            <v>3,135     30650       34.41      13       402</v>
          </cell>
        </row>
        <row r="96">
          <cell r="A96">
            <v>36617</v>
          </cell>
          <cell r="B96">
            <v>5172</v>
          </cell>
          <cell r="C96">
            <v>174673</v>
          </cell>
          <cell r="D96" t="str">
            <v>2,194     33773       29.79      14       385</v>
          </cell>
        </row>
        <row r="97">
          <cell r="A97">
            <v>36647</v>
          </cell>
          <cell r="B97">
            <v>5575</v>
          </cell>
          <cell r="C97">
            <v>203710</v>
          </cell>
          <cell r="D97" t="str">
            <v>2,639     36540       32.13      14       391</v>
          </cell>
        </row>
        <row r="98">
          <cell r="A98">
            <v>36678</v>
          </cell>
          <cell r="B98">
            <v>5182</v>
          </cell>
          <cell r="C98">
            <v>201204</v>
          </cell>
          <cell r="D98" t="str">
            <v>2,931     38828       36.13      14       407</v>
          </cell>
        </row>
        <row r="99">
          <cell r="A99">
            <v>36708</v>
          </cell>
          <cell r="B99">
            <v>4241</v>
          </cell>
          <cell r="C99">
            <v>209404</v>
          </cell>
          <cell r="D99" t="str">
            <v>2,081     49377       32.92      14       434</v>
          </cell>
        </row>
        <row r="100">
          <cell r="A100">
            <v>36739</v>
          </cell>
          <cell r="B100">
            <v>4934</v>
          </cell>
          <cell r="C100">
            <v>211941</v>
          </cell>
          <cell r="D100" t="str">
            <v>2,576     42956       34.30      14       422</v>
          </cell>
        </row>
        <row r="101">
          <cell r="A101">
            <v>36770</v>
          </cell>
          <cell r="B101">
            <v>4986</v>
          </cell>
          <cell r="C101">
            <v>208830</v>
          </cell>
          <cell r="D101" t="str">
            <v>2,482     41884       33.24      14       411</v>
          </cell>
        </row>
        <row r="102">
          <cell r="A102">
            <v>36800</v>
          </cell>
          <cell r="B102">
            <v>4894</v>
          </cell>
          <cell r="C102">
            <v>222092</v>
          </cell>
          <cell r="D102" t="str">
            <v>3,007     45381       38.06      15       437</v>
          </cell>
        </row>
        <row r="103">
          <cell r="A103">
            <v>36831</v>
          </cell>
          <cell r="B103">
            <v>4676</v>
          </cell>
          <cell r="C103">
            <v>200889</v>
          </cell>
          <cell r="D103" t="str">
            <v>3,198     42962       40.61      14       413</v>
          </cell>
        </row>
        <row r="104">
          <cell r="A104">
            <v>36861</v>
          </cell>
          <cell r="B104">
            <v>4348</v>
          </cell>
          <cell r="C104">
            <v>183400</v>
          </cell>
          <cell r="D104" t="str">
            <v>2,436     42181       35.91      14       427</v>
          </cell>
        </row>
        <row r="105">
          <cell r="A105" t="str">
            <v>Totals: ___</v>
          </cell>
          <cell r="B105" t="str">
            <v>_______</v>
          </cell>
          <cell r="C105" t="str">
            <v>__________</v>
          </cell>
          <cell r="D105" t="str">
            <v>__________</v>
          </cell>
        </row>
        <row r="106">
          <cell r="A106">
            <v>2000</v>
          </cell>
          <cell r="B106">
            <v>58747</v>
          </cell>
          <cell r="C106">
            <v>2389549</v>
          </cell>
          <cell r="D106">
            <v>31888</v>
          </cell>
        </row>
        <row r="108">
          <cell r="A108">
            <v>36892</v>
          </cell>
          <cell r="B108">
            <v>4187</v>
          </cell>
          <cell r="C108">
            <v>172186</v>
          </cell>
          <cell r="D108" t="str">
            <v>1,263     41124       23.17      13       396</v>
          </cell>
        </row>
        <row r="109">
          <cell r="A109">
            <v>36923</v>
          </cell>
          <cell r="B109">
            <v>3458</v>
          </cell>
          <cell r="C109">
            <v>140296</v>
          </cell>
          <cell r="D109" t="str">
            <v>2,156     40572       38.40      14       389</v>
          </cell>
        </row>
        <row r="110">
          <cell r="A110">
            <v>36951</v>
          </cell>
          <cell r="B110">
            <v>3012</v>
          </cell>
          <cell r="C110">
            <v>44961</v>
          </cell>
          <cell r="D110" t="str">
            <v>2,210     14928       42.32      10       305</v>
          </cell>
        </row>
        <row r="111">
          <cell r="A111">
            <v>36982</v>
          </cell>
          <cell r="B111">
            <v>3216</v>
          </cell>
          <cell r="C111">
            <v>140139</v>
          </cell>
          <cell r="D111" t="str">
            <v>2,116     43576       39.68      13       367</v>
          </cell>
        </row>
        <row r="112">
          <cell r="A112">
            <v>37012</v>
          </cell>
          <cell r="B112">
            <v>2096</v>
          </cell>
          <cell r="C112">
            <v>23478</v>
          </cell>
          <cell r="D112" t="str">
            <v>1,688     11202       44.61       9       253</v>
          </cell>
        </row>
        <row r="113">
          <cell r="A113">
            <v>37043</v>
          </cell>
          <cell r="B113">
            <v>1699</v>
          </cell>
          <cell r="C113">
            <v>15684</v>
          </cell>
          <cell r="D113" t="str">
            <v>1,562      9232       47.90       8       239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b97"/>
    </sheetNames>
    <sheetDataSet>
      <sheetData sheetId="0">
        <row r="35">
          <cell r="A35">
            <v>35462</v>
          </cell>
          <cell r="B35">
            <v>1423</v>
          </cell>
          <cell r="C35">
            <v>109224</v>
          </cell>
          <cell r="D35" t="str">
            <v>211     76757       12.91       4        83</v>
          </cell>
        </row>
        <row r="36">
          <cell r="A36">
            <v>35490</v>
          </cell>
          <cell r="B36">
            <v>3468</v>
          </cell>
          <cell r="C36">
            <v>812724</v>
          </cell>
          <cell r="D36" t="str">
            <v>124    234350        3.45       4       109</v>
          </cell>
        </row>
        <row r="37">
          <cell r="A37">
            <v>35521</v>
          </cell>
          <cell r="B37">
            <v>4103</v>
          </cell>
          <cell r="C37">
            <v>423370</v>
          </cell>
          <cell r="D37" t="str">
            <v>122    103186        2.89       4       120</v>
          </cell>
        </row>
        <row r="38">
          <cell r="A38">
            <v>35551</v>
          </cell>
          <cell r="B38">
            <v>544</v>
          </cell>
          <cell r="C38">
            <v>84822</v>
          </cell>
          <cell r="D38" t="str">
            <v>230    155923       29.72       3        66</v>
          </cell>
        </row>
        <row r="39">
          <cell r="A39">
            <v>35582</v>
          </cell>
          <cell r="B39">
            <v>2082</v>
          </cell>
          <cell r="C39">
            <v>239800</v>
          </cell>
          <cell r="D39" t="str">
            <v>93    115178        4.28       4       101</v>
          </cell>
        </row>
        <row r="40">
          <cell r="A40">
            <v>35612</v>
          </cell>
          <cell r="B40">
            <v>432</v>
          </cell>
          <cell r="C40">
            <v>101197</v>
          </cell>
          <cell r="D40" t="str">
            <v>107    234253       19.85       3        86</v>
          </cell>
        </row>
        <row r="41">
          <cell r="A41">
            <v>35643</v>
          </cell>
          <cell r="B41">
            <v>297</v>
          </cell>
          <cell r="C41">
            <v>97775</v>
          </cell>
          <cell r="D41" t="str">
            <v>72    329209       19.51       3        88</v>
          </cell>
        </row>
        <row r="42">
          <cell r="A42">
            <v>35674</v>
          </cell>
          <cell r="B42">
            <v>478</v>
          </cell>
          <cell r="C42">
            <v>80284</v>
          </cell>
          <cell r="D42" t="str">
            <v>247    167959       34.07       3        83</v>
          </cell>
        </row>
        <row r="43">
          <cell r="A43">
            <v>35704</v>
          </cell>
          <cell r="B43">
            <v>357</v>
          </cell>
          <cell r="C43">
            <v>80057</v>
          </cell>
          <cell r="D43" t="str">
            <v>243    224250       40.50       3        91</v>
          </cell>
        </row>
        <row r="44">
          <cell r="A44">
            <v>35735</v>
          </cell>
          <cell r="B44">
            <v>2064</v>
          </cell>
          <cell r="C44">
            <v>150617</v>
          </cell>
          <cell r="D44" t="str">
            <v>293     72974       12.43       4       120</v>
          </cell>
        </row>
        <row r="45">
          <cell r="A45">
            <v>35765</v>
          </cell>
          <cell r="B45">
            <v>2895</v>
          </cell>
          <cell r="C45">
            <v>304719</v>
          </cell>
          <cell r="D45" t="str">
            <v>232    105257        7.42       4       124</v>
          </cell>
        </row>
        <row r="46">
          <cell r="A46" t="str">
            <v>Totals: ____</v>
          </cell>
          <cell r="B46" t="str">
            <v>______</v>
          </cell>
          <cell r="C46" t="str">
            <v>__________</v>
          </cell>
          <cell r="D46" t="str">
            <v>__________</v>
          </cell>
        </row>
        <row r="47">
          <cell r="A47">
            <v>1997</v>
          </cell>
          <cell r="B47">
            <v>18143</v>
          </cell>
          <cell r="C47">
            <v>2484589</v>
          </cell>
          <cell r="D47">
            <v>1974</v>
          </cell>
        </row>
        <row r="49">
          <cell r="A49">
            <v>35796</v>
          </cell>
          <cell r="B49">
            <v>1951</v>
          </cell>
          <cell r="C49">
            <v>258684</v>
          </cell>
          <cell r="D49" t="str">
            <v>112    132591        5.43       4       124</v>
          </cell>
        </row>
        <row r="50">
          <cell r="A50">
            <v>35827</v>
          </cell>
          <cell r="B50">
            <v>1516</v>
          </cell>
          <cell r="C50">
            <v>205560</v>
          </cell>
          <cell r="D50" t="str">
            <v>223    135594       12.82       4       112</v>
          </cell>
        </row>
        <row r="51">
          <cell r="A51">
            <v>35855</v>
          </cell>
          <cell r="B51">
            <v>1579</v>
          </cell>
          <cell r="C51">
            <v>202713</v>
          </cell>
          <cell r="D51" t="str">
            <v>375    128381       19.19       4       124</v>
          </cell>
        </row>
        <row r="52">
          <cell r="A52">
            <v>35886</v>
          </cell>
          <cell r="B52">
            <v>1135</v>
          </cell>
          <cell r="C52">
            <v>185772</v>
          </cell>
          <cell r="D52" t="str">
            <v>132    163676       10.42       4       119</v>
          </cell>
        </row>
        <row r="53">
          <cell r="A53">
            <v>35916</v>
          </cell>
          <cell r="B53">
            <v>1536</v>
          </cell>
          <cell r="C53">
            <v>177941</v>
          </cell>
          <cell r="D53" t="str">
            <v>137    115848        8.19       4       124</v>
          </cell>
        </row>
        <row r="54">
          <cell r="A54">
            <v>35947</v>
          </cell>
          <cell r="B54">
            <v>1217</v>
          </cell>
          <cell r="C54">
            <v>131554</v>
          </cell>
          <cell r="D54" t="str">
            <v>134    108097        9.92       4       109</v>
          </cell>
        </row>
        <row r="55">
          <cell r="A55">
            <v>35977</v>
          </cell>
          <cell r="B55">
            <v>1338</v>
          </cell>
          <cell r="C55">
            <v>164908</v>
          </cell>
          <cell r="D55" t="str">
            <v>167    123250       11.10       4       124</v>
          </cell>
        </row>
        <row r="56">
          <cell r="A56">
            <v>36008</v>
          </cell>
          <cell r="B56">
            <v>1257</v>
          </cell>
          <cell r="C56">
            <v>154435</v>
          </cell>
          <cell r="D56" t="str">
            <v>267    122860       17.52       4       124</v>
          </cell>
        </row>
        <row r="57">
          <cell r="A57">
            <v>36039</v>
          </cell>
          <cell r="B57">
            <v>1128</v>
          </cell>
          <cell r="C57">
            <v>143111</v>
          </cell>
          <cell r="D57" t="str">
            <v>317    126872       21.94       4       120</v>
          </cell>
        </row>
        <row r="58">
          <cell r="A58">
            <v>36069</v>
          </cell>
          <cell r="B58">
            <v>1103</v>
          </cell>
          <cell r="C58">
            <v>139724</v>
          </cell>
          <cell r="D58" t="str">
            <v>306    126677       21.72       4       124</v>
          </cell>
        </row>
        <row r="59">
          <cell r="A59">
            <v>36100</v>
          </cell>
          <cell r="B59">
            <v>1085</v>
          </cell>
          <cell r="C59">
            <v>135560</v>
          </cell>
          <cell r="D59" t="str">
            <v>234    124941       17.74       4       120</v>
          </cell>
        </row>
        <row r="60">
          <cell r="A60">
            <v>36130</v>
          </cell>
          <cell r="B60">
            <v>1179</v>
          </cell>
          <cell r="C60">
            <v>135590</v>
          </cell>
          <cell r="D60" t="str">
            <v>282    115005       19.30       4       123</v>
          </cell>
        </row>
        <row r="61">
          <cell r="A61" t="str">
            <v>Totals: ____</v>
          </cell>
          <cell r="B61" t="str">
            <v>______</v>
          </cell>
          <cell r="C61" t="str">
            <v>__________</v>
          </cell>
          <cell r="D61" t="str">
            <v>__________</v>
          </cell>
        </row>
        <row r="62">
          <cell r="A62">
            <v>1998</v>
          </cell>
          <cell r="B62">
            <v>16024</v>
          </cell>
          <cell r="C62">
            <v>2035552</v>
          </cell>
          <cell r="D62">
            <v>2686</v>
          </cell>
        </row>
        <row r="64">
          <cell r="A64">
            <v>36161</v>
          </cell>
          <cell r="B64">
            <v>964</v>
          </cell>
          <cell r="C64">
            <v>130491</v>
          </cell>
          <cell r="D64" t="str">
            <v>278    135365       22.38       4       124</v>
          </cell>
        </row>
        <row r="65">
          <cell r="A65">
            <v>36192</v>
          </cell>
          <cell r="B65">
            <v>968</v>
          </cell>
          <cell r="C65">
            <v>115808</v>
          </cell>
          <cell r="D65" t="str">
            <v>129    119637       11.76       4       112</v>
          </cell>
        </row>
        <row r="66">
          <cell r="A66">
            <v>36220</v>
          </cell>
          <cell r="B66">
            <v>1011</v>
          </cell>
          <cell r="C66">
            <v>125593</v>
          </cell>
          <cell r="D66" t="str">
            <v>160    124227       13.66       4       124</v>
          </cell>
        </row>
        <row r="67">
          <cell r="A67">
            <v>36251</v>
          </cell>
          <cell r="B67">
            <v>960</v>
          </cell>
          <cell r="C67">
            <v>122504</v>
          </cell>
          <cell r="D67" t="str">
            <v>70    127609        6.80       4       120</v>
          </cell>
        </row>
        <row r="68">
          <cell r="A68">
            <v>36281</v>
          </cell>
          <cell r="B68">
            <v>854</v>
          </cell>
          <cell r="C68">
            <v>112944</v>
          </cell>
          <cell r="D68" t="str">
            <v>87    132253        9.25       4       115</v>
          </cell>
        </row>
        <row r="69">
          <cell r="A69">
            <v>36312</v>
          </cell>
          <cell r="B69">
            <v>911</v>
          </cell>
          <cell r="C69">
            <v>115163</v>
          </cell>
          <cell r="D69" t="str">
            <v>83    126414        8.35       4       113</v>
          </cell>
        </row>
        <row r="70">
          <cell r="A70">
            <v>36342</v>
          </cell>
          <cell r="B70">
            <v>966</v>
          </cell>
          <cell r="C70">
            <v>103280</v>
          </cell>
          <cell r="D70" t="str">
            <v>362    106916       27.26       2        62</v>
          </cell>
        </row>
        <row r="71">
          <cell r="A71">
            <v>36373</v>
          </cell>
          <cell r="B71">
            <v>929</v>
          </cell>
          <cell r="C71">
            <v>111699</v>
          </cell>
          <cell r="D71" t="str">
            <v>172    120236       15.62       4       123</v>
          </cell>
        </row>
        <row r="72">
          <cell r="A72">
            <v>36404</v>
          </cell>
          <cell r="B72">
            <v>899</v>
          </cell>
          <cell r="C72">
            <v>106972</v>
          </cell>
          <cell r="D72" t="str">
            <v>168    118990       15.75       4       119</v>
          </cell>
        </row>
        <row r="73">
          <cell r="A73">
            <v>36434</v>
          </cell>
          <cell r="B73">
            <v>939</v>
          </cell>
          <cell r="C73">
            <v>100457</v>
          </cell>
          <cell r="D73" t="str">
            <v>259    106983       21.62       2        62</v>
          </cell>
        </row>
        <row r="74">
          <cell r="A74">
            <v>36465</v>
          </cell>
          <cell r="B74">
            <v>853</v>
          </cell>
          <cell r="C74">
            <v>102923</v>
          </cell>
          <cell r="D74" t="str">
            <v>170    120661       16.62       4       116</v>
          </cell>
        </row>
        <row r="75">
          <cell r="A75">
            <v>36495</v>
          </cell>
          <cell r="B75">
            <v>901</v>
          </cell>
          <cell r="C75">
            <v>109065</v>
          </cell>
          <cell r="D75" t="str">
            <v>327    121049       26.63       4       124</v>
          </cell>
        </row>
        <row r="76">
          <cell r="A76" t="str">
            <v>Totals: ____</v>
          </cell>
          <cell r="B76" t="str">
            <v>______</v>
          </cell>
          <cell r="C76" t="str">
            <v>__________</v>
          </cell>
          <cell r="D76" t="str">
            <v>__________</v>
          </cell>
        </row>
        <row r="77">
          <cell r="A77">
            <v>1999</v>
          </cell>
          <cell r="B77">
            <v>11155</v>
          </cell>
          <cell r="C77">
            <v>1356899</v>
          </cell>
          <cell r="D77">
            <v>2265</v>
          </cell>
        </row>
        <row r="79">
          <cell r="A79">
            <v>36526</v>
          </cell>
          <cell r="B79">
            <v>820</v>
          </cell>
          <cell r="C79">
            <v>104690</v>
          </cell>
          <cell r="D79" t="str">
            <v>183    127671       18.25       4       124</v>
          </cell>
        </row>
        <row r="80">
          <cell r="A80">
            <v>36557</v>
          </cell>
          <cell r="B80">
            <v>732</v>
          </cell>
          <cell r="C80">
            <v>94753</v>
          </cell>
          <cell r="D80" t="str">
            <v>166    129444       18.49       4       113</v>
          </cell>
        </row>
        <row r="81">
          <cell r="A81">
            <v>36586</v>
          </cell>
          <cell r="B81">
            <v>841</v>
          </cell>
          <cell r="C81">
            <v>99765</v>
          </cell>
          <cell r="D81" t="str">
            <v>118    118627       12.30       4       124</v>
          </cell>
        </row>
        <row r="82">
          <cell r="A82">
            <v>36617</v>
          </cell>
          <cell r="B82">
            <v>704</v>
          </cell>
          <cell r="C82">
            <v>94488</v>
          </cell>
          <cell r="D82" t="str">
            <v>286    134216       28.89       4       120</v>
          </cell>
        </row>
        <row r="83">
          <cell r="A83">
            <v>36647</v>
          </cell>
          <cell r="B83">
            <v>771</v>
          </cell>
          <cell r="C83">
            <v>93149</v>
          </cell>
          <cell r="D83" t="str">
            <v>170    120816       18.07       4       122</v>
          </cell>
        </row>
        <row r="84">
          <cell r="A84">
            <v>36678</v>
          </cell>
          <cell r="B84">
            <v>744</v>
          </cell>
          <cell r="C84">
            <v>93317</v>
          </cell>
          <cell r="D84" t="str">
            <v>243    125427       24.62       4       120</v>
          </cell>
        </row>
        <row r="85">
          <cell r="A85">
            <v>36708</v>
          </cell>
          <cell r="B85">
            <v>804</v>
          </cell>
          <cell r="C85">
            <v>91893</v>
          </cell>
          <cell r="D85" t="str">
            <v>137    114295       14.56       4       124</v>
          </cell>
        </row>
        <row r="86">
          <cell r="A86">
            <v>36739</v>
          </cell>
          <cell r="B86">
            <v>176</v>
          </cell>
          <cell r="C86">
            <v>29341</v>
          </cell>
          <cell r="D86" t="str">
            <v>166711       14.56       2        60</v>
          </cell>
        </row>
        <row r="87">
          <cell r="A87">
            <v>36770</v>
          </cell>
          <cell r="B87">
            <v>746</v>
          </cell>
          <cell r="C87">
            <v>86977</v>
          </cell>
          <cell r="D87" t="str">
            <v>122    116592       14.06       3        90</v>
          </cell>
        </row>
        <row r="88">
          <cell r="A88">
            <v>36800</v>
          </cell>
          <cell r="B88">
            <v>746</v>
          </cell>
          <cell r="C88">
            <v>87277</v>
          </cell>
          <cell r="D88" t="str">
            <v>212    116994       22.13       3        93</v>
          </cell>
        </row>
        <row r="89">
          <cell r="A89">
            <v>36831</v>
          </cell>
          <cell r="B89">
            <v>706</v>
          </cell>
          <cell r="C89">
            <v>82299</v>
          </cell>
          <cell r="D89" t="str">
            <v>119    116571       14.42       3        90</v>
          </cell>
        </row>
        <row r="90">
          <cell r="A90">
            <v>36861</v>
          </cell>
          <cell r="B90">
            <v>662</v>
          </cell>
          <cell r="C90">
            <v>81739</v>
          </cell>
          <cell r="D90" t="str">
            <v>149    123473       18.37       4       124</v>
          </cell>
        </row>
        <row r="91">
          <cell r="A91" t="str">
            <v>Totals: ____</v>
          </cell>
          <cell r="B91" t="str">
            <v>______</v>
          </cell>
          <cell r="C91" t="str">
            <v>__________</v>
          </cell>
          <cell r="D91" t="str">
            <v>__________</v>
          </cell>
        </row>
        <row r="92">
          <cell r="A92">
            <v>2000</v>
          </cell>
          <cell r="B92">
            <v>8452</v>
          </cell>
          <cell r="C92">
            <v>1039688</v>
          </cell>
          <cell r="D92">
            <v>1905</v>
          </cell>
        </row>
        <row r="94">
          <cell r="A94">
            <v>36892</v>
          </cell>
          <cell r="B94">
            <v>689</v>
          </cell>
          <cell r="C94">
            <v>85206</v>
          </cell>
          <cell r="D94" t="str">
            <v>161    123667       18.94       4       124</v>
          </cell>
        </row>
        <row r="95">
          <cell r="A95">
            <v>36923</v>
          </cell>
          <cell r="B95">
            <v>578</v>
          </cell>
          <cell r="C95">
            <v>66992</v>
          </cell>
          <cell r="D95" t="str">
            <v>155    115904       21.15       4       112</v>
          </cell>
        </row>
        <row r="96">
          <cell r="A96">
            <v>36951</v>
          </cell>
          <cell r="B96">
            <v>552</v>
          </cell>
          <cell r="C96">
            <v>63554</v>
          </cell>
          <cell r="D96" t="str">
            <v>143    115135       20.58       3        93</v>
          </cell>
        </row>
        <row r="97">
          <cell r="A97">
            <v>36982</v>
          </cell>
          <cell r="B97">
            <v>144</v>
          </cell>
          <cell r="C97">
            <v>23358</v>
          </cell>
          <cell r="D97" t="str">
            <v>123    162209       46.07       3        83</v>
          </cell>
        </row>
        <row r="98">
          <cell r="A98">
            <v>37012</v>
          </cell>
          <cell r="C98">
            <v>6839</v>
          </cell>
          <cell r="D98" t="str">
            <v>48                             2        56</v>
          </cell>
        </row>
        <row r="99">
          <cell r="A99">
            <v>37043</v>
          </cell>
          <cell r="B99">
            <v>1</v>
          </cell>
          <cell r="C99">
            <v>9128</v>
          </cell>
          <cell r="D99" t="str">
            <v>23   9128001       95.83       2        60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97"/>
    </sheetNames>
    <sheetDataSet>
      <sheetData sheetId="0">
        <row r="35">
          <cell r="A35">
            <v>35490</v>
          </cell>
          <cell r="B35">
            <v>728</v>
          </cell>
          <cell r="C35">
            <v>91111</v>
          </cell>
          <cell r="D35" t="str">
            <v>417    125153       36.42       4        76</v>
          </cell>
        </row>
        <row r="36">
          <cell r="A36">
            <v>35521</v>
          </cell>
          <cell r="B36">
            <v>2460</v>
          </cell>
          <cell r="C36">
            <v>277513</v>
          </cell>
          <cell r="D36" t="str">
            <v>240    112811        8.89       4        69</v>
          </cell>
        </row>
        <row r="37">
          <cell r="A37">
            <v>35551</v>
          </cell>
          <cell r="B37">
            <v>3266</v>
          </cell>
          <cell r="C37">
            <v>412347</v>
          </cell>
          <cell r="D37" t="str">
            <v>233    126255        6.66       4       120</v>
          </cell>
        </row>
        <row r="38">
          <cell r="A38">
            <v>35582</v>
          </cell>
          <cell r="B38">
            <v>2082</v>
          </cell>
          <cell r="C38">
            <v>234978</v>
          </cell>
          <cell r="D38" t="str">
            <v>84    112862        3.88       4        84</v>
          </cell>
        </row>
        <row r="39">
          <cell r="A39">
            <v>35612</v>
          </cell>
          <cell r="B39">
            <v>2244</v>
          </cell>
          <cell r="C39">
            <v>300246</v>
          </cell>
          <cell r="D39" t="str">
            <v>205    133800        8.37       4        85</v>
          </cell>
        </row>
        <row r="40">
          <cell r="A40">
            <v>35643</v>
          </cell>
          <cell r="B40">
            <v>2627</v>
          </cell>
          <cell r="C40">
            <v>294678</v>
          </cell>
          <cell r="D40" t="str">
            <v>537    112173       16.97       4        92</v>
          </cell>
        </row>
        <row r="41">
          <cell r="A41">
            <v>35674</v>
          </cell>
          <cell r="B41">
            <v>2100</v>
          </cell>
          <cell r="C41">
            <v>252152</v>
          </cell>
          <cell r="D41" t="str">
            <v>271    120073       11.43       3        90</v>
          </cell>
        </row>
        <row r="42">
          <cell r="A42">
            <v>35704</v>
          </cell>
          <cell r="B42">
            <v>1882</v>
          </cell>
          <cell r="C42">
            <v>243839</v>
          </cell>
          <cell r="D42" t="str">
            <v>182    129564        8.82       3        93</v>
          </cell>
        </row>
        <row r="43">
          <cell r="A43">
            <v>35735</v>
          </cell>
          <cell r="B43">
            <v>1663</v>
          </cell>
          <cell r="C43">
            <v>233452</v>
          </cell>
          <cell r="D43" t="str">
            <v>223    140381       11.82       3        87</v>
          </cell>
        </row>
        <row r="44">
          <cell r="A44">
            <v>35765</v>
          </cell>
          <cell r="B44">
            <v>2267</v>
          </cell>
          <cell r="C44">
            <v>225555</v>
          </cell>
          <cell r="D44" t="str">
            <v>246     99495        9.79       3        93</v>
          </cell>
        </row>
        <row r="45">
          <cell r="A45" t="str">
            <v>Totals: ___</v>
          </cell>
          <cell r="B45" t="str">
            <v>_______</v>
          </cell>
          <cell r="C45" t="str">
            <v>__________</v>
          </cell>
          <cell r="D45" t="str">
            <v>__________</v>
          </cell>
        </row>
        <row r="46">
          <cell r="A46">
            <v>1997</v>
          </cell>
          <cell r="B46">
            <v>21319</v>
          </cell>
          <cell r="C46">
            <v>2565871</v>
          </cell>
          <cell r="D46">
            <v>2638</v>
          </cell>
        </row>
        <row r="48">
          <cell r="A48">
            <v>35796</v>
          </cell>
          <cell r="B48">
            <v>1615</v>
          </cell>
          <cell r="C48">
            <v>208098</v>
          </cell>
          <cell r="D48" t="str">
            <v>146    128854        8.29       3        93</v>
          </cell>
        </row>
        <row r="49">
          <cell r="A49">
            <v>35827</v>
          </cell>
          <cell r="B49">
            <v>590</v>
          </cell>
          <cell r="C49">
            <v>83266</v>
          </cell>
          <cell r="D49" t="str">
            <v>134    141129       18.51       2        56</v>
          </cell>
        </row>
        <row r="50">
          <cell r="A50">
            <v>35855</v>
          </cell>
          <cell r="B50">
            <v>665</v>
          </cell>
          <cell r="C50">
            <v>90091</v>
          </cell>
          <cell r="D50" t="str">
            <v>117    135476       14.96       2        62</v>
          </cell>
        </row>
        <row r="51">
          <cell r="A51">
            <v>35886</v>
          </cell>
          <cell r="B51">
            <v>686</v>
          </cell>
          <cell r="C51">
            <v>86100</v>
          </cell>
          <cell r="D51" t="str">
            <v>187    125511       21.42       2        60</v>
          </cell>
        </row>
        <row r="52">
          <cell r="A52">
            <v>35916</v>
          </cell>
          <cell r="B52">
            <v>706</v>
          </cell>
          <cell r="C52">
            <v>87164</v>
          </cell>
          <cell r="D52" t="str">
            <v>128    123462       15.35       2        62</v>
          </cell>
        </row>
        <row r="53">
          <cell r="A53">
            <v>35947</v>
          </cell>
          <cell r="B53">
            <v>565</v>
          </cell>
          <cell r="C53">
            <v>80128</v>
          </cell>
          <cell r="D53" t="str">
            <v>122    141820       17.76       2        56</v>
          </cell>
        </row>
        <row r="54">
          <cell r="A54">
            <v>35977</v>
          </cell>
          <cell r="B54">
            <v>610</v>
          </cell>
          <cell r="C54">
            <v>81280</v>
          </cell>
          <cell r="D54" t="str">
            <v>167    133246       21.49       2        62</v>
          </cell>
        </row>
        <row r="55">
          <cell r="A55">
            <v>36008</v>
          </cell>
          <cell r="B55">
            <v>621</v>
          </cell>
          <cell r="C55">
            <v>80864</v>
          </cell>
          <cell r="D55" t="str">
            <v>148    130216       19.25       2        62</v>
          </cell>
        </row>
        <row r="56">
          <cell r="A56">
            <v>36039</v>
          </cell>
          <cell r="B56">
            <v>593</v>
          </cell>
          <cell r="C56">
            <v>74313</v>
          </cell>
          <cell r="D56" t="str">
            <v>123    125318       17.18       2        60</v>
          </cell>
        </row>
        <row r="57">
          <cell r="A57">
            <v>36069</v>
          </cell>
          <cell r="B57">
            <v>500</v>
          </cell>
          <cell r="C57">
            <v>67827</v>
          </cell>
          <cell r="D57" t="str">
            <v>141    135655       22.00       2        60</v>
          </cell>
        </row>
        <row r="58">
          <cell r="A58">
            <v>36100</v>
          </cell>
          <cell r="B58">
            <v>529</v>
          </cell>
          <cell r="C58">
            <v>72675</v>
          </cell>
          <cell r="D58" t="str">
            <v>79    137382       12.99       2        60</v>
          </cell>
        </row>
        <row r="59">
          <cell r="A59">
            <v>36130</v>
          </cell>
          <cell r="B59">
            <v>529</v>
          </cell>
          <cell r="C59">
            <v>72827</v>
          </cell>
          <cell r="D59" t="str">
            <v>191    137670       26.53       2        62</v>
          </cell>
        </row>
        <row r="60">
          <cell r="A60" t="str">
            <v>Totals: ___</v>
          </cell>
          <cell r="B60" t="str">
            <v>_______</v>
          </cell>
          <cell r="C60" t="str">
            <v>__________</v>
          </cell>
          <cell r="D60" t="str">
            <v>__________</v>
          </cell>
        </row>
        <row r="61">
          <cell r="A61">
            <v>1998</v>
          </cell>
          <cell r="B61">
            <v>8209</v>
          </cell>
          <cell r="C61">
            <v>1084633</v>
          </cell>
          <cell r="D61">
            <v>1683</v>
          </cell>
        </row>
        <row r="63">
          <cell r="A63">
            <v>36161</v>
          </cell>
          <cell r="B63">
            <v>468</v>
          </cell>
          <cell r="C63">
            <v>69725</v>
          </cell>
          <cell r="D63" t="str">
            <v>88    148986       15.83       2        62</v>
          </cell>
        </row>
        <row r="64">
          <cell r="A64">
            <v>36192</v>
          </cell>
          <cell r="B64">
            <v>347</v>
          </cell>
          <cell r="C64">
            <v>61505</v>
          </cell>
          <cell r="D64" t="str">
            <v>82    177248       19.11       2        56</v>
          </cell>
        </row>
        <row r="65">
          <cell r="A65">
            <v>36220</v>
          </cell>
          <cell r="B65">
            <v>391</v>
          </cell>
          <cell r="C65">
            <v>63487</v>
          </cell>
          <cell r="D65" t="str">
            <v>139    162371       26.23       2        62</v>
          </cell>
        </row>
        <row r="66">
          <cell r="A66">
            <v>36251</v>
          </cell>
          <cell r="B66">
            <v>392</v>
          </cell>
          <cell r="C66">
            <v>62364</v>
          </cell>
          <cell r="D66" t="str">
            <v>133    159092       25.33       2        60</v>
          </cell>
        </row>
        <row r="67">
          <cell r="A67">
            <v>36281</v>
          </cell>
          <cell r="B67">
            <v>309</v>
          </cell>
          <cell r="C67">
            <v>58063</v>
          </cell>
          <cell r="D67" t="str">
            <v>96    187907       23.70       2        62</v>
          </cell>
        </row>
        <row r="68">
          <cell r="A68">
            <v>36312</v>
          </cell>
          <cell r="B68">
            <v>517</v>
          </cell>
          <cell r="C68">
            <v>64942</v>
          </cell>
          <cell r="D68" t="str">
            <v>49    125614        8.66       2        60</v>
          </cell>
        </row>
        <row r="69">
          <cell r="A69">
            <v>36342</v>
          </cell>
          <cell r="B69">
            <v>366</v>
          </cell>
          <cell r="C69">
            <v>62644</v>
          </cell>
          <cell r="D69" t="str">
            <v>178    171159       32.72       2        54</v>
          </cell>
        </row>
        <row r="70">
          <cell r="A70">
            <v>36373</v>
          </cell>
          <cell r="B70">
            <v>424</v>
          </cell>
          <cell r="C70">
            <v>61776</v>
          </cell>
          <cell r="D70" t="str">
            <v>120    145699       22.06       2        59</v>
          </cell>
        </row>
        <row r="71">
          <cell r="A71">
            <v>36404</v>
          </cell>
          <cell r="B71">
            <v>413</v>
          </cell>
          <cell r="C71">
            <v>59386</v>
          </cell>
          <cell r="D71" t="str">
            <v>99    143792       19.34       2        60</v>
          </cell>
        </row>
        <row r="72">
          <cell r="A72">
            <v>36434</v>
          </cell>
          <cell r="B72">
            <v>455</v>
          </cell>
          <cell r="C72">
            <v>58172</v>
          </cell>
          <cell r="D72" t="str">
            <v>120    127851       20.87       1        31</v>
          </cell>
        </row>
        <row r="73">
          <cell r="A73">
            <v>36465</v>
          </cell>
          <cell r="B73">
            <v>356</v>
          </cell>
          <cell r="C73">
            <v>50130</v>
          </cell>
          <cell r="D73" t="str">
            <v>81    140815       18.54       2        51</v>
          </cell>
        </row>
        <row r="74">
          <cell r="A74">
            <v>36495</v>
          </cell>
          <cell r="B74">
            <v>417</v>
          </cell>
          <cell r="C74">
            <v>64348</v>
          </cell>
          <cell r="D74" t="str">
            <v>147    154312       26.06       2        62</v>
          </cell>
        </row>
        <row r="75">
          <cell r="A75" t="str">
            <v>Totals: ___</v>
          </cell>
          <cell r="B75" t="str">
            <v>_______</v>
          </cell>
          <cell r="C75" t="str">
            <v>__________</v>
          </cell>
          <cell r="D75" t="str">
            <v>__________</v>
          </cell>
        </row>
        <row r="76">
          <cell r="A76">
            <v>1999</v>
          </cell>
          <cell r="B76">
            <v>4855</v>
          </cell>
          <cell r="C76">
            <v>736542</v>
          </cell>
          <cell r="D76">
            <v>1332</v>
          </cell>
        </row>
        <row r="78">
          <cell r="A78">
            <v>36526</v>
          </cell>
          <cell r="B78">
            <v>368</v>
          </cell>
          <cell r="C78">
            <v>58708</v>
          </cell>
          <cell r="D78" t="str">
            <v>204    159533       35.66       2        62</v>
          </cell>
        </row>
        <row r="79">
          <cell r="A79">
            <v>36557</v>
          </cell>
          <cell r="B79">
            <v>3</v>
          </cell>
          <cell r="C79">
            <v>2931</v>
          </cell>
          <cell r="D79" t="str">
            <v>13    977001       81.25       1        29</v>
          </cell>
        </row>
        <row r="80">
          <cell r="A80">
            <v>36586</v>
          </cell>
          <cell r="B80">
            <v>2</v>
          </cell>
          <cell r="C80">
            <v>2692</v>
          </cell>
          <cell r="D80" t="str">
            <v>12   1346001       85.71       1        31</v>
          </cell>
        </row>
        <row r="81">
          <cell r="A81">
            <v>36617</v>
          </cell>
          <cell r="B81">
            <v>1</v>
          </cell>
          <cell r="C81">
            <v>1901</v>
          </cell>
          <cell r="D81" t="str">
            <v>8   1901001       88.89       1        30</v>
          </cell>
        </row>
        <row r="82">
          <cell r="A82">
            <v>36647</v>
          </cell>
          <cell r="B82">
            <v>4</v>
          </cell>
          <cell r="C82">
            <v>2327</v>
          </cell>
          <cell r="D82" t="str">
            <v>12    581751       75.00       1        31</v>
          </cell>
        </row>
        <row r="83">
          <cell r="A83">
            <v>36678</v>
          </cell>
          <cell r="B83">
            <v>2</v>
          </cell>
          <cell r="C83">
            <v>1654</v>
          </cell>
          <cell r="D83" t="str">
            <v>7    827001       77.78       1        30</v>
          </cell>
        </row>
        <row r="84">
          <cell r="A84">
            <v>36708</v>
          </cell>
          <cell r="B84">
            <v>395</v>
          </cell>
          <cell r="C84">
            <v>47365</v>
          </cell>
          <cell r="D84" t="str">
            <v>122    119912       23.60       2        62</v>
          </cell>
        </row>
        <row r="85">
          <cell r="A85">
            <v>36739</v>
          </cell>
          <cell r="B85">
            <v>369</v>
          </cell>
          <cell r="C85">
            <v>46880</v>
          </cell>
          <cell r="D85" t="str">
            <v>120    127047       24.54       2        62</v>
          </cell>
        </row>
        <row r="86">
          <cell r="A86">
            <v>36770</v>
          </cell>
          <cell r="B86">
            <v>400</v>
          </cell>
          <cell r="C86">
            <v>52300</v>
          </cell>
          <cell r="D86" t="str">
            <v>82    130751       17.01       2        60</v>
          </cell>
        </row>
        <row r="87">
          <cell r="A87">
            <v>36800</v>
          </cell>
          <cell r="B87">
            <v>412</v>
          </cell>
          <cell r="C87">
            <v>54768</v>
          </cell>
          <cell r="D87" t="str">
            <v>96    132933       18.90       2        62</v>
          </cell>
        </row>
        <row r="88">
          <cell r="A88">
            <v>36831</v>
          </cell>
          <cell r="B88">
            <v>344</v>
          </cell>
          <cell r="C88">
            <v>46068</v>
          </cell>
          <cell r="D88" t="str">
            <v>110    133919       24.23       2        60</v>
          </cell>
        </row>
        <row r="89">
          <cell r="A89">
            <v>36861</v>
          </cell>
          <cell r="B89">
            <v>289</v>
          </cell>
          <cell r="C89">
            <v>42048</v>
          </cell>
          <cell r="D89" t="str">
            <v>140    145495       32.63       1        31</v>
          </cell>
        </row>
        <row r="90">
          <cell r="A90" t="str">
            <v>Totals: ___</v>
          </cell>
          <cell r="B90" t="str">
            <v>_______</v>
          </cell>
          <cell r="C90" t="str">
            <v>__________</v>
          </cell>
          <cell r="D90" t="str">
            <v>__________</v>
          </cell>
        </row>
        <row r="91">
          <cell r="A91">
            <v>2000</v>
          </cell>
          <cell r="B91">
            <v>2589</v>
          </cell>
          <cell r="C91">
            <v>359642</v>
          </cell>
          <cell r="D91">
            <v>926</v>
          </cell>
        </row>
        <row r="93">
          <cell r="A93">
            <v>36892</v>
          </cell>
          <cell r="B93">
            <v>309</v>
          </cell>
          <cell r="C93">
            <v>43795</v>
          </cell>
          <cell r="D93" t="str">
            <v>60    141732       16.26       1        31</v>
          </cell>
        </row>
        <row r="94">
          <cell r="A94">
            <v>36923</v>
          </cell>
          <cell r="B94">
            <v>232</v>
          </cell>
          <cell r="C94">
            <v>36142</v>
          </cell>
          <cell r="D94" t="str">
            <v>50    155785       17.73       1        28</v>
          </cell>
        </row>
        <row r="95">
          <cell r="A95">
            <v>36982</v>
          </cell>
          <cell r="B95">
            <v>248</v>
          </cell>
          <cell r="C95">
            <v>37327</v>
          </cell>
          <cell r="D95" t="str">
            <v>95    150513       27.70       1        30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r97"/>
    </sheetNames>
    <sheetDataSet>
      <sheetData sheetId="0">
        <row r="35">
          <cell r="A35">
            <v>35521</v>
          </cell>
          <cell r="B35">
            <v>2872</v>
          </cell>
          <cell r="C35">
            <v>129860</v>
          </cell>
          <cell r="D35" t="str">
            <v>43     45216        1.48       7       103</v>
          </cell>
        </row>
        <row r="36">
          <cell r="A36">
            <v>35551</v>
          </cell>
          <cell r="B36">
            <v>8223</v>
          </cell>
          <cell r="C36">
            <v>560675</v>
          </cell>
          <cell r="D36" t="str">
            <v>233     68184        2.76       7       193</v>
          </cell>
        </row>
        <row r="37">
          <cell r="A37">
            <v>35582</v>
          </cell>
          <cell r="B37">
            <v>7542</v>
          </cell>
          <cell r="C37">
            <v>562828</v>
          </cell>
          <cell r="D37" t="str">
            <v>148     74626        1.92       7       193</v>
          </cell>
        </row>
        <row r="38">
          <cell r="A38">
            <v>35612</v>
          </cell>
          <cell r="B38">
            <v>6407</v>
          </cell>
          <cell r="C38">
            <v>550929</v>
          </cell>
          <cell r="D38" t="str">
            <v>151     85989        2.30       7       217</v>
          </cell>
        </row>
        <row r="39">
          <cell r="A39">
            <v>35643</v>
          </cell>
          <cell r="B39">
            <v>4951</v>
          </cell>
          <cell r="C39">
            <v>470779</v>
          </cell>
          <cell r="D39" t="str">
            <v>437     95088        8.11       7       214</v>
          </cell>
        </row>
        <row r="40">
          <cell r="A40">
            <v>35674</v>
          </cell>
          <cell r="B40">
            <v>4373</v>
          </cell>
          <cell r="C40">
            <v>357826</v>
          </cell>
          <cell r="D40" t="str">
            <v>301     81827        6.44       7       208</v>
          </cell>
        </row>
        <row r="41">
          <cell r="A41">
            <v>35704</v>
          </cell>
          <cell r="B41">
            <v>4353</v>
          </cell>
          <cell r="C41">
            <v>384101</v>
          </cell>
          <cell r="D41" t="str">
            <v>129     88239        2.88       7       215</v>
          </cell>
        </row>
        <row r="42">
          <cell r="A42">
            <v>35735</v>
          </cell>
          <cell r="B42">
            <v>3917</v>
          </cell>
          <cell r="C42">
            <v>389678</v>
          </cell>
          <cell r="D42" t="str">
            <v>235     99484        5.66       7       208</v>
          </cell>
        </row>
        <row r="43">
          <cell r="A43">
            <v>35765</v>
          </cell>
          <cell r="B43">
            <v>3957</v>
          </cell>
          <cell r="C43">
            <v>367236</v>
          </cell>
          <cell r="D43" t="str">
            <v>259     92807        6.14       7       216</v>
          </cell>
        </row>
        <row r="44">
          <cell r="A44" t="str">
            <v>Totals: ____</v>
          </cell>
          <cell r="B44" t="str">
            <v>______</v>
          </cell>
          <cell r="C44" t="str">
            <v>__________</v>
          </cell>
          <cell r="D44" t="str">
            <v>__________</v>
          </cell>
        </row>
        <row r="45">
          <cell r="A45">
            <v>1997</v>
          </cell>
          <cell r="B45">
            <v>46595</v>
          </cell>
          <cell r="C45">
            <v>3773912</v>
          </cell>
          <cell r="D45">
            <v>1936</v>
          </cell>
        </row>
        <row r="47">
          <cell r="A47">
            <v>35796</v>
          </cell>
          <cell r="B47">
            <v>3295</v>
          </cell>
          <cell r="C47">
            <v>320162</v>
          </cell>
          <cell r="D47" t="str">
            <v>490     97167       12.95       7       217</v>
          </cell>
        </row>
        <row r="48">
          <cell r="A48">
            <v>35827</v>
          </cell>
          <cell r="B48">
            <v>3331</v>
          </cell>
          <cell r="C48">
            <v>276438</v>
          </cell>
          <cell r="D48" t="str">
            <v>256     82990        7.14       7       196</v>
          </cell>
        </row>
        <row r="49">
          <cell r="A49">
            <v>35855</v>
          </cell>
          <cell r="B49">
            <v>3228</v>
          </cell>
          <cell r="C49">
            <v>255751</v>
          </cell>
          <cell r="D49" t="str">
            <v>433     79229       11.83       7       216</v>
          </cell>
        </row>
        <row r="50">
          <cell r="A50">
            <v>35886</v>
          </cell>
          <cell r="B50">
            <v>3030</v>
          </cell>
          <cell r="C50">
            <v>235446</v>
          </cell>
          <cell r="D50" t="str">
            <v>160     77705        5.02       7       210</v>
          </cell>
        </row>
        <row r="51">
          <cell r="A51">
            <v>35916</v>
          </cell>
          <cell r="B51">
            <v>3109</v>
          </cell>
          <cell r="C51">
            <v>247139</v>
          </cell>
          <cell r="D51" t="str">
            <v>125     79492        3.87       7       217</v>
          </cell>
        </row>
        <row r="52">
          <cell r="A52">
            <v>35947</v>
          </cell>
          <cell r="B52">
            <v>3038</v>
          </cell>
          <cell r="C52">
            <v>198402</v>
          </cell>
          <cell r="D52" t="str">
            <v>245     65307        7.46       6       175</v>
          </cell>
        </row>
        <row r="53">
          <cell r="A53">
            <v>35977</v>
          </cell>
          <cell r="B53">
            <v>3098</v>
          </cell>
          <cell r="C53">
            <v>242692</v>
          </cell>
          <cell r="D53" t="str">
            <v>245     78339        7.33       7       210</v>
          </cell>
        </row>
        <row r="54">
          <cell r="A54">
            <v>36008</v>
          </cell>
          <cell r="B54">
            <v>2628</v>
          </cell>
          <cell r="C54">
            <v>226333</v>
          </cell>
          <cell r="D54" t="str">
            <v>176     86124        6.28       7       212</v>
          </cell>
        </row>
        <row r="55">
          <cell r="A55">
            <v>36039</v>
          </cell>
          <cell r="B55">
            <v>2554</v>
          </cell>
          <cell r="C55">
            <v>214507</v>
          </cell>
          <cell r="D55" t="str">
            <v>293     83989       10.29       7       209</v>
          </cell>
        </row>
        <row r="56">
          <cell r="A56">
            <v>36069</v>
          </cell>
          <cell r="B56">
            <v>2429</v>
          </cell>
          <cell r="C56">
            <v>198099</v>
          </cell>
          <cell r="D56" t="str">
            <v>241     81556        9.03       7       214</v>
          </cell>
        </row>
        <row r="57">
          <cell r="A57">
            <v>36100</v>
          </cell>
          <cell r="B57">
            <v>2495</v>
          </cell>
          <cell r="C57">
            <v>198669</v>
          </cell>
          <cell r="D57" t="str">
            <v>179     79627        6.69       7       210</v>
          </cell>
        </row>
        <row r="58">
          <cell r="A58">
            <v>36130</v>
          </cell>
          <cell r="B58">
            <v>2365</v>
          </cell>
          <cell r="C58">
            <v>197616</v>
          </cell>
          <cell r="D58" t="str">
            <v>240     83559        9.21       7       203</v>
          </cell>
        </row>
        <row r="59">
          <cell r="A59" t="str">
            <v>Totals: ____</v>
          </cell>
          <cell r="B59" t="str">
            <v>______</v>
          </cell>
          <cell r="C59" t="str">
            <v>__________</v>
          </cell>
          <cell r="D59" t="str">
            <v>__________</v>
          </cell>
        </row>
        <row r="60">
          <cell r="A60">
            <v>1998</v>
          </cell>
          <cell r="B60">
            <v>34600</v>
          </cell>
          <cell r="C60">
            <v>2811254</v>
          </cell>
          <cell r="D60">
            <v>3083</v>
          </cell>
        </row>
        <row r="62">
          <cell r="A62">
            <v>36161</v>
          </cell>
          <cell r="B62">
            <v>2582</v>
          </cell>
          <cell r="C62">
            <v>195292</v>
          </cell>
          <cell r="D62" t="str">
            <v>319     75636       11.00       7       217</v>
          </cell>
        </row>
        <row r="63">
          <cell r="A63">
            <v>36192</v>
          </cell>
          <cell r="B63">
            <v>2047</v>
          </cell>
          <cell r="C63">
            <v>174177</v>
          </cell>
          <cell r="D63" t="str">
            <v>399     85089       16.31       7       196</v>
          </cell>
        </row>
        <row r="64">
          <cell r="A64">
            <v>36220</v>
          </cell>
          <cell r="B64">
            <v>2439</v>
          </cell>
          <cell r="C64">
            <v>193240</v>
          </cell>
          <cell r="D64" t="str">
            <v>389     79230       13.76       7       217</v>
          </cell>
        </row>
        <row r="65">
          <cell r="A65">
            <v>36251</v>
          </cell>
          <cell r="B65">
            <v>2303</v>
          </cell>
          <cell r="C65">
            <v>176979</v>
          </cell>
          <cell r="D65" t="str">
            <v>587     76848       20.31       7       210</v>
          </cell>
        </row>
        <row r="66">
          <cell r="A66">
            <v>36281</v>
          </cell>
          <cell r="B66">
            <v>2061</v>
          </cell>
          <cell r="C66">
            <v>169876</v>
          </cell>
          <cell r="D66" t="str">
            <v>409     82425       16.56       7       217</v>
          </cell>
        </row>
        <row r="67">
          <cell r="A67">
            <v>36312</v>
          </cell>
          <cell r="B67">
            <v>2028</v>
          </cell>
          <cell r="C67">
            <v>176097</v>
          </cell>
          <cell r="D67" t="str">
            <v>492     86833       19.52       7       208</v>
          </cell>
        </row>
        <row r="68">
          <cell r="A68">
            <v>36342</v>
          </cell>
          <cell r="B68">
            <v>2121</v>
          </cell>
          <cell r="C68">
            <v>179608</v>
          </cell>
          <cell r="D68" t="str">
            <v>348     84681       14.09       6       171</v>
          </cell>
        </row>
        <row r="69">
          <cell r="A69">
            <v>36373</v>
          </cell>
          <cell r="B69">
            <v>1984</v>
          </cell>
          <cell r="C69">
            <v>167789</v>
          </cell>
          <cell r="D69" t="str">
            <v>318     84572       13.81       7       209</v>
          </cell>
        </row>
        <row r="70">
          <cell r="A70">
            <v>36404</v>
          </cell>
          <cell r="B70">
            <v>1948</v>
          </cell>
          <cell r="C70">
            <v>161333</v>
          </cell>
          <cell r="D70" t="str">
            <v>503     82820       20.52       7       201</v>
          </cell>
        </row>
        <row r="71">
          <cell r="A71">
            <v>36434</v>
          </cell>
          <cell r="B71">
            <v>1550</v>
          </cell>
          <cell r="C71">
            <v>168673</v>
          </cell>
          <cell r="D71" t="str">
            <v>405    108822       20.72       3        93</v>
          </cell>
        </row>
        <row r="72">
          <cell r="A72">
            <v>36465</v>
          </cell>
          <cell r="B72">
            <v>1914</v>
          </cell>
          <cell r="C72">
            <v>164890</v>
          </cell>
          <cell r="D72" t="str">
            <v>380     86150       16.56       7       192</v>
          </cell>
        </row>
        <row r="73">
          <cell r="A73">
            <v>36495</v>
          </cell>
          <cell r="B73">
            <v>1991</v>
          </cell>
          <cell r="C73">
            <v>174298</v>
          </cell>
          <cell r="D73" t="str">
            <v>486     87543       19.62       7       217</v>
          </cell>
        </row>
        <row r="74">
          <cell r="A74" t="str">
            <v>Totals: ____</v>
          </cell>
          <cell r="B74" t="str">
            <v>______</v>
          </cell>
          <cell r="C74" t="str">
            <v>__________</v>
          </cell>
          <cell r="D74" t="str">
            <v>__________</v>
          </cell>
        </row>
        <row r="75">
          <cell r="A75">
            <v>1999</v>
          </cell>
          <cell r="B75">
            <v>24968</v>
          </cell>
          <cell r="C75">
            <v>2102252</v>
          </cell>
          <cell r="D75">
            <v>5035</v>
          </cell>
        </row>
        <row r="77">
          <cell r="A77">
            <v>36526</v>
          </cell>
          <cell r="B77">
            <v>2014</v>
          </cell>
          <cell r="C77">
            <v>164319</v>
          </cell>
          <cell r="D77" t="str">
            <v>688     81589       25.46       7       217</v>
          </cell>
        </row>
        <row r="78">
          <cell r="A78">
            <v>36557</v>
          </cell>
          <cell r="B78">
            <v>1887</v>
          </cell>
          <cell r="C78">
            <v>149704</v>
          </cell>
          <cell r="D78" t="str">
            <v>296     79335       13.56       7       203</v>
          </cell>
        </row>
        <row r="79">
          <cell r="A79">
            <v>36586</v>
          </cell>
          <cell r="B79">
            <v>1874</v>
          </cell>
          <cell r="C79">
            <v>153848</v>
          </cell>
          <cell r="D79" t="str">
            <v>528     82097       21.98       7       217</v>
          </cell>
        </row>
        <row r="80">
          <cell r="A80">
            <v>36617</v>
          </cell>
          <cell r="B80">
            <v>1550</v>
          </cell>
          <cell r="C80">
            <v>144658</v>
          </cell>
          <cell r="D80" t="str">
            <v>468     93328       23.19       7       210</v>
          </cell>
        </row>
        <row r="81">
          <cell r="A81">
            <v>36647</v>
          </cell>
          <cell r="B81">
            <v>1603</v>
          </cell>
          <cell r="C81">
            <v>148062</v>
          </cell>
          <cell r="D81" t="str">
            <v>552     92366       25.61       7       217</v>
          </cell>
        </row>
        <row r="82">
          <cell r="A82">
            <v>36678</v>
          </cell>
          <cell r="B82">
            <v>1599</v>
          </cell>
          <cell r="C82">
            <v>143015</v>
          </cell>
          <cell r="D82" t="str">
            <v>347     89441       17.83       6       179</v>
          </cell>
        </row>
        <row r="83">
          <cell r="A83">
            <v>36708</v>
          </cell>
          <cell r="B83">
            <v>1406</v>
          </cell>
          <cell r="C83">
            <v>155414</v>
          </cell>
          <cell r="D83" t="str">
            <v>467    110537       24.93       6       185</v>
          </cell>
        </row>
        <row r="84">
          <cell r="A84">
            <v>36739</v>
          </cell>
          <cell r="B84">
            <v>1221</v>
          </cell>
          <cell r="C84">
            <v>140983</v>
          </cell>
          <cell r="D84" t="str">
            <v>275    115466       18.38       7       215</v>
          </cell>
        </row>
        <row r="85">
          <cell r="A85">
            <v>36770</v>
          </cell>
          <cell r="B85">
            <v>1310</v>
          </cell>
          <cell r="C85">
            <v>134683</v>
          </cell>
          <cell r="D85" t="str">
            <v>427    102812       24.58       6       180</v>
          </cell>
        </row>
        <row r="86">
          <cell r="A86">
            <v>36800</v>
          </cell>
          <cell r="B86">
            <v>1372</v>
          </cell>
          <cell r="C86">
            <v>140731</v>
          </cell>
          <cell r="D86" t="str">
            <v>413    102574       23.14       7       217</v>
          </cell>
        </row>
        <row r="87">
          <cell r="A87">
            <v>36831</v>
          </cell>
          <cell r="B87">
            <v>1256</v>
          </cell>
          <cell r="C87">
            <v>133679</v>
          </cell>
          <cell r="D87" t="str">
            <v>252    106433       16.71       7       209</v>
          </cell>
        </row>
        <row r="88">
          <cell r="A88">
            <v>36861</v>
          </cell>
          <cell r="B88">
            <v>609</v>
          </cell>
          <cell r="C88">
            <v>134393</v>
          </cell>
          <cell r="D88" t="str">
            <v>146    220679       19.34       7       217</v>
          </cell>
        </row>
        <row r="89">
          <cell r="A89" t="str">
            <v>Totals: ____</v>
          </cell>
          <cell r="B89" t="str">
            <v>______</v>
          </cell>
          <cell r="C89" t="str">
            <v>__________</v>
          </cell>
          <cell r="D89" t="str">
            <v>__________</v>
          </cell>
        </row>
        <row r="90">
          <cell r="A90">
            <v>2000</v>
          </cell>
          <cell r="B90">
            <v>17701</v>
          </cell>
          <cell r="C90">
            <v>1743489</v>
          </cell>
          <cell r="D90">
            <v>4859</v>
          </cell>
        </row>
        <row r="92">
          <cell r="A92">
            <v>36892</v>
          </cell>
          <cell r="B92">
            <v>1536</v>
          </cell>
          <cell r="C92">
            <v>133764</v>
          </cell>
          <cell r="D92" t="str">
            <v>384     87086       20.00       7       217</v>
          </cell>
        </row>
        <row r="93">
          <cell r="A93">
            <v>36923</v>
          </cell>
          <cell r="B93">
            <v>1030</v>
          </cell>
          <cell r="C93">
            <v>107437</v>
          </cell>
          <cell r="D93" t="str">
            <v>179    104308       14.81       7       181</v>
          </cell>
        </row>
        <row r="94">
          <cell r="A94">
            <v>36951</v>
          </cell>
          <cell r="B94">
            <v>763</v>
          </cell>
          <cell r="C94">
            <v>64130</v>
          </cell>
          <cell r="D94" t="str">
            <v>305     84050       28.56       5       155</v>
          </cell>
        </row>
        <row r="95">
          <cell r="A95">
            <v>36982</v>
          </cell>
          <cell r="B95">
            <v>607</v>
          </cell>
          <cell r="C95">
            <v>78111</v>
          </cell>
          <cell r="D95" t="str">
            <v>248    128684       29.01       5       144</v>
          </cell>
        </row>
        <row r="96">
          <cell r="A96">
            <v>37012</v>
          </cell>
          <cell r="B96">
            <v>551</v>
          </cell>
          <cell r="C96">
            <v>56937</v>
          </cell>
          <cell r="D96" t="str">
            <v>198    103334       26.44       5       141</v>
          </cell>
        </row>
        <row r="97">
          <cell r="A97">
            <v>37043</v>
          </cell>
          <cell r="B97">
            <v>188</v>
          </cell>
          <cell r="C97">
            <v>6679</v>
          </cell>
          <cell r="D97" t="str">
            <v>91     35527       32.62       4       120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94"/>
    </sheetNames>
    <sheetDataSet>
      <sheetData sheetId="0">
        <row r="38">
          <cell r="A38">
            <v>34394</v>
          </cell>
          <cell r="B38">
            <v>1633</v>
          </cell>
          <cell r="C38">
            <v>2492</v>
          </cell>
          <cell r="D38" t="str">
            <v>1527        5.57</v>
          </cell>
          <cell r="F38" t="str">
            <v>3        23</v>
          </cell>
        </row>
        <row r="39">
          <cell r="A39">
            <v>34425</v>
          </cell>
          <cell r="B39">
            <v>5387</v>
          </cell>
          <cell r="C39">
            <v>11668</v>
          </cell>
          <cell r="D39" t="str">
            <v>2166        5.57</v>
          </cell>
          <cell r="F39" t="str">
            <v>3        88</v>
          </cell>
        </row>
        <row r="40">
          <cell r="A40">
            <v>34455</v>
          </cell>
          <cell r="B40">
            <v>3688</v>
          </cell>
          <cell r="C40">
            <v>11211</v>
          </cell>
          <cell r="D40" t="str">
            <v>3040        5.57</v>
          </cell>
          <cell r="F40" t="str">
            <v>3        88</v>
          </cell>
        </row>
        <row r="41">
          <cell r="A41">
            <v>34486</v>
          </cell>
          <cell r="B41">
            <v>2990</v>
          </cell>
          <cell r="C41">
            <v>10803</v>
          </cell>
          <cell r="D41" t="str">
            <v>3614        5.57</v>
          </cell>
          <cell r="F41" t="str">
            <v>3        90</v>
          </cell>
        </row>
        <row r="42">
          <cell r="A42">
            <v>34516</v>
          </cell>
          <cell r="B42">
            <v>2755</v>
          </cell>
          <cell r="C42">
            <v>9757</v>
          </cell>
          <cell r="D42" t="str">
            <v>3542        5.57</v>
          </cell>
          <cell r="F42" t="str">
            <v>3        93</v>
          </cell>
        </row>
        <row r="43">
          <cell r="A43">
            <v>34547</v>
          </cell>
          <cell r="B43">
            <v>2444</v>
          </cell>
          <cell r="C43">
            <v>8754</v>
          </cell>
          <cell r="D43" t="str">
            <v>3582        5.57</v>
          </cell>
          <cell r="F43" t="str">
            <v>3        91</v>
          </cell>
        </row>
        <row r="44">
          <cell r="A44">
            <v>34578</v>
          </cell>
          <cell r="B44">
            <v>2221</v>
          </cell>
          <cell r="C44">
            <v>8587</v>
          </cell>
          <cell r="D44" t="str">
            <v>3867        5.57</v>
          </cell>
          <cell r="F44" t="str">
            <v>3        89</v>
          </cell>
        </row>
        <row r="45">
          <cell r="A45">
            <v>34608</v>
          </cell>
          <cell r="B45">
            <v>2029</v>
          </cell>
          <cell r="C45">
            <v>8613</v>
          </cell>
          <cell r="D45" t="str">
            <v>4245        5.57</v>
          </cell>
          <cell r="F45" t="str">
            <v>3        93</v>
          </cell>
        </row>
        <row r="46">
          <cell r="A46">
            <v>34639</v>
          </cell>
          <cell r="B46">
            <v>1231</v>
          </cell>
          <cell r="C46">
            <v>8431</v>
          </cell>
          <cell r="D46" t="str">
            <v>6849        5.57</v>
          </cell>
          <cell r="F46" t="str">
            <v>3        90</v>
          </cell>
        </row>
        <row r="47">
          <cell r="A47">
            <v>34669</v>
          </cell>
          <cell r="B47">
            <v>1573</v>
          </cell>
          <cell r="C47">
            <v>7767</v>
          </cell>
          <cell r="D47" t="str">
            <v>4938        5.57</v>
          </cell>
          <cell r="F47" t="str">
            <v>3        93</v>
          </cell>
        </row>
        <row r="48">
          <cell r="A48" t="str">
            <v>Totals: ___</v>
          </cell>
          <cell r="B48" t="str">
            <v>_______</v>
          </cell>
          <cell r="C48" t="str">
            <v>__________</v>
          </cell>
          <cell r="D48" t="str">
            <v>__________</v>
          </cell>
        </row>
        <row r="49">
          <cell r="A49">
            <v>1994</v>
          </cell>
          <cell r="B49">
            <v>25951</v>
          </cell>
          <cell r="C49">
            <v>88083</v>
          </cell>
        </row>
        <row r="51">
          <cell r="A51">
            <v>34700</v>
          </cell>
          <cell r="B51">
            <v>1194</v>
          </cell>
          <cell r="C51">
            <v>7459</v>
          </cell>
          <cell r="D51" t="str">
            <v>6248        5.57</v>
          </cell>
          <cell r="F51" t="str">
            <v>3        93</v>
          </cell>
        </row>
        <row r="52">
          <cell r="A52">
            <v>34731</v>
          </cell>
          <cell r="B52">
            <v>2950</v>
          </cell>
          <cell r="C52">
            <v>7707</v>
          </cell>
          <cell r="D52" t="str">
            <v>2613        5.57</v>
          </cell>
          <cell r="F52" t="str">
            <v>3        84</v>
          </cell>
        </row>
        <row r="53">
          <cell r="A53">
            <v>34759</v>
          </cell>
          <cell r="B53">
            <v>2840</v>
          </cell>
          <cell r="C53">
            <v>8100</v>
          </cell>
          <cell r="D53" t="str">
            <v>2853        5.57</v>
          </cell>
          <cell r="F53" t="str">
            <v>3        93</v>
          </cell>
        </row>
        <row r="54">
          <cell r="A54">
            <v>34790</v>
          </cell>
          <cell r="B54">
            <v>2528</v>
          </cell>
          <cell r="C54">
            <v>7713</v>
          </cell>
          <cell r="D54" t="str">
            <v>3052        5.57</v>
          </cell>
          <cell r="F54" t="str">
            <v>3        90</v>
          </cell>
        </row>
        <row r="55">
          <cell r="A55">
            <v>34820</v>
          </cell>
          <cell r="B55">
            <v>1123</v>
          </cell>
          <cell r="C55">
            <v>8092</v>
          </cell>
          <cell r="D55" t="str">
            <v>7206        5.57</v>
          </cell>
          <cell r="F55" t="str">
            <v>3        93</v>
          </cell>
        </row>
        <row r="56">
          <cell r="A56">
            <v>34851</v>
          </cell>
          <cell r="B56">
            <v>1931</v>
          </cell>
          <cell r="C56">
            <v>7157</v>
          </cell>
          <cell r="D56" t="str">
            <v>3707        5.57</v>
          </cell>
          <cell r="F56" t="str">
            <v>3        90</v>
          </cell>
        </row>
        <row r="57">
          <cell r="A57">
            <v>34881</v>
          </cell>
          <cell r="B57">
            <v>1530</v>
          </cell>
          <cell r="C57">
            <v>6561</v>
          </cell>
          <cell r="D57" t="str">
            <v>4289        5.57</v>
          </cell>
          <cell r="F57" t="str">
            <v>3        93</v>
          </cell>
        </row>
        <row r="58">
          <cell r="A58">
            <v>34912</v>
          </cell>
          <cell r="B58">
            <v>1869</v>
          </cell>
          <cell r="C58">
            <v>7061</v>
          </cell>
          <cell r="D58" t="str">
            <v>3778        5.57</v>
          </cell>
          <cell r="F58" t="str">
            <v>3        93</v>
          </cell>
        </row>
        <row r="59">
          <cell r="A59">
            <v>34943</v>
          </cell>
          <cell r="B59">
            <v>1598</v>
          </cell>
          <cell r="C59">
            <v>7758</v>
          </cell>
          <cell r="D59" t="str">
            <v>4855        5.57</v>
          </cell>
          <cell r="F59" t="str">
            <v>3        90</v>
          </cell>
        </row>
        <row r="60">
          <cell r="A60">
            <v>34973</v>
          </cell>
          <cell r="B60">
            <v>1457</v>
          </cell>
          <cell r="C60">
            <v>7188</v>
          </cell>
          <cell r="D60" t="str">
            <v>4934        5.57</v>
          </cell>
          <cell r="F60" t="str">
            <v>3        93</v>
          </cell>
        </row>
        <row r="61">
          <cell r="A61">
            <v>35004</v>
          </cell>
          <cell r="B61">
            <v>1389</v>
          </cell>
          <cell r="C61">
            <v>6823</v>
          </cell>
          <cell r="D61" t="str">
            <v>4913        5.57</v>
          </cell>
          <cell r="F61" t="str">
            <v>3        90</v>
          </cell>
        </row>
        <row r="62">
          <cell r="A62">
            <v>35034</v>
          </cell>
          <cell r="B62">
            <v>1425</v>
          </cell>
          <cell r="C62">
            <v>7239</v>
          </cell>
          <cell r="D62" t="str">
            <v>5081        5.57</v>
          </cell>
          <cell r="F62" t="str">
            <v>3        67</v>
          </cell>
        </row>
        <row r="63">
          <cell r="A63" t="str">
            <v>Totals: ___</v>
          </cell>
          <cell r="B63" t="str">
            <v>_______</v>
          </cell>
          <cell r="C63" t="str">
            <v>__________</v>
          </cell>
          <cell r="D63" t="str">
            <v>__________</v>
          </cell>
        </row>
        <row r="64">
          <cell r="A64">
            <v>1995</v>
          </cell>
          <cell r="B64">
            <v>21834</v>
          </cell>
          <cell r="C64">
            <v>88858</v>
          </cell>
        </row>
        <row r="66">
          <cell r="A66">
            <v>35065</v>
          </cell>
          <cell r="B66">
            <v>1166</v>
          </cell>
          <cell r="C66">
            <v>7034</v>
          </cell>
          <cell r="D66" t="str">
            <v>6033        5.57</v>
          </cell>
          <cell r="F66" t="str">
            <v>2        62</v>
          </cell>
        </row>
        <row r="67">
          <cell r="A67">
            <v>35096</v>
          </cell>
          <cell r="B67">
            <v>1073</v>
          </cell>
          <cell r="C67">
            <v>7403</v>
          </cell>
          <cell r="D67" t="str">
            <v>6900        5.57</v>
          </cell>
          <cell r="F67" t="str">
            <v>2        58</v>
          </cell>
        </row>
        <row r="68">
          <cell r="A68">
            <v>35125</v>
          </cell>
          <cell r="B68">
            <v>1245</v>
          </cell>
          <cell r="C68">
            <v>6702</v>
          </cell>
          <cell r="D68" t="str">
            <v>5384        5.57</v>
          </cell>
          <cell r="F68" t="str">
            <v>3        93</v>
          </cell>
        </row>
        <row r="69">
          <cell r="A69">
            <v>35156</v>
          </cell>
          <cell r="B69">
            <v>1130</v>
          </cell>
          <cell r="C69">
            <v>5953</v>
          </cell>
          <cell r="D69" t="str">
            <v>5269        5.57</v>
          </cell>
          <cell r="F69" t="str">
            <v>3        88</v>
          </cell>
        </row>
        <row r="70">
          <cell r="A70">
            <v>35186</v>
          </cell>
          <cell r="B70">
            <v>1076</v>
          </cell>
          <cell r="C70">
            <v>6785</v>
          </cell>
          <cell r="D70" t="str">
            <v>6306        5.57</v>
          </cell>
          <cell r="F70" t="str">
            <v>3        86</v>
          </cell>
        </row>
        <row r="71">
          <cell r="A71">
            <v>35217</v>
          </cell>
          <cell r="B71">
            <v>1251</v>
          </cell>
          <cell r="C71">
            <v>6547</v>
          </cell>
          <cell r="D71" t="str">
            <v>5234        5.57</v>
          </cell>
          <cell r="F71" t="str">
            <v>3        90</v>
          </cell>
        </row>
        <row r="72">
          <cell r="A72">
            <v>35247</v>
          </cell>
          <cell r="B72">
            <v>1092</v>
          </cell>
          <cell r="C72">
            <v>7071</v>
          </cell>
          <cell r="D72" t="str">
            <v>18      6476        1.62</v>
          </cell>
          <cell r="F72" t="str">
            <v>3        93</v>
          </cell>
        </row>
        <row r="73">
          <cell r="A73">
            <v>35278</v>
          </cell>
          <cell r="B73">
            <v>971</v>
          </cell>
          <cell r="C73">
            <v>6200</v>
          </cell>
          <cell r="D73" t="str">
            <v>18      6386        1.82</v>
          </cell>
          <cell r="F73" t="str">
            <v>3        93</v>
          </cell>
        </row>
        <row r="74">
          <cell r="A74">
            <v>35309</v>
          </cell>
          <cell r="B74">
            <v>914</v>
          </cell>
          <cell r="C74">
            <v>6190</v>
          </cell>
          <cell r="D74" t="str">
            <v>18      6773        1.93</v>
          </cell>
          <cell r="F74" t="str">
            <v>3        62</v>
          </cell>
        </row>
        <row r="75">
          <cell r="A75">
            <v>35339</v>
          </cell>
          <cell r="B75">
            <v>906</v>
          </cell>
          <cell r="C75">
            <v>6109</v>
          </cell>
          <cell r="D75" t="str">
            <v>18      6743        1.95</v>
          </cell>
          <cell r="F75" t="str">
            <v>3        73</v>
          </cell>
        </row>
        <row r="76">
          <cell r="A76">
            <v>35370</v>
          </cell>
          <cell r="B76">
            <v>851</v>
          </cell>
          <cell r="C76">
            <v>5763</v>
          </cell>
          <cell r="D76" t="str">
            <v>5      6773        0.58</v>
          </cell>
          <cell r="F76" t="str">
            <v>3        83</v>
          </cell>
        </row>
        <row r="77">
          <cell r="A77">
            <v>35400</v>
          </cell>
          <cell r="B77">
            <v>842</v>
          </cell>
          <cell r="C77">
            <v>5798</v>
          </cell>
          <cell r="D77" t="str">
            <v>6886        0.58</v>
          </cell>
          <cell r="F77" t="str">
            <v>3        93</v>
          </cell>
        </row>
        <row r="78">
          <cell r="A78" t="str">
            <v>Totals: ___</v>
          </cell>
          <cell r="B78" t="str">
            <v>_______</v>
          </cell>
          <cell r="C78" t="str">
            <v>__________</v>
          </cell>
          <cell r="D78" t="str">
            <v>__________</v>
          </cell>
        </row>
        <row r="79">
          <cell r="A79">
            <v>1996</v>
          </cell>
          <cell r="B79">
            <v>12517</v>
          </cell>
          <cell r="C79">
            <v>77555</v>
          </cell>
          <cell r="D79">
            <v>77</v>
          </cell>
        </row>
        <row r="81">
          <cell r="A81">
            <v>35431</v>
          </cell>
          <cell r="B81">
            <v>729</v>
          </cell>
          <cell r="C81">
            <v>5255</v>
          </cell>
          <cell r="D81" t="str">
            <v>7209        0.58</v>
          </cell>
          <cell r="F81" t="str">
            <v>2        62</v>
          </cell>
        </row>
        <row r="82">
          <cell r="A82">
            <v>35462</v>
          </cell>
          <cell r="B82">
            <v>729</v>
          </cell>
          <cell r="C82">
            <v>5316</v>
          </cell>
          <cell r="D82" t="str">
            <v>7293        0.58</v>
          </cell>
          <cell r="F82" t="str">
            <v>2        56</v>
          </cell>
        </row>
        <row r="83">
          <cell r="A83">
            <v>35490</v>
          </cell>
          <cell r="B83">
            <v>866</v>
          </cell>
          <cell r="C83">
            <v>5579</v>
          </cell>
          <cell r="D83" t="str">
            <v>6443        0.58</v>
          </cell>
          <cell r="F83" t="str">
            <v>2        62</v>
          </cell>
        </row>
        <row r="84">
          <cell r="A84">
            <v>35521</v>
          </cell>
          <cell r="B84">
            <v>619</v>
          </cell>
          <cell r="C84">
            <v>5298</v>
          </cell>
          <cell r="D84" t="str">
            <v>8559        0.58</v>
          </cell>
          <cell r="F84" t="str">
            <v>2        60</v>
          </cell>
        </row>
        <row r="85">
          <cell r="A85">
            <v>35551</v>
          </cell>
          <cell r="B85">
            <v>810</v>
          </cell>
          <cell r="C85">
            <v>5432</v>
          </cell>
          <cell r="D85" t="str">
            <v>6707        0.58</v>
          </cell>
          <cell r="F85" t="str">
            <v>2        62</v>
          </cell>
        </row>
        <row r="86">
          <cell r="A86">
            <v>35582</v>
          </cell>
          <cell r="B86">
            <v>653</v>
          </cell>
          <cell r="C86">
            <v>4743</v>
          </cell>
          <cell r="D86" t="str">
            <v>7264        0.58</v>
          </cell>
          <cell r="F86" t="str">
            <v>2        60</v>
          </cell>
        </row>
        <row r="87">
          <cell r="A87">
            <v>35612</v>
          </cell>
          <cell r="B87">
            <v>727</v>
          </cell>
          <cell r="C87">
            <v>5396</v>
          </cell>
          <cell r="D87" t="str">
            <v>7423        0.58</v>
          </cell>
          <cell r="F87" t="str">
            <v>2        62</v>
          </cell>
        </row>
        <row r="88">
          <cell r="A88">
            <v>35643</v>
          </cell>
          <cell r="B88">
            <v>646</v>
          </cell>
          <cell r="C88">
            <v>5140</v>
          </cell>
          <cell r="D88" t="str">
            <v>7957        0.58</v>
          </cell>
          <cell r="F88" t="str">
            <v>2        62</v>
          </cell>
        </row>
        <row r="89">
          <cell r="A89">
            <v>35674</v>
          </cell>
          <cell r="B89">
            <v>666</v>
          </cell>
          <cell r="C89">
            <v>5632</v>
          </cell>
          <cell r="D89" t="str">
            <v>8457        0.58</v>
          </cell>
          <cell r="F89" t="str">
            <v>2        60</v>
          </cell>
        </row>
        <row r="90">
          <cell r="A90">
            <v>35704</v>
          </cell>
          <cell r="B90">
            <v>636</v>
          </cell>
          <cell r="C90">
            <v>5312</v>
          </cell>
          <cell r="D90" t="str">
            <v>8353        0.58</v>
          </cell>
          <cell r="F90" t="str">
            <v>2        62</v>
          </cell>
        </row>
        <row r="91">
          <cell r="A91">
            <v>35735</v>
          </cell>
          <cell r="B91">
            <v>600</v>
          </cell>
          <cell r="C91">
            <v>4933</v>
          </cell>
          <cell r="D91" t="str">
            <v>8222        0.58</v>
          </cell>
          <cell r="F91" t="str">
            <v>2        60</v>
          </cell>
        </row>
        <row r="92">
          <cell r="A92">
            <v>35765</v>
          </cell>
          <cell r="B92">
            <v>632</v>
          </cell>
          <cell r="C92">
            <v>5296</v>
          </cell>
          <cell r="D92" t="str">
            <v>8380        0.58</v>
          </cell>
          <cell r="F92" t="str">
            <v>2        62</v>
          </cell>
        </row>
        <row r="93">
          <cell r="A93" t="str">
            <v>Totals: ___</v>
          </cell>
          <cell r="B93" t="str">
            <v>_______</v>
          </cell>
          <cell r="C93" t="str">
            <v>__________</v>
          </cell>
          <cell r="D93" t="str">
            <v>__________</v>
          </cell>
        </row>
        <row r="94">
          <cell r="A94">
            <v>1997</v>
          </cell>
          <cell r="B94">
            <v>8313</v>
          </cell>
          <cell r="C94">
            <v>63332</v>
          </cell>
        </row>
        <row r="96">
          <cell r="A96">
            <v>35796</v>
          </cell>
          <cell r="B96">
            <v>490</v>
          </cell>
          <cell r="C96">
            <v>5548</v>
          </cell>
          <cell r="D96" t="str">
            <v>11323        0.58</v>
          </cell>
          <cell r="F96" t="str">
            <v>2        62</v>
          </cell>
        </row>
        <row r="97">
          <cell r="A97">
            <v>35827</v>
          </cell>
          <cell r="B97">
            <v>516</v>
          </cell>
          <cell r="C97">
            <v>4221</v>
          </cell>
          <cell r="D97" t="str">
            <v>8181        0.58</v>
          </cell>
          <cell r="F97" t="str">
            <v>2        56</v>
          </cell>
        </row>
        <row r="98">
          <cell r="A98">
            <v>35855</v>
          </cell>
          <cell r="B98">
            <v>517</v>
          </cell>
          <cell r="C98">
            <v>5399</v>
          </cell>
          <cell r="D98" t="str">
            <v>10443        0.58</v>
          </cell>
          <cell r="F98" t="str">
            <v>2        62</v>
          </cell>
        </row>
        <row r="99">
          <cell r="A99">
            <v>35886</v>
          </cell>
          <cell r="B99">
            <v>563</v>
          </cell>
          <cell r="C99">
            <v>4224</v>
          </cell>
          <cell r="D99" t="str">
            <v>7503        0.58</v>
          </cell>
          <cell r="F99" t="str">
            <v>2        60</v>
          </cell>
        </row>
        <row r="100">
          <cell r="A100">
            <v>35916</v>
          </cell>
          <cell r="B100">
            <v>639</v>
          </cell>
          <cell r="C100">
            <v>4557</v>
          </cell>
          <cell r="D100" t="str">
            <v>7132        0.58</v>
          </cell>
          <cell r="F100" t="str">
            <v>2        61</v>
          </cell>
        </row>
        <row r="101">
          <cell r="A101">
            <v>35947</v>
          </cell>
          <cell r="B101">
            <v>291</v>
          </cell>
          <cell r="C101">
            <v>4284</v>
          </cell>
          <cell r="D101" t="str">
            <v>14722        0.58</v>
          </cell>
          <cell r="F101" t="str">
            <v>2        60</v>
          </cell>
        </row>
        <row r="102">
          <cell r="A102">
            <v>35977</v>
          </cell>
          <cell r="B102">
            <v>331</v>
          </cell>
          <cell r="C102">
            <v>4034</v>
          </cell>
          <cell r="D102" t="str">
            <v>12188        0.58</v>
          </cell>
          <cell r="F102" t="str">
            <v>2        62</v>
          </cell>
        </row>
        <row r="103">
          <cell r="A103">
            <v>36008</v>
          </cell>
          <cell r="B103">
            <v>449</v>
          </cell>
          <cell r="C103">
            <v>3411</v>
          </cell>
          <cell r="D103" t="str">
            <v>7597        0.58</v>
          </cell>
          <cell r="F103" t="str">
            <v>2        60</v>
          </cell>
        </row>
        <row r="104">
          <cell r="A104">
            <v>36039</v>
          </cell>
          <cell r="B104">
            <v>385</v>
          </cell>
          <cell r="C104">
            <v>4661</v>
          </cell>
          <cell r="D104" t="str">
            <v>12107        0.58</v>
          </cell>
          <cell r="F104" t="str">
            <v>2        60</v>
          </cell>
        </row>
        <row r="105">
          <cell r="A105">
            <v>36069</v>
          </cell>
          <cell r="B105">
            <v>361</v>
          </cell>
          <cell r="C105">
            <v>4609</v>
          </cell>
          <cell r="D105" t="str">
            <v>12768        0.58</v>
          </cell>
          <cell r="F105" t="str">
            <v>2        62</v>
          </cell>
        </row>
        <row r="106">
          <cell r="A106">
            <v>36100</v>
          </cell>
          <cell r="B106">
            <v>839</v>
          </cell>
          <cell r="C106">
            <v>4427</v>
          </cell>
          <cell r="D106" t="str">
            <v>5277        0.58</v>
          </cell>
          <cell r="F106" t="str">
            <v>2        60</v>
          </cell>
        </row>
        <row r="107">
          <cell r="A107">
            <v>36130</v>
          </cell>
          <cell r="B107">
            <v>359</v>
          </cell>
          <cell r="C107">
            <v>4223</v>
          </cell>
          <cell r="D107" t="str">
            <v>11764        0.58</v>
          </cell>
          <cell r="F107" t="str">
            <v>2        62</v>
          </cell>
        </row>
        <row r="108">
          <cell r="A108" t="str">
            <v>Totals: ___</v>
          </cell>
          <cell r="B108" t="str">
            <v>_______</v>
          </cell>
          <cell r="C108" t="str">
            <v>__________</v>
          </cell>
          <cell r="D108" t="str">
            <v>__________</v>
          </cell>
        </row>
        <row r="109">
          <cell r="A109">
            <v>1998</v>
          </cell>
          <cell r="B109">
            <v>5740</v>
          </cell>
          <cell r="C109">
            <v>53598</v>
          </cell>
        </row>
        <row r="111">
          <cell r="A111">
            <v>36161</v>
          </cell>
          <cell r="B111">
            <v>39</v>
          </cell>
          <cell r="C111">
            <v>3321</v>
          </cell>
          <cell r="D111" t="str">
            <v>85154        0.58</v>
          </cell>
          <cell r="F111" t="str">
            <v>1        31</v>
          </cell>
        </row>
        <row r="112">
          <cell r="A112">
            <v>36192</v>
          </cell>
          <cell r="B112">
            <v>298</v>
          </cell>
          <cell r="C112">
            <v>4025</v>
          </cell>
          <cell r="D112" t="str">
            <v>13507        0.58</v>
          </cell>
          <cell r="F112" t="str">
            <v>2        56</v>
          </cell>
        </row>
        <row r="113">
          <cell r="A113">
            <v>36220</v>
          </cell>
          <cell r="B113">
            <v>462</v>
          </cell>
          <cell r="C113">
            <v>4393</v>
          </cell>
          <cell r="D113" t="str">
            <v>9509        0.58</v>
          </cell>
          <cell r="F113" t="str">
            <v>3        93</v>
          </cell>
        </row>
        <row r="114">
          <cell r="A114">
            <v>36251</v>
          </cell>
          <cell r="B114">
            <v>344</v>
          </cell>
          <cell r="C114">
            <v>4202</v>
          </cell>
          <cell r="D114" t="str">
            <v>12216        0.58</v>
          </cell>
          <cell r="F114" t="str">
            <v>3        90</v>
          </cell>
        </row>
        <row r="115">
          <cell r="A115">
            <v>36281</v>
          </cell>
          <cell r="B115">
            <v>22</v>
          </cell>
          <cell r="C115">
            <v>3390</v>
          </cell>
          <cell r="D115" t="str">
            <v>154091        0.58</v>
          </cell>
          <cell r="F115" t="str">
            <v>1        31</v>
          </cell>
        </row>
        <row r="116">
          <cell r="A116">
            <v>36312</v>
          </cell>
          <cell r="B116">
            <v>368</v>
          </cell>
          <cell r="C116">
            <v>3735</v>
          </cell>
          <cell r="D116" t="str">
            <v>10150        0.58</v>
          </cell>
          <cell r="F116" t="str">
            <v>3        90</v>
          </cell>
        </row>
        <row r="117">
          <cell r="A117">
            <v>36342</v>
          </cell>
          <cell r="B117">
            <v>356</v>
          </cell>
          <cell r="C117">
            <v>3716</v>
          </cell>
          <cell r="D117" t="str">
            <v>10439        0.58</v>
          </cell>
          <cell r="F117" t="str">
            <v>2        62</v>
          </cell>
        </row>
        <row r="118">
          <cell r="A118">
            <v>36373</v>
          </cell>
          <cell r="B118">
            <v>720</v>
          </cell>
          <cell r="C118">
            <v>4227</v>
          </cell>
          <cell r="D118" t="str">
            <v>5871        0.58</v>
          </cell>
          <cell r="F118" t="str">
            <v>3        82</v>
          </cell>
        </row>
        <row r="119">
          <cell r="A119">
            <v>36404</v>
          </cell>
          <cell r="B119">
            <v>746</v>
          </cell>
          <cell r="C119">
            <v>4325</v>
          </cell>
          <cell r="D119" t="str">
            <v>5798        0.58</v>
          </cell>
          <cell r="F119" t="str">
            <v>3        84</v>
          </cell>
        </row>
        <row r="120">
          <cell r="A120">
            <v>36434</v>
          </cell>
          <cell r="B120">
            <v>341</v>
          </cell>
          <cell r="C120">
            <v>4186</v>
          </cell>
          <cell r="D120" t="str">
            <v>12276        0.58</v>
          </cell>
          <cell r="F120" t="str">
            <v>2        61</v>
          </cell>
        </row>
        <row r="121">
          <cell r="A121">
            <v>36465</v>
          </cell>
          <cell r="B121">
            <v>791</v>
          </cell>
          <cell r="C121">
            <v>4938</v>
          </cell>
          <cell r="D121" t="str">
            <v>29      6243        3.54</v>
          </cell>
          <cell r="F121" t="str">
            <v>3        89</v>
          </cell>
        </row>
        <row r="122">
          <cell r="A122">
            <v>36495</v>
          </cell>
          <cell r="B122">
            <v>441</v>
          </cell>
          <cell r="C122">
            <v>4286</v>
          </cell>
          <cell r="D122" t="str">
            <v>30      9719        6.37</v>
          </cell>
          <cell r="F122" t="str">
            <v>3        92</v>
          </cell>
        </row>
        <row r="123">
          <cell r="A123" t="str">
            <v>Totals: ___</v>
          </cell>
          <cell r="B123" t="str">
            <v>_______</v>
          </cell>
          <cell r="C123" t="str">
            <v>__________</v>
          </cell>
          <cell r="D123" t="str">
            <v>__________</v>
          </cell>
        </row>
        <row r="124">
          <cell r="A124">
            <v>1999</v>
          </cell>
          <cell r="B124">
            <v>4928</v>
          </cell>
          <cell r="C124">
            <v>48744</v>
          </cell>
          <cell r="D124">
            <v>59</v>
          </cell>
        </row>
        <row r="126">
          <cell r="A126">
            <v>36526</v>
          </cell>
          <cell r="B126">
            <v>486</v>
          </cell>
          <cell r="C126">
            <v>4617</v>
          </cell>
          <cell r="D126" t="str">
            <v>29      9501        5.63</v>
          </cell>
          <cell r="F126" t="str">
            <v>3        91</v>
          </cell>
        </row>
        <row r="127">
          <cell r="A127">
            <v>36557</v>
          </cell>
          <cell r="B127">
            <v>577</v>
          </cell>
          <cell r="C127">
            <v>4315</v>
          </cell>
          <cell r="D127" t="str">
            <v>27      7479        4.47</v>
          </cell>
          <cell r="F127" t="str">
            <v>3        85</v>
          </cell>
        </row>
        <row r="128">
          <cell r="A128">
            <v>36586</v>
          </cell>
          <cell r="B128">
            <v>359</v>
          </cell>
          <cell r="C128">
            <v>5433</v>
          </cell>
          <cell r="D128" t="str">
            <v>15134        4.47</v>
          </cell>
          <cell r="F128" t="str">
            <v>2        62</v>
          </cell>
        </row>
        <row r="129">
          <cell r="A129">
            <v>36617</v>
          </cell>
          <cell r="B129">
            <v>308</v>
          </cell>
          <cell r="C129">
            <v>5306</v>
          </cell>
          <cell r="D129" t="str">
            <v>17228        4.47</v>
          </cell>
          <cell r="F129" t="str">
            <v>2        60</v>
          </cell>
        </row>
        <row r="130">
          <cell r="A130">
            <v>36647</v>
          </cell>
          <cell r="B130">
            <v>303</v>
          </cell>
          <cell r="C130">
            <v>4628</v>
          </cell>
          <cell r="D130" t="str">
            <v>15274        4.47</v>
          </cell>
          <cell r="F130" t="str">
            <v>2        62</v>
          </cell>
        </row>
        <row r="131">
          <cell r="A131">
            <v>36678</v>
          </cell>
          <cell r="B131">
            <v>453</v>
          </cell>
          <cell r="C131">
            <v>3894</v>
          </cell>
          <cell r="D131" t="str">
            <v>29      8597        6.02</v>
          </cell>
          <cell r="F131" t="str">
            <v>3        89</v>
          </cell>
        </row>
        <row r="132">
          <cell r="A132">
            <v>36708</v>
          </cell>
          <cell r="B132">
            <v>491</v>
          </cell>
          <cell r="C132">
            <v>702</v>
          </cell>
          <cell r="D132" t="str">
            <v>1430        6.02</v>
          </cell>
          <cell r="F132" t="str">
            <v>2        62</v>
          </cell>
        </row>
        <row r="133">
          <cell r="A133">
            <v>36739</v>
          </cell>
          <cell r="B133">
            <v>372</v>
          </cell>
          <cell r="C133">
            <v>4106</v>
          </cell>
          <cell r="D133" t="str">
            <v>24     11038        6.06</v>
          </cell>
          <cell r="F133" t="str">
            <v>3        91</v>
          </cell>
        </row>
        <row r="134">
          <cell r="A134">
            <v>36770</v>
          </cell>
          <cell r="B134">
            <v>275</v>
          </cell>
          <cell r="C134">
            <v>4136</v>
          </cell>
          <cell r="D134" t="str">
            <v>15041        6.06</v>
          </cell>
          <cell r="F134" t="str">
            <v>2        60</v>
          </cell>
        </row>
        <row r="135">
          <cell r="A135">
            <v>36800</v>
          </cell>
          <cell r="B135">
            <v>558</v>
          </cell>
          <cell r="C135">
            <v>4207</v>
          </cell>
          <cell r="D135" t="str">
            <v>7540        6.06</v>
          </cell>
          <cell r="F135" t="str">
            <v>3        93</v>
          </cell>
        </row>
        <row r="136">
          <cell r="A136">
            <v>36831</v>
          </cell>
          <cell r="B136">
            <v>327</v>
          </cell>
          <cell r="C136">
            <v>4182</v>
          </cell>
          <cell r="D136" t="str">
            <v>27     12789        7.63</v>
          </cell>
          <cell r="F136" t="str">
            <v>3        87</v>
          </cell>
        </row>
        <row r="137">
          <cell r="A137">
            <v>36861</v>
          </cell>
          <cell r="B137">
            <v>413</v>
          </cell>
          <cell r="C137">
            <v>4379</v>
          </cell>
          <cell r="D137" t="str">
            <v>30     10603        6.77</v>
          </cell>
          <cell r="F137" t="str">
            <v>3        92</v>
          </cell>
        </row>
        <row r="138">
          <cell r="A138" t="str">
            <v>Totals: ___</v>
          </cell>
          <cell r="B138" t="str">
            <v>_______</v>
          </cell>
          <cell r="C138" t="str">
            <v>__________</v>
          </cell>
          <cell r="D138" t="str">
            <v>__________</v>
          </cell>
        </row>
        <row r="139">
          <cell r="A139">
            <v>2000</v>
          </cell>
          <cell r="B139">
            <v>4922</v>
          </cell>
          <cell r="C139">
            <v>49905</v>
          </cell>
          <cell r="D139">
            <v>166</v>
          </cell>
        </row>
        <row r="141">
          <cell r="A141">
            <v>36892</v>
          </cell>
          <cell r="B141">
            <v>344</v>
          </cell>
          <cell r="C141">
            <v>4141</v>
          </cell>
          <cell r="D141" t="str">
            <v>6     12038        1.71</v>
          </cell>
          <cell r="F141" t="str">
            <v>3        68</v>
          </cell>
        </row>
        <row r="142">
          <cell r="A142">
            <v>36923</v>
          </cell>
          <cell r="B142">
            <v>375</v>
          </cell>
          <cell r="C142">
            <v>3936</v>
          </cell>
          <cell r="D142" t="str">
            <v>10497        1.71</v>
          </cell>
          <cell r="F142" t="str">
            <v>3        73</v>
          </cell>
        </row>
        <row r="143">
          <cell r="A143">
            <v>36951</v>
          </cell>
          <cell r="B143">
            <v>164</v>
          </cell>
          <cell r="C143">
            <v>56</v>
          </cell>
          <cell r="D143" t="str">
            <v>342        1.71</v>
          </cell>
          <cell r="F143" t="str">
            <v>1        31</v>
          </cell>
        </row>
        <row r="144">
          <cell r="A144">
            <v>36982</v>
          </cell>
          <cell r="B144">
            <v>403</v>
          </cell>
          <cell r="C144">
            <v>645</v>
          </cell>
          <cell r="D144" t="str">
            <v>1601        1.71</v>
          </cell>
          <cell r="F144" t="str">
            <v>1        30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y97"/>
    </sheetNames>
    <sheetDataSet>
      <sheetData sheetId="0">
        <row r="48">
          <cell r="A48">
            <v>35551</v>
          </cell>
          <cell r="B48">
            <v>5333</v>
          </cell>
          <cell r="C48">
            <v>54391</v>
          </cell>
          <cell r="D48" t="str">
            <v>5,313     10199       49.91       5       134</v>
          </cell>
        </row>
        <row r="49">
          <cell r="A49">
            <v>35582</v>
          </cell>
          <cell r="B49">
            <v>7171</v>
          </cell>
          <cell r="C49">
            <v>166116</v>
          </cell>
          <cell r="D49" t="str">
            <v>5,572     23165       43.73       5       132</v>
          </cell>
        </row>
        <row r="50">
          <cell r="A50">
            <v>35612</v>
          </cell>
          <cell r="B50">
            <v>6746</v>
          </cell>
          <cell r="C50">
            <v>266130</v>
          </cell>
          <cell r="D50" t="str">
            <v>4,530     39451       40.17       5       155</v>
          </cell>
        </row>
        <row r="51">
          <cell r="A51">
            <v>35643</v>
          </cell>
          <cell r="B51">
            <v>5452</v>
          </cell>
          <cell r="C51">
            <v>194277</v>
          </cell>
          <cell r="D51" t="str">
            <v>3,275     35635       37.53       5       146</v>
          </cell>
        </row>
        <row r="52">
          <cell r="A52">
            <v>35674</v>
          </cell>
          <cell r="B52">
            <v>5957</v>
          </cell>
          <cell r="C52">
            <v>245232</v>
          </cell>
          <cell r="D52" t="str">
            <v>4,359     41168       42.25       5       141</v>
          </cell>
        </row>
        <row r="53">
          <cell r="A53">
            <v>35704</v>
          </cell>
          <cell r="B53">
            <v>4999</v>
          </cell>
          <cell r="C53">
            <v>210463</v>
          </cell>
          <cell r="D53" t="str">
            <v>3,368     42102       40.25       4       124</v>
          </cell>
        </row>
        <row r="54">
          <cell r="A54">
            <v>35735</v>
          </cell>
          <cell r="B54">
            <v>4780</v>
          </cell>
          <cell r="C54">
            <v>193118</v>
          </cell>
          <cell r="D54" t="str">
            <v>4,434     40402       48.12       4       120</v>
          </cell>
        </row>
        <row r="55">
          <cell r="A55">
            <v>35765</v>
          </cell>
          <cell r="B55">
            <v>4614</v>
          </cell>
          <cell r="C55">
            <v>179372</v>
          </cell>
          <cell r="D55" t="str">
            <v>4,268     38876       48.05       4       123</v>
          </cell>
        </row>
        <row r="56">
          <cell r="A56" t="str">
            <v>Totals: ___</v>
          </cell>
          <cell r="B56" t="str">
            <v>_______</v>
          </cell>
          <cell r="C56" t="str">
            <v>__________</v>
          </cell>
          <cell r="D56" t="str">
            <v>__________</v>
          </cell>
        </row>
        <row r="57">
          <cell r="A57">
            <v>1997</v>
          </cell>
          <cell r="B57">
            <v>45052</v>
          </cell>
          <cell r="C57">
            <v>1509099</v>
          </cell>
          <cell r="D57">
            <v>35142</v>
          </cell>
        </row>
        <row r="59">
          <cell r="A59">
            <v>35796</v>
          </cell>
          <cell r="B59">
            <v>3017</v>
          </cell>
          <cell r="C59">
            <v>171274</v>
          </cell>
          <cell r="D59" t="str">
            <v>2,294     56770       43.19       4       123</v>
          </cell>
        </row>
        <row r="60">
          <cell r="A60">
            <v>35827</v>
          </cell>
          <cell r="B60">
            <v>3512</v>
          </cell>
          <cell r="C60">
            <v>151450</v>
          </cell>
          <cell r="D60" t="str">
            <v>2,453     43124       41.12       4       112</v>
          </cell>
        </row>
        <row r="61">
          <cell r="A61">
            <v>35855</v>
          </cell>
          <cell r="B61">
            <v>3004</v>
          </cell>
          <cell r="C61">
            <v>152408</v>
          </cell>
          <cell r="D61" t="str">
            <v>2,423     50736       44.65       4       124</v>
          </cell>
        </row>
        <row r="62">
          <cell r="A62">
            <v>35886</v>
          </cell>
          <cell r="B62">
            <v>3117</v>
          </cell>
          <cell r="C62">
            <v>128204</v>
          </cell>
          <cell r="D62" t="str">
            <v>2,662     41131       46.06       4       117</v>
          </cell>
        </row>
        <row r="63">
          <cell r="A63">
            <v>35916</v>
          </cell>
          <cell r="B63">
            <v>3660</v>
          </cell>
          <cell r="C63">
            <v>203726</v>
          </cell>
          <cell r="D63" t="str">
            <v>2,892     55663       44.14       5       138</v>
          </cell>
        </row>
        <row r="64">
          <cell r="A64">
            <v>35947</v>
          </cell>
          <cell r="B64">
            <v>3297</v>
          </cell>
          <cell r="C64">
            <v>13133</v>
          </cell>
          <cell r="D64" t="str">
            <v>2,882      3984       46.64       5       148</v>
          </cell>
        </row>
        <row r="65">
          <cell r="A65">
            <v>35977</v>
          </cell>
          <cell r="B65">
            <v>3310</v>
          </cell>
          <cell r="C65">
            <v>140910</v>
          </cell>
          <cell r="D65" t="str">
            <v>2,470     42571       42.73       5       154</v>
          </cell>
        </row>
        <row r="66">
          <cell r="A66">
            <v>36008</v>
          </cell>
          <cell r="B66">
            <v>2513</v>
          </cell>
          <cell r="C66">
            <v>138085</v>
          </cell>
          <cell r="D66" t="str">
            <v>1,346     54949       34.88       5       155</v>
          </cell>
        </row>
        <row r="67">
          <cell r="A67">
            <v>36039</v>
          </cell>
          <cell r="B67">
            <v>3128</v>
          </cell>
          <cell r="C67">
            <v>134077</v>
          </cell>
          <cell r="D67" t="str">
            <v>1,034     42864       24.84       5       149</v>
          </cell>
        </row>
        <row r="68">
          <cell r="A68">
            <v>36069</v>
          </cell>
          <cell r="B68">
            <v>2586</v>
          </cell>
          <cell r="C68">
            <v>135380</v>
          </cell>
          <cell r="D68" t="str">
            <v>2,099     52352       44.80       5       155</v>
          </cell>
        </row>
        <row r="69">
          <cell r="A69">
            <v>36100</v>
          </cell>
          <cell r="B69">
            <v>2537</v>
          </cell>
          <cell r="C69">
            <v>130010</v>
          </cell>
          <cell r="D69" t="str">
            <v>1,991     51246       43.97       5       150</v>
          </cell>
        </row>
        <row r="70">
          <cell r="A70">
            <v>36130</v>
          </cell>
          <cell r="B70">
            <v>2383</v>
          </cell>
          <cell r="C70">
            <v>127751</v>
          </cell>
          <cell r="D70" t="str">
            <v>2,154     53610       47.48       5       144</v>
          </cell>
        </row>
        <row r="71">
          <cell r="A71" t="str">
            <v>Totals: ___</v>
          </cell>
          <cell r="B71" t="str">
            <v>_______</v>
          </cell>
          <cell r="C71" t="str">
            <v>__________</v>
          </cell>
          <cell r="D71" t="str">
            <v>__________</v>
          </cell>
        </row>
        <row r="72">
          <cell r="A72">
            <v>1998</v>
          </cell>
          <cell r="B72">
            <v>36064</v>
          </cell>
          <cell r="C72">
            <v>1626408</v>
          </cell>
          <cell r="D72">
            <v>26700</v>
          </cell>
        </row>
        <row r="74">
          <cell r="A74">
            <v>36161</v>
          </cell>
          <cell r="B74">
            <v>2534</v>
          </cell>
          <cell r="C74">
            <v>127807</v>
          </cell>
          <cell r="D74" t="str">
            <v>2,074     50437       45.01       5       126</v>
          </cell>
        </row>
        <row r="75">
          <cell r="A75">
            <v>36192</v>
          </cell>
          <cell r="B75">
            <v>2093</v>
          </cell>
          <cell r="C75">
            <v>114539</v>
          </cell>
          <cell r="D75" t="str">
            <v>1,639     54725       43.92       4       112</v>
          </cell>
        </row>
        <row r="76">
          <cell r="A76">
            <v>36220</v>
          </cell>
          <cell r="B76">
            <v>2030</v>
          </cell>
          <cell r="C76">
            <v>123681</v>
          </cell>
          <cell r="D76" t="str">
            <v>2,455     60927       54.74       4       124</v>
          </cell>
        </row>
        <row r="77">
          <cell r="A77">
            <v>36251</v>
          </cell>
          <cell r="B77">
            <v>2036</v>
          </cell>
          <cell r="C77">
            <v>108990</v>
          </cell>
          <cell r="D77" t="str">
            <v>1,830     53532       47.34       4       120</v>
          </cell>
        </row>
        <row r="78">
          <cell r="A78">
            <v>36281</v>
          </cell>
          <cell r="B78">
            <v>1887</v>
          </cell>
          <cell r="C78">
            <v>101926</v>
          </cell>
          <cell r="D78" t="str">
            <v>2,507     54015       57.06       5       145</v>
          </cell>
        </row>
        <row r="79">
          <cell r="A79">
            <v>36312</v>
          </cell>
          <cell r="B79">
            <v>1906</v>
          </cell>
          <cell r="C79">
            <v>108479</v>
          </cell>
          <cell r="D79" t="str">
            <v>2,098     56915       52.40       5       150</v>
          </cell>
        </row>
        <row r="80">
          <cell r="A80">
            <v>36342</v>
          </cell>
          <cell r="B80">
            <v>1846</v>
          </cell>
          <cell r="C80">
            <v>109331</v>
          </cell>
          <cell r="D80" t="str">
            <v>1,795     59226       49.30       4       121</v>
          </cell>
        </row>
        <row r="81">
          <cell r="A81">
            <v>36373</v>
          </cell>
          <cell r="B81">
            <v>1376</v>
          </cell>
          <cell r="C81">
            <v>61397</v>
          </cell>
          <cell r="D81" t="str">
            <v>1,949     44620       58.62       5       136</v>
          </cell>
        </row>
        <row r="82">
          <cell r="A82">
            <v>36404</v>
          </cell>
          <cell r="B82">
            <v>1961</v>
          </cell>
          <cell r="C82">
            <v>109878</v>
          </cell>
          <cell r="D82" t="str">
            <v>2,670     56032       57.65       5       149</v>
          </cell>
        </row>
        <row r="83">
          <cell r="A83">
            <v>36434</v>
          </cell>
          <cell r="B83">
            <v>960</v>
          </cell>
          <cell r="C83">
            <v>116475</v>
          </cell>
          <cell r="D83" t="str">
            <v>210    121329       17.95       1        31</v>
          </cell>
        </row>
        <row r="84">
          <cell r="A84">
            <v>36465</v>
          </cell>
          <cell r="B84">
            <v>1775</v>
          </cell>
          <cell r="C84">
            <v>109971</v>
          </cell>
          <cell r="D84" t="str">
            <v>2,425     61956       57.74       5       141</v>
          </cell>
        </row>
        <row r="85">
          <cell r="A85">
            <v>36495</v>
          </cell>
          <cell r="B85">
            <v>1959</v>
          </cell>
          <cell r="C85">
            <v>112808</v>
          </cell>
          <cell r="D85" t="str">
            <v>2,675     57585       57.73       5       155</v>
          </cell>
        </row>
        <row r="86">
          <cell r="A86" t="str">
            <v>Totals: ___</v>
          </cell>
          <cell r="B86" t="str">
            <v>_______</v>
          </cell>
          <cell r="C86" t="str">
            <v>__________</v>
          </cell>
          <cell r="D86" t="str">
            <v>__________</v>
          </cell>
        </row>
        <row r="87">
          <cell r="A87">
            <v>1999</v>
          </cell>
          <cell r="B87">
            <v>22363</v>
          </cell>
          <cell r="C87">
            <v>1305282</v>
          </cell>
          <cell r="D87">
            <v>24327</v>
          </cell>
        </row>
        <row r="89">
          <cell r="A89">
            <v>36526</v>
          </cell>
          <cell r="B89">
            <v>2011</v>
          </cell>
          <cell r="C89">
            <v>110586</v>
          </cell>
          <cell r="D89" t="str">
            <v>2,613     54991       56.51       5       145</v>
          </cell>
        </row>
        <row r="90">
          <cell r="A90">
            <v>36557</v>
          </cell>
          <cell r="B90">
            <v>2190</v>
          </cell>
          <cell r="C90">
            <v>102664</v>
          </cell>
          <cell r="D90" t="str">
            <v>2,182     46879       49.91       5       145</v>
          </cell>
        </row>
        <row r="91">
          <cell r="A91">
            <v>36586</v>
          </cell>
          <cell r="B91">
            <v>1956</v>
          </cell>
          <cell r="C91">
            <v>107376</v>
          </cell>
          <cell r="D91" t="str">
            <v>3,662     54896       65.18       5       155</v>
          </cell>
        </row>
        <row r="92">
          <cell r="A92">
            <v>36617</v>
          </cell>
          <cell r="B92">
            <v>1927</v>
          </cell>
          <cell r="C92">
            <v>101496</v>
          </cell>
          <cell r="D92" t="str">
            <v>4,445     52671       69.76       5       150</v>
          </cell>
        </row>
        <row r="93">
          <cell r="A93">
            <v>36647</v>
          </cell>
          <cell r="B93">
            <v>1927</v>
          </cell>
          <cell r="C93">
            <v>101960</v>
          </cell>
          <cell r="D93" t="str">
            <v>3,426     52912       64.00       5       139</v>
          </cell>
        </row>
        <row r="94">
          <cell r="A94">
            <v>36678</v>
          </cell>
          <cell r="B94">
            <v>1686</v>
          </cell>
          <cell r="C94">
            <v>97294</v>
          </cell>
          <cell r="D94" t="str">
            <v>3,509     57707       67.55       5       139</v>
          </cell>
        </row>
        <row r="95">
          <cell r="A95">
            <v>36708</v>
          </cell>
          <cell r="B95">
            <v>1446</v>
          </cell>
          <cell r="C95">
            <v>91490</v>
          </cell>
          <cell r="D95" t="str">
            <v>4,457     63272       75.50       5       126</v>
          </cell>
        </row>
        <row r="96">
          <cell r="A96">
            <v>36739</v>
          </cell>
          <cell r="B96">
            <v>1054</v>
          </cell>
          <cell r="C96">
            <v>89204</v>
          </cell>
          <cell r="D96" t="str">
            <v>2,910     84634       73.41       5       132</v>
          </cell>
        </row>
        <row r="97">
          <cell r="A97">
            <v>36770</v>
          </cell>
          <cell r="B97">
            <v>1182</v>
          </cell>
          <cell r="C97">
            <v>94857</v>
          </cell>
          <cell r="D97" t="str">
            <v>6,188     80252       83.96       5       150</v>
          </cell>
        </row>
        <row r="98">
          <cell r="A98">
            <v>36800</v>
          </cell>
          <cell r="B98">
            <v>1208</v>
          </cell>
          <cell r="C98">
            <v>107535</v>
          </cell>
          <cell r="D98" t="str">
            <v>2,937     89020       70.86       5       155</v>
          </cell>
        </row>
        <row r="99">
          <cell r="A99">
            <v>36831</v>
          </cell>
          <cell r="B99">
            <v>1098</v>
          </cell>
          <cell r="C99">
            <v>100125</v>
          </cell>
          <cell r="D99" t="str">
            <v>2,543     91189       69.84       5       145</v>
          </cell>
        </row>
        <row r="100">
          <cell r="A100">
            <v>36861</v>
          </cell>
          <cell r="B100">
            <v>953</v>
          </cell>
          <cell r="C100">
            <v>96131</v>
          </cell>
          <cell r="D100" t="str">
            <v>6,156    100872       86.59       4       124</v>
          </cell>
        </row>
        <row r="101">
          <cell r="A101" t="str">
            <v>Totals: ___</v>
          </cell>
          <cell r="B101" t="str">
            <v>_______</v>
          </cell>
          <cell r="C101" t="str">
            <v>__________</v>
          </cell>
          <cell r="D101" t="str">
            <v>__________</v>
          </cell>
        </row>
        <row r="102">
          <cell r="A102">
            <v>2000</v>
          </cell>
          <cell r="B102">
            <v>18638</v>
          </cell>
          <cell r="C102">
            <v>1200718</v>
          </cell>
          <cell r="D102">
            <v>45028</v>
          </cell>
        </row>
        <row r="104">
          <cell r="A104">
            <v>36892</v>
          </cell>
          <cell r="B104">
            <v>869</v>
          </cell>
          <cell r="C104">
            <v>93880</v>
          </cell>
          <cell r="D104" t="str">
            <v>2,561    108033       74.66       4       124</v>
          </cell>
        </row>
        <row r="105">
          <cell r="A105">
            <v>36923</v>
          </cell>
          <cell r="B105">
            <v>878</v>
          </cell>
          <cell r="C105">
            <v>80686</v>
          </cell>
          <cell r="D105" t="str">
            <v>2,248     91898       71.91       4       112</v>
          </cell>
        </row>
        <row r="106">
          <cell r="A106">
            <v>36951</v>
          </cell>
          <cell r="B106">
            <v>264</v>
          </cell>
          <cell r="C106">
            <v>5976</v>
          </cell>
          <cell r="D106" t="str">
            <v>6,010     22637       95.79       3        92</v>
          </cell>
        </row>
        <row r="107">
          <cell r="A107">
            <v>36982</v>
          </cell>
          <cell r="B107">
            <v>773</v>
          </cell>
          <cell r="C107">
            <v>79444</v>
          </cell>
          <cell r="D107" t="str">
            <v>5,392    102774       87.46       4       111</v>
          </cell>
        </row>
        <row r="108">
          <cell r="A108">
            <v>37012</v>
          </cell>
          <cell r="B108">
            <v>268</v>
          </cell>
          <cell r="C108">
            <v>3820</v>
          </cell>
          <cell r="D108" t="str">
            <v>6,269     14254       95.90       3        80</v>
          </cell>
        </row>
        <row r="109">
          <cell r="A109">
            <v>37043</v>
          </cell>
          <cell r="B109">
            <v>165</v>
          </cell>
          <cell r="C109">
            <v>5969</v>
          </cell>
          <cell r="D109" t="str">
            <v>3,520     36176       95.52       3        90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n97"/>
    </sheetNames>
    <sheetDataSet>
      <sheetData sheetId="0">
        <row r="35">
          <cell r="A35">
            <v>35582</v>
          </cell>
          <cell r="B35">
            <v>8874</v>
          </cell>
          <cell r="C35">
            <v>102206</v>
          </cell>
          <cell r="D35" t="str">
            <v>5,459     11518       38.09      15       223</v>
          </cell>
        </row>
        <row r="36">
          <cell r="A36">
            <v>35612</v>
          </cell>
          <cell r="B36">
            <v>9662</v>
          </cell>
          <cell r="C36">
            <v>312743</v>
          </cell>
          <cell r="D36" t="str">
            <v>5,492     32369       36.24      14       407</v>
          </cell>
        </row>
        <row r="37">
          <cell r="A37">
            <v>35643</v>
          </cell>
          <cell r="B37">
            <v>9394</v>
          </cell>
          <cell r="C37">
            <v>432827</v>
          </cell>
          <cell r="D37" t="str">
            <v>5,489     46075       36.88      15       435</v>
          </cell>
        </row>
        <row r="38">
          <cell r="A38">
            <v>35674</v>
          </cell>
          <cell r="B38">
            <v>7104</v>
          </cell>
          <cell r="C38">
            <v>375030</v>
          </cell>
          <cell r="D38" t="str">
            <v>3,696     52792       34.22      14       420</v>
          </cell>
        </row>
        <row r="39">
          <cell r="A39">
            <v>35704</v>
          </cell>
          <cell r="B39">
            <v>6499</v>
          </cell>
          <cell r="C39">
            <v>346882</v>
          </cell>
          <cell r="D39" t="str">
            <v>3,675     53375       36.12      15       442</v>
          </cell>
        </row>
        <row r="40">
          <cell r="A40">
            <v>35735</v>
          </cell>
          <cell r="B40">
            <v>6193</v>
          </cell>
          <cell r="C40">
            <v>432238</v>
          </cell>
          <cell r="D40" t="str">
            <v>3,362     69795       35.19      15       450</v>
          </cell>
        </row>
        <row r="41">
          <cell r="A41">
            <v>35765</v>
          </cell>
          <cell r="B41">
            <v>5250</v>
          </cell>
          <cell r="C41">
            <v>369840</v>
          </cell>
          <cell r="D41" t="str">
            <v>2,824     70446       34.98      15       460</v>
          </cell>
        </row>
        <row r="42">
          <cell r="A42" t="str">
            <v>Totals: ___</v>
          </cell>
          <cell r="B42" t="str">
            <v>_______</v>
          </cell>
          <cell r="C42" t="str">
            <v>__________</v>
          </cell>
          <cell r="D42" t="str">
            <v>__________</v>
          </cell>
        </row>
        <row r="43">
          <cell r="A43">
            <v>1997</v>
          </cell>
          <cell r="B43">
            <v>52976</v>
          </cell>
          <cell r="C43">
            <v>2371766</v>
          </cell>
          <cell r="D43">
            <v>29997</v>
          </cell>
        </row>
        <row r="45">
          <cell r="A45">
            <v>35796</v>
          </cell>
          <cell r="B45">
            <v>5810</v>
          </cell>
          <cell r="C45">
            <v>336139</v>
          </cell>
          <cell r="D45" t="str">
            <v>4,047     57856       41.06      15       455</v>
          </cell>
        </row>
        <row r="46">
          <cell r="A46">
            <v>35827</v>
          </cell>
          <cell r="B46">
            <v>4487</v>
          </cell>
          <cell r="C46">
            <v>278534</v>
          </cell>
          <cell r="D46" t="str">
            <v>3,467     62076       43.59      15       408</v>
          </cell>
        </row>
        <row r="47">
          <cell r="A47">
            <v>35855</v>
          </cell>
          <cell r="B47">
            <v>4600</v>
          </cell>
          <cell r="C47">
            <v>283890</v>
          </cell>
          <cell r="D47" t="str">
            <v>2,855     61716       38.30      15       454</v>
          </cell>
        </row>
        <row r="48">
          <cell r="A48">
            <v>35886</v>
          </cell>
          <cell r="B48">
            <v>4371</v>
          </cell>
          <cell r="C48">
            <v>267807</v>
          </cell>
          <cell r="D48" t="str">
            <v>3,709     61270       45.90      15       450</v>
          </cell>
        </row>
        <row r="49">
          <cell r="A49">
            <v>35916</v>
          </cell>
          <cell r="B49">
            <v>3793</v>
          </cell>
          <cell r="C49">
            <v>263842</v>
          </cell>
          <cell r="D49" t="str">
            <v>1,989     69561       34.40      15       440</v>
          </cell>
        </row>
        <row r="50">
          <cell r="A50">
            <v>35947</v>
          </cell>
          <cell r="B50">
            <v>3573</v>
          </cell>
          <cell r="C50">
            <v>232586</v>
          </cell>
          <cell r="D50" t="str">
            <v>2,177     65096       37.86      14       400</v>
          </cell>
        </row>
        <row r="51">
          <cell r="A51">
            <v>35977</v>
          </cell>
          <cell r="B51">
            <v>3680</v>
          </cell>
          <cell r="C51">
            <v>239266</v>
          </cell>
          <cell r="D51" t="str">
            <v>2,535     65018       40.79      13       389</v>
          </cell>
        </row>
        <row r="52">
          <cell r="A52">
            <v>36008</v>
          </cell>
          <cell r="B52">
            <v>3601</v>
          </cell>
          <cell r="C52">
            <v>227739</v>
          </cell>
          <cell r="D52" t="str">
            <v>3,484     63244       49.17      13       397</v>
          </cell>
        </row>
        <row r="53">
          <cell r="A53">
            <v>36039</v>
          </cell>
          <cell r="B53">
            <v>3545</v>
          </cell>
          <cell r="C53">
            <v>209577</v>
          </cell>
          <cell r="D53" t="str">
            <v>3,526     59120       49.87      13       390</v>
          </cell>
        </row>
        <row r="54">
          <cell r="A54">
            <v>36069</v>
          </cell>
          <cell r="B54">
            <v>2773</v>
          </cell>
          <cell r="C54">
            <v>203545</v>
          </cell>
          <cell r="D54" t="str">
            <v>2,583     73403       48.23      13       402</v>
          </cell>
        </row>
        <row r="55">
          <cell r="A55">
            <v>36100</v>
          </cell>
          <cell r="B55">
            <v>2537</v>
          </cell>
          <cell r="C55">
            <v>181811</v>
          </cell>
          <cell r="D55" t="str">
            <v>2,314     71664       47.70      14       416</v>
          </cell>
        </row>
        <row r="56">
          <cell r="A56">
            <v>36130</v>
          </cell>
          <cell r="B56">
            <v>3275</v>
          </cell>
          <cell r="C56">
            <v>189844</v>
          </cell>
          <cell r="D56" t="str">
            <v>2,298     57968       41.23      14       399</v>
          </cell>
        </row>
        <row r="57">
          <cell r="A57" t="str">
            <v>Totals: ___</v>
          </cell>
          <cell r="B57" t="str">
            <v>_______</v>
          </cell>
          <cell r="C57" t="str">
            <v>__________</v>
          </cell>
          <cell r="D57" t="str">
            <v>__________</v>
          </cell>
        </row>
        <row r="58">
          <cell r="A58">
            <v>1998</v>
          </cell>
          <cell r="B58">
            <v>46045</v>
          </cell>
          <cell r="C58">
            <v>2914580</v>
          </cell>
          <cell r="D58">
            <v>34984</v>
          </cell>
        </row>
        <row r="60">
          <cell r="A60">
            <v>36161</v>
          </cell>
          <cell r="B60">
            <v>3211</v>
          </cell>
          <cell r="C60">
            <v>191521</v>
          </cell>
          <cell r="D60" t="str">
            <v>2,929     59646       47.70      14       417</v>
          </cell>
        </row>
        <row r="61">
          <cell r="A61">
            <v>36192</v>
          </cell>
          <cell r="B61">
            <v>3302</v>
          </cell>
          <cell r="C61">
            <v>162622</v>
          </cell>
          <cell r="D61" t="str">
            <v>2,116     49250       39.06      13       362</v>
          </cell>
        </row>
        <row r="62">
          <cell r="A62">
            <v>36220</v>
          </cell>
          <cell r="B62">
            <v>2837</v>
          </cell>
          <cell r="C62">
            <v>177892</v>
          </cell>
          <cell r="D62" t="str">
            <v>3,396     62705       54.48      13       401</v>
          </cell>
        </row>
        <row r="63">
          <cell r="A63">
            <v>36251</v>
          </cell>
          <cell r="B63">
            <v>2540</v>
          </cell>
          <cell r="C63">
            <v>163160</v>
          </cell>
          <cell r="D63" t="str">
            <v>3,069     64237       54.72      13       390</v>
          </cell>
        </row>
        <row r="64">
          <cell r="A64">
            <v>36281</v>
          </cell>
          <cell r="B64">
            <v>2834</v>
          </cell>
          <cell r="C64">
            <v>157308</v>
          </cell>
          <cell r="D64" t="str">
            <v>3,280     55508       53.65      14       412</v>
          </cell>
        </row>
        <row r="65">
          <cell r="A65">
            <v>36312</v>
          </cell>
          <cell r="B65">
            <v>2718</v>
          </cell>
          <cell r="C65">
            <v>151366</v>
          </cell>
          <cell r="D65" t="str">
            <v>2,782     55691       50.58      14       419</v>
          </cell>
        </row>
        <row r="66">
          <cell r="A66">
            <v>36342</v>
          </cell>
          <cell r="B66">
            <v>2661</v>
          </cell>
          <cell r="C66">
            <v>98703</v>
          </cell>
          <cell r="D66" t="str">
            <v>3,456     37093       56.50      10       298</v>
          </cell>
        </row>
        <row r="67">
          <cell r="A67">
            <v>36373</v>
          </cell>
          <cell r="B67">
            <v>2586</v>
          </cell>
          <cell r="C67">
            <v>150976</v>
          </cell>
          <cell r="D67" t="str">
            <v>3,759     58383       59.24      14       423</v>
          </cell>
        </row>
        <row r="68">
          <cell r="A68">
            <v>36404</v>
          </cell>
          <cell r="B68">
            <v>2252</v>
          </cell>
          <cell r="C68">
            <v>148516</v>
          </cell>
          <cell r="D68" t="str">
            <v>3,445     65949       60.47      14       417</v>
          </cell>
        </row>
        <row r="69">
          <cell r="A69">
            <v>36434</v>
          </cell>
          <cell r="B69">
            <v>875</v>
          </cell>
          <cell r="C69">
            <v>95994</v>
          </cell>
          <cell r="D69" t="str">
            <v>128    109708       12.76       2        62</v>
          </cell>
        </row>
        <row r="70">
          <cell r="A70">
            <v>36465</v>
          </cell>
          <cell r="B70">
            <v>2186</v>
          </cell>
          <cell r="C70">
            <v>143401</v>
          </cell>
          <cell r="D70" t="str">
            <v>2,789     65600       56.06      14       408</v>
          </cell>
        </row>
        <row r="71">
          <cell r="A71">
            <v>36495</v>
          </cell>
          <cell r="B71">
            <v>2077</v>
          </cell>
          <cell r="C71">
            <v>147601</v>
          </cell>
          <cell r="D71" t="str">
            <v>3,056     71065       59.54      14       434</v>
          </cell>
        </row>
        <row r="72">
          <cell r="A72" t="str">
            <v>Totals: ___</v>
          </cell>
          <cell r="B72" t="str">
            <v>_______</v>
          </cell>
          <cell r="C72" t="str">
            <v>__________</v>
          </cell>
          <cell r="D72" t="str">
            <v>__________</v>
          </cell>
        </row>
        <row r="73">
          <cell r="A73">
            <v>1999</v>
          </cell>
          <cell r="B73">
            <v>30079</v>
          </cell>
          <cell r="C73">
            <v>1789060</v>
          </cell>
          <cell r="D73">
            <v>34205</v>
          </cell>
        </row>
        <row r="75">
          <cell r="A75">
            <v>36526</v>
          </cell>
          <cell r="B75">
            <v>2783</v>
          </cell>
          <cell r="C75">
            <v>143827</v>
          </cell>
          <cell r="D75" t="str">
            <v>2,347     51681       45.75      14       434</v>
          </cell>
        </row>
        <row r="76">
          <cell r="A76">
            <v>36557</v>
          </cell>
          <cell r="B76">
            <v>2585</v>
          </cell>
          <cell r="C76">
            <v>129625</v>
          </cell>
          <cell r="D76" t="str">
            <v>2,788     50146       51.89      14       406</v>
          </cell>
        </row>
        <row r="77">
          <cell r="A77">
            <v>36586</v>
          </cell>
          <cell r="B77">
            <v>2413</v>
          </cell>
          <cell r="C77">
            <v>135392</v>
          </cell>
          <cell r="D77" t="str">
            <v>2,799     56110       53.70      14       434</v>
          </cell>
        </row>
        <row r="78">
          <cell r="A78">
            <v>36617</v>
          </cell>
          <cell r="B78">
            <v>1871</v>
          </cell>
          <cell r="C78">
            <v>128499</v>
          </cell>
          <cell r="D78" t="str">
            <v>2,860     68680       60.45      14       420</v>
          </cell>
        </row>
        <row r="79">
          <cell r="A79">
            <v>36647</v>
          </cell>
          <cell r="B79">
            <v>1886</v>
          </cell>
          <cell r="C79">
            <v>124846</v>
          </cell>
          <cell r="D79" t="str">
            <v>3,061     66197       61.88      14       432</v>
          </cell>
        </row>
        <row r="80">
          <cell r="A80">
            <v>36678</v>
          </cell>
          <cell r="B80">
            <v>2055</v>
          </cell>
          <cell r="C80">
            <v>122240</v>
          </cell>
          <cell r="D80" t="str">
            <v>2,448     59485       54.36      14       418</v>
          </cell>
        </row>
        <row r="81">
          <cell r="A81">
            <v>36708</v>
          </cell>
          <cell r="B81">
            <v>1893</v>
          </cell>
          <cell r="C81">
            <v>133267</v>
          </cell>
          <cell r="D81" t="str">
            <v>3,191     70400       62.77      14       427</v>
          </cell>
        </row>
        <row r="82">
          <cell r="A82">
            <v>36739</v>
          </cell>
          <cell r="B82">
            <v>1672</v>
          </cell>
          <cell r="C82">
            <v>92290</v>
          </cell>
          <cell r="D82" t="str">
            <v>5,248     55198       75.84      13       392</v>
          </cell>
        </row>
        <row r="83">
          <cell r="A83">
            <v>36770</v>
          </cell>
          <cell r="B83">
            <v>1619</v>
          </cell>
          <cell r="C83">
            <v>120337</v>
          </cell>
          <cell r="D83" t="str">
            <v>5,117     74328       75.96      14       412</v>
          </cell>
        </row>
        <row r="84">
          <cell r="A84">
            <v>36800</v>
          </cell>
          <cell r="B84">
            <v>1614</v>
          </cell>
          <cell r="C84">
            <v>128491</v>
          </cell>
          <cell r="D84" t="str">
            <v>2,760     79611       63.10      14       434</v>
          </cell>
        </row>
        <row r="85">
          <cell r="A85">
            <v>36831</v>
          </cell>
          <cell r="B85">
            <v>1589</v>
          </cell>
          <cell r="C85">
            <v>121837</v>
          </cell>
          <cell r="D85" t="str">
            <v>2,526     76676       61.39      14       420</v>
          </cell>
        </row>
        <row r="86">
          <cell r="A86">
            <v>36861</v>
          </cell>
          <cell r="B86">
            <v>1446</v>
          </cell>
          <cell r="C86">
            <v>116000</v>
          </cell>
          <cell r="D86" t="str">
            <v>4,760     80222       76.70      14       428</v>
          </cell>
        </row>
        <row r="87">
          <cell r="A87" t="str">
            <v>Totals: ___</v>
          </cell>
          <cell r="B87" t="str">
            <v>_______</v>
          </cell>
          <cell r="C87" t="str">
            <v>__________</v>
          </cell>
          <cell r="D87" t="str">
            <v>__________</v>
          </cell>
        </row>
        <row r="88">
          <cell r="A88">
            <v>2000</v>
          </cell>
          <cell r="B88">
            <v>23426</v>
          </cell>
          <cell r="C88">
            <v>1496651</v>
          </cell>
          <cell r="D88">
            <v>39905</v>
          </cell>
        </row>
        <row r="90">
          <cell r="A90">
            <v>36892</v>
          </cell>
          <cell r="B90">
            <v>1453</v>
          </cell>
          <cell r="C90">
            <v>110719</v>
          </cell>
          <cell r="D90" t="str">
            <v>3,390     76201       70.00      14       433</v>
          </cell>
        </row>
        <row r="91">
          <cell r="A91">
            <v>36923</v>
          </cell>
          <cell r="B91">
            <v>1246</v>
          </cell>
          <cell r="C91">
            <v>95269</v>
          </cell>
          <cell r="D91" t="str">
            <v>1,803     76460       59.13      14       376</v>
          </cell>
        </row>
        <row r="92">
          <cell r="A92">
            <v>36951</v>
          </cell>
          <cell r="B92">
            <v>1215</v>
          </cell>
          <cell r="C92">
            <v>85155</v>
          </cell>
          <cell r="D92" t="str">
            <v>3,930     70087       76.38      13       399</v>
          </cell>
        </row>
        <row r="93">
          <cell r="A93">
            <v>36982</v>
          </cell>
          <cell r="B93">
            <v>1201</v>
          </cell>
          <cell r="C93">
            <v>61304</v>
          </cell>
          <cell r="D93" t="str">
            <v>4,928     51045       80.40      13       366</v>
          </cell>
        </row>
        <row r="94">
          <cell r="A94">
            <v>37012</v>
          </cell>
          <cell r="B94">
            <v>1179</v>
          </cell>
          <cell r="C94">
            <v>38287</v>
          </cell>
          <cell r="D94" t="str">
            <v>5,491     32475       82.32      12       334</v>
          </cell>
        </row>
        <row r="95">
          <cell r="A95">
            <v>37043</v>
          </cell>
          <cell r="B95">
            <v>874</v>
          </cell>
          <cell r="C95">
            <v>40159</v>
          </cell>
          <cell r="D95" t="str">
            <v>2,995     45949       77.41      12       360</v>
          </cell>
        </row>
        <row r="96">
          <cell r="A96" t="str">
            <v>Totals: ___</v>
          </cell>
          <cell r="B96" t="str">
            <v>_______</v>
          </cell>
          <cell r="C96" t="str">
            <v>__________</v>
          </cell>
          <cell r="D96" t="str">
            <v>__________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97"/>
    </sheetNames>
    <sheetDataSet>
      <sheetData sheetId="0">
        <row r="50">
          <cell r="A50">
            <v>35612</v>
          </cell>
          <cell r="B50">
            <v>9819</v>
          </cell>
          <cell r="C50">
            <v>160361</v>
          </cell>
          <cell r="D50" t="str">
            <v>8,362     16332       45.99      16       247</v>
          </cell>
        </row>
        <row r="51">
          <cell r="A51">
            <v>35643</v>
          </cell>
          <cell r="B51">
            <v>23951</v>
          </cell>
          <cell r="C51">
            <v>399231</v>
          </cell>
          <cell r="D51" t="str">
            <v>27,900     16669       53.81      16       449</v>
          </cell>
        </row>
        <row r="52">
          <cell r="A52">
            <v>35674</v>
          </cell>
          <cell r="B52">
            <v>22246</v>
          </cell>
          <cell r="C52">
            <v>511825</v>
          </cell>
          <cell r="D52" t="str">
            <v>15,727     23008       41.42      16       475</v>
          </cell>
        </row>
        <row r="53">
          <cell r="A53">
            <v>35704</v>
          </cell>
          <cell r="B53">
            <v>17212</v>
          </cell>
          <cell r="C53">
            <v>463065</v>
          </cell>
          <cell r="D53" t="str">
            <v>13,166     26904       43.34      16       496</v>
          </cell>
        </row>
        <row r="54">
          <cell r="A54">
            <v>35735</v>
          </cell>
          <cell r="B54">
            <v>15656</v>
          </cell>
          <cell r="C54">
            <v>421788</v>
          </cell>
          <cell r="D54" t="str">
            <v>13,437     26941       46.19      16       476</v>
          </cell>
        </row>
        <row r="55">
          <cell r="A55">
            <v>35765</v>
          </cell>
          <cell r="B55">
            <v>12879</v>
          </cell>
          <cell r="C55">
            <v>371742</v>
          </cell>
          <cell r="D55" t="str">
            <v>10,758     28865       45.51      16       482</v>
          </cell>
        </row>
        <row r="56">
          <cell r="A56" t="str">
            <v>Totals: __</v>
          </cell>
          <cell r="B56" t="str">
            <v>________</v>
          </cell>
          <cell r="C56" t="str">
            <v>__________</v>
          </cell>
          <cell r="D56" t="str">
            <v>__________</v>
          </cell>
        </row>
        <row r="57">
          <cell r="A57">
            <v>1997</v>
          </cell>
          <cell r="B57">
            <v>101763</v>
          </cell>
          <cell r="C57">
            <v>2328012</v>
          </cell>
          <cell r="D57">
            <v>89396</v>
          </cell>
        </row>
        <row r="59">
          <cell r="A59">
            <v>35796</v>
          </cell>
          <cell r="B59">
            <v>11379</v>
          </cell>
          <cell r="C59">
            <v>344794</v>
          </cell>
          <cell r="D59" t="str">
            <v>9,512     30301       45.53      16       470</v>
          </cell>
        </row>
        <row r="60">
          <cell r="A60">
            <v>35827</v>
          </cell>
          <cell r="B60">
            <v>8537</v>
          </cell>
          <cell r="C60">
            <v>275705</v>
          </cell>
          <cell r="D60" t="str">
            <v>8,130     32296       48.78      15       413</v>
          </cell>
        </row>
        <row r="61">
          <cell r="A61">
            <v>35855</v>
          </cell>
          <cell r="B61">
            <v>9368</v>
          </cell>
          <cell r="C61">
            <v>270504</v>
          </cell>
          <cell r="D61" t="str">
            <v>11,226     28876       54.51      15       441</v>
          </cell>
        </row>
        <row r="62">
          <cell r="A62">
            <v>35886</v>
          </cell>
          <cell r="B62">
            <v>7537</v>
          </cell>
          <cell r="C62">
            <v>267002</v>
          </cell>
          <cell r="D62" t="str">
            <v>6,313     35426       45.58      15       448</v>
          </cell>
        </row>
        <row r="63">
          <cell r="A63">
            <v>35916</v>
          </cell>
          <cell r="B63">
            <v>7803</v>
          </cell>
          <cell r="C63">
            <v>263726</v>
          </cell>
          <cell r="D63" t="str">
            <v>7,296     33799       48.32      15       451</v>
          </cell>
        </row>
        <row r="64">
          <cell r="A64">
            <v>35947</v>
          </cell>
          <cell r="B64">
            <v>6762</v>
          </cell>
          <cell r="C64">
            <v>245363</v>
          </cell>
          <cell r="D64" t="str">
            <v>6,965     36286       50.74      15       428</v>
          </cell>
        </row>
        <row r="65">
          <cell r="A65">
            <v>35977</v>
          </cell>
          <cell r="B65">
            <v>5449</v>
          </cell>
          <cell r="C65">
            <v>243380</v>
          </cell>
          <cell r="D65" t="str">
            <v>5,337     44666       49.48      15       437</v>
          </cell>
        </row>
        <row r="66">
          <cell r="A66">
            <v>36008</v>
          </cell>
          <cell r="B66">
            <v>5834</v>
          </cell>
          <cell r="C66">
            <v>231547</v>
          </cell>
          <cell r="D66" t="str">
            <v>5,667     39690       49.27      14       429</v>
          </cell>
        </row>
        <row r="67">
          <cell r="A67">
            <v>36039</v>
          </cell>
          <cell r="B67">
            <v>5769</v>
          </cell>
          <cell r="C67">
            <v>214334</v>
          </cell>
          <cell r="D67" t="str">
            <v>6,008     37153       51.01      14       415</v>
          </cell>
        </row>
        <row r="68">
          <cell r="A68">
            <v>36069</v>
          </cell>
          <cell r="B68">
            <v>4630</v>
          </cell>
          <cell r="C68">
            <v>213918</v>
          </cell>
          <cell r="D68" t="str">
            <v>4,009     46203       46.41      15       395</v>
          </cell>
        </row>
        <row r="69">
          <cell r="A69">
            <v>36100</v>
          </cell>
          <cell r="B69">
            <v>4883</v>
          </cell>
          <cell r="C69">
            <v>201310</v>
          </cell>
          <cell r="D69" t="str">
            <v>2,876     41227       37.07      13       388</v>
          </cell>
        </row>
        <row r="70">
          <cell r="A70">
            <v>36130</v>
          </cell>
          <cell r="B70">
            <v>5334</v>
          </cell>
          <cell r="C70">
            <v>200430</v>
          </cell>
          <cell r="D70" t="str">
            <v>3,151     37576       37.14      13       384</v>
          </cell>
        </row>
        <row r="71">
          <cell r="A71" t="str">
            <v>Totals: __</v>
          </cell>
          <cell r="B71" t="str">
            <v>________</v>
          </cell>
          <cell r="C71" t="str">
            <v>__________</v>
          </cell>
          <cell r="D71" t="str">
            <v>__________</v>
          </cell>
        </row>
        <row r="72">
          <cell r="A72">
            <v>1998</v>
          </cell>
          <cell r="B72">
            <v>83285</v>
          </cell>
          <cell r="C72">
            <v>2972013</v>
          </cell>
          <cell r="D72">
            <v>76490</v>
          </cell>
        </row>
        <row r="74">
          <cell r="A74">
            <v>36161</v>
          </cell>
          <cell r="B74">
            <v>4728</v>
          </cell>
          <cell r="C74">
            <v>195973</v>
          </cell>
          <cell r="D74" t="str">
            <v>3,648     41450       43.55      13       402</v>
          </cell>
        </row>
        <row r="75">
          <cell r="A75">
            <v>36192</v>
          </cell>
          <cell r="B75">
            <v>3527</v>
          </cell>
          <cell r="C75">
            <v>136256</v>
          </cell>
          <cell r="D75" t="str">
            <v>2,858     38633       44.76      12       335</v>
          </cell>
        </row>
        <row r="76">
          <cell r="A76">
            <v>36220</v>
          </cell>
          <cell r="B76">
            <v>4816</v>
          </cell>
          <cell r="C76">
            <v>185144</v>
          </cell>
          <cell r="D76" t="str">
            <v>3,489     38444       42.01      13       402</v>
          </cell>
        </row>
        <row r="77">
          <cell r="A77">
            <v>36251</v>
          </cell>
          <cell r="B77">
            <v>4085</v>
          </cell>
          <cell r="C77">
            <v>173266</v>
          </cell>
          <cell r="D77" t="str">
            <v>3,392     42416       45.37      13       388</v>
          </cell>
        </row>
        <row r="78">
          <cell r="A78">
            <v>36281</v>
          </cell>
          <cell r="B78">
            <v>4126</v>
          </cell>
          <cell r="C78">
            <v>166035</v>
          </cell>
          <cell r="D78" t="str">
            <v>5,132     40242       55.43      13       388</v>
          </cell>
        </row>
        <row r="79">
          <cell r="A79">
            <v>36312</v>
          </cell>
          <cell r="B79">
            <v>4579</v>
          </cell>
          <cell r="C79">
            <v>163172</v>
          </cell>
          <cell r="D79" t="str">
            <v>6,592     35635       59.01      13       384</v>
          </cell>
        </row>
        <row r="80">
          <cell r="A80">
            <v>36342</v>
          </cell>
          <cell r="B80">
            <v>3981</v>
          </cell>
          <cell r="C80">
            <v>163788</v>
          </cell>
          <cell r="D80" t="str">
            <v>5,141     41143       56.36      10       293</v>
          </cell>
        </row>
        <row r="81">
          <cell r="A81">
            <v>36373</v>
          </cell>
          <cell r="B81">
            <v>4202</v>
          </cell>
          <cell r="C81">
            <v>158411</v>
          </cell>
          <cell r="D81" t="str">
            <v>5,007     37699       54.37      13       381</v>
          </cell>
        </row>
        <row r="82">
          <cell r="A82">
            <v>36404</v>
          </cell>
          <cell r="B82">
            <v>3858</v>
          </cell>
          <cell r="C82">
            <v>161303</v>
          </cell>
          <cell r="D82" t="str">
            <v>5,643     41811       59.39      13       383</v>
          </cell>
        </row>
        <row r="83">
          <cell r="A83">
            <v>36434</v>
          </cell>
          <cell r="B83">
            <v>1837</v>
          </cell>
          <cell r="C83">
            <v>152399</v>
          </cell>
          <cell r="D83" t="str">
            <v>311     82961       14.48       3        93</v>
          </cell>
        </row>
        <row r="84">
          <cell r="A84">
            <v>36465</v>
          </cell>
          <cell r="B84">
            <v>3558</v>
          </cell>
          <cell r="C84">
            <v>154528</v>
          </cell>
          <cell r="D84" t="str">
            <v>4,220     43432       54.26      13       338</v>
          </cell>
        </row>
        <row r="85">
          <cell r="A85">
            <v>36495</v>
          </cell>
          <cell r="B85">
            <v>3667</v>
          </cell>
          <cell r="C85">
            <v>161389</v>
          </cell>
          <cell r="D85" t="str">
            <v>4,629     44012       55.80      12       366</v>
          </cell>
        </row>
        <row r="86">
          <cell r="A86" t="str">
            <v>Totals: __</v>
          </cell>
          <cell r="B86" t="str">
            <v>________</v>
          </cell>
          <cell r="C86" t="str">
            <v>__________</v>
          </cell>
          <cell r="D86" t="str">
            <v>__________</v>
          </cell>
        </row>
        <row r="87">
          <cell r="A87">
            <v>1999</v>
          </cell>
          <cell r="B87">
            <v>46964</v>
          </cell>
          <cell r="C87">
            <v>1971664</v>
          </cell>
          <cell r="D87">
            <v>50062</v>
          </cell>
        </row>
        <row r="89">
          <cell r="A89">
            <v>36526</v>
          </cell>
          <cell r="B89">
            <v>3267</v>
          </cell>
          <cell r="C89">
            <v>152479</v>
          </cell>
          <cell r="D89" t="str">
            <v>4,077     46673       55.51      12       363</v>
          </cell>
        </row>
        <row r="90">
          <cell r="A90">
            <v>36557</v>
          </cell>
          <cell r="B90">
            <v>2828</v>
          </cell>
          <cell r="C90">
            <v>109903</v>
          </cell>
          <cell r="D90" t="str">
            <v>4,572     38863       61.78      10       284</v>
          </cell>
        </row>
        <row r="91">
          <cell r="A91">
            <v>36586</v>
          </cell>
          <cell r="B91">
            <v>3213</v>
          </cell>
          <cell r="C91">
            <v>143739</v>
          </cell>
          <cell r="D91" t="str">
            <v>4,862     44737       60.21      11       338</v>
          </cell>
        </row>
        <row r="92">
          <cell r="A92">
            <v>36617</v>
          </cell>
          <cell r="B92">
            <v>3035</v>
          </cell>
          <cell r="C92">
            <v>135220</v>
          </cell>
          <cell r="D92" t="str">
            <v>4,351     44554       58.91      11       321</v>
          </cell>
        </row>
        <row r="93">
          <cell r="A93">
            <v>36647</v>
          </cell>
          <cell r="B93">
            <v>2969</v>
          </cell>
          <cell r="C93">
            <v>140927</v>
          </cell>
          <cell r="D93" t="str">
            <v>4,073     47467       57.84      11       337</v>
          </cell>
        </row>
        <row r="94">
          <cell r="A94">
            <v>36678</v>
          </cell>
          <cell r="B94">
            <v>2421</v>
          </cell>
          <cell r="C94">
            <v>125642</v>
          </cell>
          <cell r="D94" t="str">
            <v>3,482     51897       58.99      11       317</v>
          </cell>
        </row>
        <row r="95">
          <cell r="A95">
            <v>36708</v>
          </cell>
          <cell r="B95">
            <v>3967</v>
          </cell>
          <cell r="C95">
            <v>140536</v>
          </cell>
          <cell r="D95" t="str">
            <v>5,758     35427       59.21      11       325</v>
          </cell>
        </row>
        <row r="96">
          <cell r="A96">
            <v>36739</v>
          </cell>
          <cell r="B96">
            <v>3223</v>
          </cell>
          <cell r="C96">
            <v>138782</v>
          </cell>
          <cell r="D96" t="str">
            <v>4,492     43060       58.22      12       349</v>
          </cell>
        </row>
        <row r="97">
          <cell r="A97">
            <v>36770</v>
          </cell>
          <cell r="B97">
            <v>3041</v>
          </cell>
          <cell r="C97">
            <v>140648</v>
          </cell>
          <cell r="D97" t="str">
            <v>8,244     46251       73.05      12       351</v>
          </cell>
        </row>
        <row r="98">
          <cell r="A98">
            <v>36800</v>
          </cell>
          <cell r="B98">
            <v>2794</v>
          </cell>
          <cell r="C98">
            <v>140772</v>
          </cell>
          <cell r="D98" t="str">
            <v>3,399     50384       54.88      12       366</v>
          </cell>
        </row>
        <row r="99">
          <cell r="A99">
            <v>36831</v>
          </cell>
          <cell r="B99">
            <v>2680</v>
          </cell>
          <cell r="C99">
            <v>127534</v>
          </cell>
          <cell r="D99" t="str">
            <v>3,321     47588       55.34      12       342</v>
          </cell>
        </row>
        <row r="100">
          <cell r="A100">
            <v>36861</v>
          </cell>
          <cell r="B100">
            <v>2279</v>
          </cell>
          <cell r="C100">
            <v>117641</v>
          </cell>
          <cell r="D100" t="str">
            <v>7,284     51620       76.17      12       353</v>
          </cell>
        </row>
        <row r="101">
          <cell r="A101" t="str">
            <v>Totals: __</v>
          </cell>
          <cell r="B101" t="str">
            <v>________</v>
          </cell>
          <cell r="C101" t="str">
            <v>__________</v>
          </cell>
          <cell r="D101" t="str">
            <v>__________</v>
          </cell>
        </row>
        <row r="102">
          <cell r="A102">
            <v>2000</v>
          </cell>
          <cell r="B102">
            <v>35717</v>
          </cell>
          <cell r="C102">
            <v>1613823</v>
          </cell>
          <cell r="D102">
            <v>57915</v>
          </cell>
        </row>
        <row r="104">
          <cell r="A104">
            <v>36892</v>
          </cell>
          <cell r="B104">
            <v>2333</v>
          </cell>
          <cell r="C104">
            <v>117244</v>
          </cell>
          <cell r="D104" t="str">
            <v>2,554     50255       52.26      12       348</v>
          </cell>
        </row>
        <row r="105">
          <cell r="A105">
            <v>36923</v>
          </cell>
          <cell r="B105">
            <v>2183</v>
          </cell>
          <cell r="C105">
            <v>72977</v>
          </cell>
          <cell r="D105" t="str">
            <v>1,595     33430       42.22      11       281</v>
          </cell>
        </row>
        <row r="106">
          <cell r="A106">
            <v>36951</v>
          </cell>
          <cell r="B106">
            <v>1099</v>
          </cell>
          <cell r="C106">
            <v>35883</v>
          </cell>
          <cell r="D106" t="str">
            <v>12,246     32651       91.76      10       284</v>
          </cell>
        </row>
        <row r="107">
          <cell r="A107">
            <v>36982</v>
          </cell>
          <cell r="B107">
            <v>1462</v>
          </cell>
          <cell r="C107">
            <v>51798</v>
          </cell>
          <cell r="D107" t="str">
            <v>11,915     35430       89.07       9       256</v>
          </cell>
        </row>
        <row r="108">
          <cell r="A108">
            <v>37012</v>
          </cell>
          <cell r="B108">
            <v>1014</v>
          </cell>
          <cell r="C108">
            <v>9802</v>
          </cell>
          <cell r="D108" t="str">
            <v>14,759      9667       93.57       8       220</v>
          </cell>
        </row>
        <row r="109">
          <cell r="A109">
            <v>37043</v>
          </cell>
          <cell r="B109">
            <v>1609</v>
          </cell>
          <cell r="C109">
            <v>13030</v>
          </cell>
          <cell r="D109" t="str">
            <v>7,181      8099       81.70       8       237</v>
          </cell>
        </row>
        <row r="110">
          <cell r="A110" t="str">
            <v>Totals: __</v>
          </cell>
          <cell r="B110" t="str">
            <v>________</v>
          </cell>
          <cell r="C110" t="str">
            <v>__________</v>
          </cell>
          <cell r="D110" t="str">
            <v>__________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g97"/>
    </sheetNames>
    <sheetDataSet>
      <sheetData sheetId="0">
        <row r="49">
          <cell r="A49">
            <v>35643</v>
          </cell>
          <cell r="B49">
            <v>6188</v>
          </cell>
          <cell r="C49">
            <v>172581</v>
          </cell>
          <cell r="D49" t="str">
            <v>11,150     27890       64.31      11       191</v>
          </cell>
        </row>
        <row r="50">
          <cell r="A50">
            <v>35674</v>
          </cell>
          <cell r="B50">
            <v>10487</v>
          </cell>
          <cell r="C50">
            <v>301455</v>
          </cell>
          <cell r="D50" t="str">
            <v>14,437     28746       57.92      11       301</v>
          </cell>
        </row>
        <row r="51">
          <cell r="A51">
            <v>35704</v>
          </cell>
          <cell r="B51">
            <v>9214</v>
          </cell>
          <cell r="C51">
            <v>472956</v>
          </cell>
          <cell r="D51" t="str">
            <v>11,274     51331       55.03      11       329</v>
          </cell>
        </row>
        <row r="52">
          <cell r="A52">
            <v>35735</v>
          </cell>
          <cell r="B52">
            <v>11485</v>
          </cell>
          <cell r="C52">
            <v>529921</v>
          </cell>
          <cell r="D52" t="str">
            <v>12,368     46141       51.85      11       330</v>
          </cell>
        </row>
        <row r="53">
          <cell r="A53">
            <v>35765</v>
          </cell>
          <cell r="B53">
            <v>6933</v>
          </cell>
          <cell r="C53">
            <v>433785</v>
          </cell>
          <cell r="D53" t="str">
            <v>6,141     62569       46.97      11       340</v>
          </cell>
        </row>
        <row r="54">
          <cell r="A54" t="str">
            <v>Totals: ___</v>
          </cell>
          <cell r="B54" t="str">
            <v>_______</v>
          </cell>
          <cell r="C54" t="str">
            <v>__________</v>
          </cell>
          <cell r="D54" t="str">
            <v>__________</v>
          </cell>
        </row>
        <row r="55">
          <cell r="A55">
            <v>1997</v>
          </cell>
          <cell r="B55">
            <v>44307</v>
          </cell>
          <cell r="C55">
            <v>1910698</v>
          </cell>
          <cell r="D55">
            <v>55370</v>
          </cell>
        </row>
        <row r="57">
          <cell r="A57">
            <v>35796</v>
          </cell>
          <cell r="B57">
            <v>6283</v>
          </cell>
          <cell r="C57">
            <v>408555</v>
          </cell>
          <cell r="D57" t="str">
            <v>8,227     65026       56.70      11       324</v>
          </cell>
        </row>
        <row r="58">
          <cell r="A58">
            <v>35827</v>
          </cell>
          <cell r="B58">
            <v>5011</v>
          </cell>
          <cell r="C58">
            <v>335418</v>
          </cell>
          <cell r="D58" t="str">
            <v>5,462     66937       52.15      10       279</v>
          </cell>
        </row>
        <row r="59">
          <cell r="A59">
            <v>35855</v>
          </cell>
          <cell r="B59">
            <v>5112</v>
          </cell>
          <cell r="C59">
            <v>336301</v>
          </cell>
          <cell r="D59" t="str">
            <v>4,970     65787       49.30      10       308</v>
          </cell>
        </row>
        <row r="60">
          <cell r="A60">
            <v>35886</v>
          </cell>
          <cell r="B60">
            <v>5261</v>
          </cell>
          <cell r="C60">
            <v>294299</v>
          </cell>
          <cell r="D60" t="str">
            <v>4,167     55940       44.20      10       300</v>
          </cell>
        </row>
        <row r="61">
          <cell r="A61">
            <v>35916</v>
          </cell>
          <cell r="B61">
            <v>4524</v>
          </cell>
          <cell r="C61">
            <v>292631</v>
          </cell>
          <cell r="D61" t="str">
            <v>4,595     64685       50.39      10       309</v>
          </cell>
        </row>
        <row r="62">
          <cell r="A62">
            <v>35947</v>
          </cell>
          <cell r="B62">
            <v>4128</v>
          </cell>
          <cell r="C62">
            <v>260244</v>
          </cell>
          <cell r="D62" t="str">
            <v>4,045     63044       49.49      10       291</v>
          </cell>
        </row>
        <row r="63">
          <cell r="A63">
            <v>35977</v>
          </cell>
          <cell r="B63">
            <v>4204</v>
          </cell>
          <cell r="C63">
            <v>276808</v>
          </cell>
          <cell r="D63" t="str">
            <v>4,235     65844       50.18      10       309</v>
          </cell>
        </row>
        <row r="64">
          <cell r="A64">
            <v>36008</v>
          </cell>
          <cell r="B64">
            <v>4174</v>
          </cell>
          <cell r="C64">
            <v>257041</v>
          </cell>
          <cell r="D64" t="str">
            <v>6,025     61582       59.07      10       305</v>
          </cell>
        </row>
        <row r="65">
          <cell r="A65">
            <v>36039</v>
          </cell>
          <cell r="B65">
            <v>5379</v>
          </cell>
          <cell r="C65">
            <v>275920</v>
          </cell>
          <cell r="D65" t="str">
            <v>4,561     51296       45.89       9       270</v>
          </cell>
        </row>
        <row r="66">
          <cell r="A66">
            <v>36069</v>
          </cell>
          <cell r="B66">
            <v>5433</v>
          </cell>
          <cell r="C66">
            <v>267422</v>
          </cell>
          <cell r="D66" t="str">
            <v>5,359     49222       49.66       9       277</v>
          </cell>
        </row>
        <row r="67">
          <cell r="A67">
            <v>36100</v>
          </cell>
          <cell r="B67">
            <v>4677</v>
          </cell>
          <cell r="C67">
            <v>255005</v>
          </cell>
          <cell r="D67" t="str">
            <v>4,375     54524       48.33       9       270</v>
          </cell>
        </row>
        <row r="68">
          <cell r="A68">
            <v>36130</v>
          </cell>
          <cell r="B68">
            <v>4094</v>
          </cell>
          <cell r="C68">
            <v>238670</v>
          </cell>
          <cell r="D68" t="str">
            <v>3,739     58298       47.73       9       265</v>
          </cell>
        </row>
        <row r="69">
          <cell r="A69" t="str">
            <v>Totals: ___</v>
          </cell>
          <cell r="B69" t="str">
            <v>_______</v>
          </cell>
          <cell r="C69" t="str">
            <v>__________</v>
          </cell>
          <cell r="D69" t="str">
            <v>__________</v>
          </cell>
        </row>
        <row r="70">
          <cell r="A70">
            <v>1998</v>
          </cell>
          <cell r="B70">
            <v>58280</v>
          </cell>
          <cell r="C70">
            <v>3498314</v>
          </cell>
          <cell r="D70">
            <v>59760</v>
          </cell>
        </row>
        <row r="72">
          <cell r="A72">
            <v>36161</v>
          </cell>
          <cell r="B72">
            <v>4106</v>
          </cell>
          <cell r="C72">
            <v>235096</v>
          </cell>
          <cell r="D72" t="str">
            <v>4,379     57257       51.61       9       279</v>
          </cell>
        </row>
        <row r="73">
          <cell r="A73">
            <v>36192</v>
          </cell>
          <cell r="B73">
            <v>3626</v>
          </cell>
          <cell r="C73">
            <v>202696</v>
          </cell>
          <cell r="D73" t="str">
            <v>3,521     55901       49.27       9       252</v>
          </cell>
        </row>
        <row r="74">
          <cell r="A74">
            <v>36220</v>
          </cell>
          <cell r="B74">
            <v>3260</v>
          </cell>
          <cell r="C74">
            <v>220856</v>
          </cell>
          <cell r="D74" t="str">
            <v>3,676     67748       53.00       9       279</v>
          </cell>
        </row>
        <row r="75">
          <cell r="A75">
            <v>36251</v>
          </cell>
          <cell r="B75">
            <v>3112</v>
          </cell>
          <cell r="C75">
            <v>206131</v>
          </cell>
          <cell r="D75" t="str">
            <v>3,587     66238       53.55       9       269</v>
          </cell>
        </row>
        <row r="76">
          <cell r="A76">
            <v>36281</v>
          </cell>
          <cell r="B76">
            <v>4906</v>
          </cell>
          <cell r="C76">
            <v>198144</v>
          </cell>
          <cell r="D76" t="str">
            <v>4,637     40389       48.59       9       273</v>
          </cell>
        </row>
        <row r="77">
          <cell r="A77">
            <v>36312</v>
          </cell>
          <cell r="B77">
            <v>4719</v>
          </cell>
          <cell r="C77">
            <v>201129</v>
          </cell>
          <cell r="D77" t="str">
            <v>4,899     42622       50.94       9       270</v>
          </cell>
        </row>
        <row r="78">
          <cell r="A78">
            <v>36342</v>
          </cell>
          <cell r="B78">
            <v>4410</v>
          </cell>
          <cell r="C78">
            <v>146811</v>
          </cell>
          <cell r="D78" t="str">
            <v>4,526     33291       50.65       7       217</v>
          </cell>
        </row>
        <row r="79">
          <cell r="A79">
            <v>36373</v>
          </cell>
          <cell r="B79">
            <v>3357</v>
          </cell>
          <cell r="C79">
            <v>191469</v>
          </cell>
          <cell r="D79" t="str">
            <v>3,273     57036       49.37       9       276</v>
          </cell>
        </row>
        <row r="80">
          <cell r="A80">
            <v>36404</v>
          </cell>
          <cell r="B80">
            <v>3125</v>
          </cell>
          <cell r="C80">
            <v>171296</v>
          </cell>
          <cell r="D80" t="str">
            <v>3,870     54815       55.33       9       264</v>
          </cell>
        </row>
        <row r="81">
          <cell r="A81">
            <v>36434</v>
          </cell>
          <cell r="B81">
            <v>1261</v>
          </cell>
          <cell r="C81">
            <v>136033</v>
          </cell>
          <cell r="D81" t="str">
            <v>127    107878        9.15       2        62</v>
          </cell>
        </row>
        <row r="82">
          <cell r="A82">
            <v>36465</v>
          </cell>
          <cell r="B82">
            <v>3169</v>
          </cell>
          <cell r="C82">
            <v>175314</v>
          </cell>
          <cell r="D82" t="str">
            <v>3,691     55322       53.80       9       267</v>
          </cell>
        </row>
        <row r="83">
          <cell r="A83">
            <v>36495</v>
          </cell>
          <cell r="B83">
            <v>3257</v>
          </cell>
          <cell r="C83">
            <v>179750</v>
          </cell>
          <cell r="D83" t="str">
            <v>3,563     55189       52.24       9       279</v>
          </cell>
        </row>
        <row r="84">
          <cell r="A84" t="str">
            <v>Totals: ___</v>
          </cell>
          <cell r="B84" t="str">
            <v>_______</v>
          </cell>
          <cell r="C84" t="str">
            <v>__________</v>
          </cell>
          <cell r="D84" t="str">
            <v>__________</v>
          </cell>
        </row>
        <row r="85">
          <cell r="A85">
            <v>1999</v>
          </cell>
          <cell r="B85">
            <v>42308</v>
          </cell>
          <cell r="C85">
            <v>2264725</v>
          </cell>
          <cell r="D85">
            <v>43749</v>
          </cell>
        </row>
        <row r="87">
          <cell r="A87">
            <v>36526</v>
          </cell>
          <cell r="B87">
            <v>2859</v>
          </cell>
          <cell r="C87">
            <v>175129</v>
          </cell>
          <cell r="D87" t="str">
            <v>4,749     61256       62.42       9       279</v>
          </cell>
        </row>
        <row r="88">
          <cell r="A88">
            <v>36557</v>
          </cell>
          <cell r="B88">
            <v>2476</v>
          </cell>
          <cell r="C88">
            <v>160005</v>
          </cell>
          <cell r="D88" t="str">
            <v>3,988     64623       61.70       9       261</v>
          </cell>
        </row>
        <row r="89">
          <cell r="A89">
            <v>36586</v>
          </cell>
          <cell r="B89">
            <v>2573</v>
          </cell>
          <cell r="C89">
            <v>163321</v>
          </cell>
          <cell r="D89" t="str">
            <v>3,820     63475       59.75       9       279</v>
          </cell>
        </row>
        <row r="90">
          <cell r="A90">
            <v>36617</v>
          </cell>
          <cell r="B90">
            <v>2428</v>
          </cell>
          <cell r="C90">
            <v>156647</v>
          </cell>
          <cell r="D90" t="str">
            <v>2,659     64517       52.27       9       270</v>
          </cell>
        </row>
        <row r="91">
          <cell r="A91">
            <v>36647</v>
          </cell>
          <cell r="B91">
            <v>2450</v>
          </cell>
          <cell r="C91">
            <v>158895</v>
          </cell>
          <cell r="D91" t="str">
            <v>3,330     64856       57.61       9       277</v>
          </cell>
        </row>
        <row r="92">
          <cell r="A92">
            <v>36678</v>
          </cell>
          <cell r="B92">
            <v>2216</v>
          </cell>
          <cell r="C92">
            <v>150361</v>
          </cell>
          <cell r="D92" t="str">
            <v>2,896     67853       56.65       9       266</v>
          </cell>
        </row>
        <row r="93">
          <cell r="A93">
            <v>36708</v>
          </cell>
          <cell r="B93">
            <v>2088</v>
          </cell>
          <cell r="C93">
            <v>155232</v>
          </cell>
          <cell r="D93" t="str">
            <v>3,174     74345       60.32       8       248</v>
          </cell>
        </row>
        <row r="94">
          <cell r="A94">
            <v>36739</v>
          </cell>
          <cell r="B94">
            <v>1847</v>
          </cell>
          <cell r="C94">
            <v>109073</v>
          </cell>
          <cell r="D94" t="str">
            <v>5,337     59055       74.29       7       210</v>
          </cell>
        </row>
        <row r="95">
          <cell r="A95">
            <v>36770</v>
          </cell>
          <cell r="B95">
            <v>2035</v>
          </cell>
          <cell r="C95">
            <v>143230</v>
          </cell>
          <cell r="D95" t="str">
            <v>6,471     70384       76.08       8       240</v>
          </cell>
        </row>
        <row r="96">
          <cell r="A96">
            <v>36800</v>
          </cell>
          <cell r="B96">
            <v>2858</v>
          </cell>
          <cell r="C96">
            <v>148188</v>
          </cell>
          <cell r="D96" t="str">
            <v>3,261     51851       53.29       8       248</v>
          </cell>
        </row>
        <row r="97">
          <cell r="A97">
            <v>36831</v>
          </cell>
          <cell r="B97">
            <v>2793</v>
          </cell>
          <cell r="C97">
            <v>136557</v>
          </cell>
          <cell r="D97" t="str">
            <v>3,405     48893       54.94       8       239</v>
          </cell>
        </row>
        <row r="98">
          <cell r="A98">
            <v>36861</v>
          </cell>
          <cell r="B98">
            <v>2430</v>
          </cell>
          <cell r="C98">
            <v>138251</v>
          </cell>
          <cell r="D98" t="str">
            <v>5,079     56894       67.64       8       246</v>
          </cell>
        </row>
        <row r="99">
          <cell r="A99" t="str">
            <v>Totals: ___</v>
          </cell>
          <cell r="B99" t="str">
            <v>_______</v>
          </cell>
          <cell r="C99" t="str">
            <v>__________</v>
          </cell>
          <cell r="D99" t="str">
            <v>__________</v>
          </cell>
        </row>
        <row r="100">
          <cell r="A100">
            <v>2000</v>
          </cell>
          <cell r="B100">
            <v>29053</v>
          </cell>
          <cell r="C100">
            <v>1794889</v>
          </cell>
          <cell r="D100">
            <v>48169</v>
          </cell>
        </row>
        <row r="102">
          <cell r="A102">
            <v>36892</v>
          </cell>
          <cell r="B102">
            <v>2310</v>
          </cell>
          <cell r="C102">
            <v>135248</v>
          </cell>
          <cell r="D102" t="str">
            <v>2,956     58549       56.13       8       248</v>
          </cell>
        </row>
        <row r="103">
          <cell r="A103">
            <v>36923</v>
          </cell>
          <cell r="B103">
            <v>2156</v>
          </cell>
          <cell r="C103">
            <v>114538</v>
          </cell>
          <cell r="D103" t="str">
            <v>2,424     53126       52.93       8       224</v>
          </cell>
        </row>
        <row r="104">
          <cell r="A104">
            <v>36951</v>
          </cell>
          <cell r="B104">
            <v>1715</v>
          </cell>
          <cell r="C104">
            <v>80878</v>
          </cell>
          <cell r="D104" t="str">
            <v>4,874     47160       73.97       7       217</v>
          </cell>
        </row>
        <row r="105">
          <cell r="A105">
            <v>36982</v>
          </cell>
          <cell r="B105">
            <v>1708</v>
          </cell>
          <cell r="C105">
            <v>83997</v>
          </cell>
          <cell r="D105" t="str">
            <v>4,977     49179       74.45       7       200</v>
          </cell>
        </row>
        <row r="106">
          <cell r="A106">
            <v>37012</v>
          </cell>
          <cell r="B106">
            <v>1245</v>
          </cell>
          <cell r="C106">
            <v>32182</v>
          </cell>
          <cell r="D106" t="str">
            <v>5,177     25849       80.61       6       171</v>
          </cell>
        </row>
        <row r="107">
          <cell r="A107">
            <v>37043</v>
          </cell>
          <cell r="B107">
            <v>1355</v>
          </cell>
          <cell r="C107">
            <v>32053</v>
          </cell>
          <cell r="D107" t="str">
            <v>2,119     23656       61.00       6       180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p97"/>
    </sheetNames>
    <sheetDataSet>
      <sheetData sheetId="0">
        <row r="49">
          <cell r="A49">
            <v>35674</v>
          </cell>
          <cell r="B49">
            <v>11930</v>
          </cell>
          <cell r="C49">
            <v>114697</v>
          </cell>
          <cell r="D49" t="str">
            <v>26,958      9615       69.32      15       289</v>
          </cell>
        </row>
        <row r="50">
          <cell r="A50">
            <v>35704</v>
          </cell>
          <cell r="B50">
            <v>9106</v>
          </cell>
          <cell r="C50">
            <v>340248</v>
          </cell>
          <cell r="D50" t="str">
            <v>10,630     37366       53.86      14       387</v>
          </cell>
        </row>
        <row r="51">
          <cell r="A51">
            <v>35735</v>
          </cell>
          <cell r="B51">
            <v>10442</v>
          </cell>
          <cell r="C51">
            <v>327897</v>
          </cell>
          <cell r="D51" t="str">
            <v>11,510     31402       52.43      15       449</v>
          </cell>
        </row>
        <row r="52">
          <cell r="A52">
            <v>35765</v>
          </cell>
          <cell r="B52">
            <v>8023</v>
          </cell>
          <cell r="C52">
            <v>268531</v>
          </cell>
          <cell r="D52" t="str">
            <v>9,872     33471       55.17      15       456</v>
          </cell>
        </row>
        <row r="53">
          <cell r="A53" t="str">
            <v>Totals: ___</v>
          </cell>
          <cell r="B53" t="str">
            <v>_______</v>
          </cell>
          <cell r="C53" t="str">
            <v>__________</v>
          </cell>
          <cell r="D53" t="str">
            <v>__________</v>
          </cell>
        </row>
        <row r="54">
          <cell r="A54">
            <v>1997</v>
          </cell>
          <cell r="B54">
            <v>39501</v>
          </cell>
          <cell r="C54">
            <v>1051373</v>
          </cell>
          <cell r="D54">
            <v>58970</v>
          </cell>
        </row>
        <row r="56">
          <cell r="A56">
            <v>35796</v>
          </cell>
          <cell r="B56">
            <v>6487</v>
          </cell>
          <cell r="C56">
            <v>245486</v>
          </cell>
          <cell r="D56" t="str">
            <v>5,562     37843       46.16      15       451</v>
          </cell>
        </row>
        <row r="57">
          <cell r="A57">
            <v>35827</v>
          </cell>
          <cell r="B57">
            <v>6192</v>
          </cell>
          <cell r="C57">
            <v>217568</v>
          </cell>
          <cell r="D57" t="str">
            <v>8,647     35137       58.27      15       417</v>
          </cell>
        </row>
        <row r="58">
          <cell r="A58">
            <v>35855</v>
          </cell>
          <cell r="B58">
            <v>5834</v>
          </cell>
          <cell r="C58">
            <v>217633</v>
          </cell>
          <cell r="D58" t="str">
            <v>12,165     37305       67.59      15       459</v>
          </cell>
        </row>
        <row r="59">
          <cell r="A59">
            <v>35886</v>
          </cell>
          <cell r="B59">
            <v>5409</v>
          </cell>
          <cell r="C59">
            <v>206453</v>
          </cell>
          <cell r="D59" t="str">
            <v>7,971     38169       59.57      15       449</v>
          </cell>
        </row>
        <row r="60">
          <cell r="A60">
            <v>35916</v>
          </cell>
          <cell r="B60">
            <v>4683</v>
          </cell>
          <cell r="C60">
            <v>205110</v>
          </cell>
          <cell r="D60" t="str">
            <v>7,110     43799       60.29      14       431</v>
          </cell>
        </row>
        <row r="61">
          <cell r="A61">
            <v>35947</v>
          </cell>
          <cell r="B61">
            <v>4271</v>
          </cell>
          <cell r="C61">
            <v>179649</v>
          </cell>
          <cell r="D61" t="str">
            <v>7,380     42063       63.34      14       407</v>
          </cell>
        </row>
        <row r="62">
          <cell r="A62">
            <v>35977</v>
          </cell>
          <cell r="B62">
            <v>4079</v>
          </cell>
          <cell r="C62">
            <v>90971</v>
          </cell>
          <cell r="D62" t="str">
            <v>7,366     22303       64.36      14       433</v>
          </cell>
        </row>
        <row r="63">
          <cell r="A63">
            <v>36008</v>
          </cell>
          <cell r="B63">
            <v>5271</v>
          </cell>
          <cell r="C63">
            <v>91527</v>
          </cell>
          <cell r="D63" t="str">
            <v>8,354     17365       61.31      15       448</v>
          </cell>
        </row>
        <row r="64">
          <cell r="A64">
            <v>36039</v>
          </cell>
          <cell r="B64">
            <v>3895</v>
          </cell>
          <cell r="C64">
            <v>166836</v>
          </cell>
          <cell r="D64" t="str">
            <v>9,180     42834       70.21      15       442</v>
          </cell>
        </row>
        <row r="65">
          <cell r="A65">
            <v>36069</v>
          </cell>
          <cell r="B65">
            <v>3428</v>
          </cell>
          <cell r="C65">
            <v>78735</v>
          </cell>
          <cell r="D65" t="str">
            <v>7,250     22969       67.90      15       439</v>
          </cell>
        </row>
        <row r="66">
          <cell r="A66">
            <v>36100</v>
          </cell>
          <cell r="B66">
            <v>2270</v>
          </cell>
          <cell r="C66">
            <v>74020</v>
          </cell>
          <cell r="D66" t="str">
            <v>6,950     32608       75.38      14       413</v>
          </cell>
        </row>
        <row r="67">
          <cell r="A67">
            <v>36130</v>
          </cell>
          <cell r="B67">
            <v>2365</v>
          </cell>
          <cell r="C67">
            <v>131999</v>
          </cell>
          <cell r="D67" t="str">
            <v>7,082     55814       74.97      14       419</v>
          </cell>
        </row>
        <row r="68">
          <cell r="A68" t="str">
            <v>Totals: ___</v>
          </cell>
          <cell r="B68" t="str">
            <v>_______</v>
          </cell>
          <cell r="C68" t="str">
            <v>__________</v>
          </cell>
          <cell r="D68" t="str">
            <v>__________</v>
          </cell>
        </row>
        <row r="69">
          <cell r="A69">
            <v>1998</v>
          </cell>
          <cell r="B69">
            <v>54184</v>
          </cell>
          <cell r="C69">
            <v>1905987</v>
          </cell>
          <cell r="D69">
            <v>95017</v>
          </cell>
        </row>
        <row r="71">
          <cell r="A71">
            <v>36161</v>
          </cell>
          <cell r="B71">
            <v>2653</v>
          </cell>
          <cell r="C71">
            <v>145531</v>
          </cell>
          <cell r="D71" t="str">
            <v>8,048     54856       75.21      13       403</v>
          </cell>
        </row>
        <row r="72">
          <cell r="A72">
            <v>36192</v>
          </cell>
          <cell r="B72">
            <v>2536</v>
          </cell>
          <cell r="C72">
            <v>135336</v>
          </cell>
          <cell r="D72" t="str">
            <v>9,823     53366       79.48      13       364</v>
          </cell>
        </row>
        <row r="73">
          <cell r="A73">
            <v>36220</v>
          </cell>
          <cell r="B73">
            <v>2428</v>
          </cell>
          <cell r="C73">
            <v>143669</v>
          </cell>
          <cell r="D73" t="str">
            <v>9,335     59172       79.36      14       432</v>
          </cell>
        </row>
        <row r="74">
          <cell r="A74">
            <v>36251</v>
          </cell>
          <cell r="B74">
            <v>2031</v>
          </cell>
          <cell r="C74">
            <v>140957</v>
          </cell>
          <cell r="D74" t="str">
            <v>6,983     69403       77.47      14       420</v>
          </cell>
        </row>
        <row r="75">
          <cell r="A75">
            <v>36281</v>
          </cell>
          <cell r="B75">
            <v>2203</v>
          </cell>
          <cell r="C75">
            <v>124187</v>
          </cell>
          <cell r="D75" t="str">
            <v>5,116     56372       69.90      13       367</v>
          </cell>
        </row>
        <row r="76">
          <cell r="A76">
            <v>36312</v>
          </cell>
          <cell r="B76">
            <v>2474</v>
          </cell>
          <cell r="C76">
            <v>132279</v>
          </cell>
          <cell r="D76" t="str">
            <v>6,722     53468       73.10      14       390</v>
          </cell>
        </row>
        <row r="77">
          <cell r="A77">
            <v>36342</v>
          </cell>
          <cell r="B77">
            <v>2726</v>
          </cell>
          <cell r="C77">
            <v>121251</v>
          </cell>
          <cell r="D77" t="str">
            <v>8,550     44480       75.82      12       364</v>
          </cell>
        </row>
        <row r="78">
          <cell r="A78">
            <v>36373</v>
          </cell>
          <cell r="B78">
            <v>2432</v>
          </cell>
          <cell r="C78">
            <v>125499</v>
          </cell>
          <cell r="D78" t="str">
            <v>9,094     51604       78.90      14       427</v>
          </cell>
        </row>
        <row r="79">
          <cell r="A79">
            <v>36404</v>
          </cell>
          <cell r="B79">
            <v>2328</v>
          </cell>
          <cell r="C79">
            <v>128345</v>
          </cell>
          <cell r="D79" t="str">
            <v>8,745     55132       78.98      14       420</v>
          </cell>
        </row>
        <row r="80">
          <cell r="A80">
            <v>36434</v>
          </cell>
          <cell r="B80">
            <v>753</v>
          </cell>
          <cell r="C80">
            <v>97203</v>
          </cell>
          <cell r="D80" t="str">
            <v>410    129088       35.25       5       155</v>
          </cell>
        </row>
        <row r="81">
          <cell r="A81">
            <v>36465</v>
          </cell>
          <cell r="B81">
            <v>2187</v>
          </cell>
          <cell r="C81">
            <v>121139</v>
          </cell>
          <cell r="D81" t="str">
            <v>7,614     55391       77.69      14       406</v>
          </cell>
        </row>
        <row r="82">
          <cell r="A82">
            <v>36495</v>
          </cell>
          <cell r="B82">
            <v>2677</v>
          </cell>
          <cell r="C82">
            <v>129067</v>
          </cell>
          <cell r="D82" t="str">
            <v>8,676     48214       76.42      14       434</v>
          </cell>
        </row>
        <row r="83">
          <cell r="A83" t="str">
            <v>Totals: ___</v>
          </cell>
          <cell r="B83" t="str">
            <v>_______</v>
          </cell>
          <cell r="C83" t="str">
            <v>__________</v>
          </cell>
          <cell r="D83" t="str">
            <v>__________</v>
          </cell>
        </row>
        <row r="84">
          <cell r="A84">
            <v>1999</v>
          </cell>
          <cell r="B84">
            <v>27428</v>
          </cell>
          <cell r="C84">
            <v>1544463</v>
          </cell>
          <cell r="D84">
            <v>89116</v>
          </cell>
        </row>
        <row r="86">
          <cell r="A86">
            <v>36526</v>
          </cell>
          <cell r="B86">
            <v>2233</v>
          </cell>
          <cell r="C86">
            <v>119147</v>
          </cell>
          <cell r="D86" t="str">
            <v>8,764     53358       79.69      14       434</v>
          </cell>
        </row>
        <row r="87">
          <cell r="A87">
            <v>36557</v>
          </cell>
          <cell r="B87">
            <v>1934</v>
          </cell>
          <cell r="C87">
            <v>52840</v>
          </cell>
          <cell r="D87" t="str">
            <v>10,636     27322       84.61      11       319</v>
          </cell>
        </row>
        <row r="88">
          <cell r="A88">
            <v>36586</v>
          </cell>
          <cell r="B88">
            <v>2416</v>
          </cell>
          <cell r="C88">
            <v>102062</v>
          </cell>
          <cell r="D88" t="str">
            <v>10,309     42245       81.01      14       434</v>
          </cell>
        </row>
        <row r="89">
          <cell r="A89">
            <v>36617</v>
          </cell>
          <cell r="B89">
            <v>2193</v>
          </cell>
          <cell r="C89">
            <v>104212</v>
          </cell>
          <cell r="D89" t="str">
            <v>8,380     47521       79.26      13       390</v>
          </cell>
        </row>
        <row r="90">
          <cell r="A90">
            <v>36647</v>
          </cell>
          <cell r="B90">
            <v>1957</v>
          </cell>
          <cell r="C90">
            <v>109422</v>
          </cell>
          <cell r="D90" t="str">
            <v>8,285     55914       80.89      14       419</v>
          </cell>
        </row>
        <row r="91">
          <cell r="A91">
            <v>36678</v>
          </cell>
          <cell r="B91">
            <v>2062</v>
          </cell>
          <cell r="C91">
            <v>105600</v>
          </cell>
          <cell r="D91" t="str">
            <v>7,374     51213       78.15      13       383</v>
          </cell>
        </row>
        <row r="92">
          <cell r="A92">
            <v>36708</v>
          </cell>
          <cell r="B92">
            <v>1583</v>
          </cell>
          <cell r="C92">
            <v>106538</v>
          </cell>
          <cell r="D92" t="str">
            <v>5,260     67302       76.87      13       402</v>
          </cell>
        </row>
        <row r="93">
          <cell r="A93">
            <v>36739</v>
          </cell>
          <cell r="B93">
            <v>1988</v>
          </cell>
          <cell r="C93">
            <v>101303</v>
          </cell>
          <cell r="D93" t="str">
            <v>9,564     50958       82.79      12       362</v>
          </cell>
        </row>
        <row r="94">
          <cell r="A94">
            <v>36770</v>
          </cell>
          <cell r="B94">
            <v>1747</v>
          </cell>
          <cell r="C94">
            <v>100736</v>
          </cell>
          <cell r="D94" t="str">
            <v>9,468     57663       84.42      12       360</v>
          </cell>
        </row>
        <row r="95">
          <cell r="A95">
            <v>36800</v>
          </cell>
          <cell r="B95">
            <v>1562</v>
          </cell>
          <cell r="C95">
            <v>102789</v>
          </cell>
          <cell r="D95" t="str">
            <v>5,696     65807       78.48      11       341</v>
          </cell>
        </row>
        <row r="96">
          <cell r="A96">
            <v>36831</v>
          </cell>
          <cell r="B96">
            <v>1417</v>
          </cell>
          <cell r="C96">
            <v>93038</v>
          </cell>
          <cell r="D96" t="str">
            <v>4,538     65659       76.20      12       359</v>
          </cell>
        </row>
        <row r="97">
          <cell r="A97">
            <v>36861</v>
          </cell>
          <cell r="B97">
            <v>1409</v>
          </cell>
          <cell r="C97">
            <v>93059</v>
          </cell>
          <cell r="D97" t="str">
            <v>8,618     66047       85.95      12       367</v>
          </cell>
        </row>
        <row r="98">
          <cell r="A98" t="str">
            <v>Totals: ___</v>
          </cell>
          <cell r="B98" t="str">
            <v>_______</v>
          </cell>
          <cell r="C98" t="str">
            <v>__________</v>
          </cell>
          <cell r="D98" t="str">
            <v>__________</v>
          </cell>
        </row>
        <row r="99">
          <cell r="A99">
            <v>2000</v>
          </cell>
          <cell r="B99">
            <v>22501</v>
          </cell>
          <cell r="C99">
            <v>1190746</v>
          </cell>
          <cell r="D99">
            <v>96892</v>
          </cell>
        </row>
        <row r="101">
          <cell r="A101">
            <v>36892</v>
          </cell>
          <cell r="B101">
            <v>1312</v>
          </cell>
          <cell r="C101">
            <v>88276</v>
          </cell>
          <cell r="D101" t="str">
            <v>6,060     67284       82.20      12       371</v>
          </cell>
        </row>
        <row r="102">
          <cell r="A102">
            <v>36923</v>
          </cell>
          <cell r="B102">
            <v>1027</v>
          </cell>
          <cell r="C102">
            <v>78408</v>
          </cell>
          <cell r="D102" t="str">
            <v>3,889     76347       79.11      12       333</v>
          </cell>
        </row>
        <row r="103">
          <cell r="A103">
            <v>36951</v>
          </cell>
          <cell r="B103">
            <v>1408</v>
          </cell>
          <cell r="C103">
            <v>73210</v>
          </cell>
          <cell r="D103" t="str">
            <v>9,931     51996       87.58      11       341</v>
          </cell>
        </row>
        <row r="104">
          <cell r="A104">
            <v>36982</v>
          </cell>
          <cell r="B104">
            <v>772</v>
          </cell>
          <cell r="C104">
            <v>37357</v>
          </cell>
          <cell r="D104" t="str">
            <v>9,913     48390       92.77       8       227</v>
          </cell>
        </row>
        <row r="105">
          <cell r="A105">
            <v>37012</v>
          </cell>
          <cell r="B105">
            <v>744</v>
          </cell>
          <cell r="C105">
            <v>22405</v>
          </cell>
          <cell r="D105" t="str">
            <v>10,785     30115       93.55       7       195</v>
          </cell>
        </row>
        <row r="106">
          <cell r="A106">
            <v>37043</v>
          </cell>
          <cell r="B106">
            <v>718</v>
          </cell>
          <cell r="C106">
            <v>21653</v>
          </cell>
          <cell r="D106" t="str">
            <v>5,368     30158       88.20       7       210</v>
          </cell>
        </row>
        <row r="107">
          <cell r="A107" t="str">
            <v>Totals: ___</v>
          </cell>
          <cell r="B107" t="str">
            <v>_______</v>
          </cell>
          <cell r="C107" t="str">
            <v>__________</v>
          </cell>
          <cell r="D107" t="str">
            <v>__________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t97"/>
    </sheetNames>
    <sheetDataSet>
      <sheetData sheetId="0">
        <row r="36">
          <cell r="A36">
            <v>35704</v>
          </cell>
          <cell r="B36">
            <v>4612</v>
          </cell>
          <cell r="C36">
            <v>205563</v>
          </cell>
          <cell r="D36" t="str">
            <v>3,411     44572       42.52       9       143</v>
          </cell>
        </row>
        <row r="37">
          <cell r="A37">
            <v>35735</v>
          </cell>
          <cell r="B37">
            <v>5241</v>
          </cell>
          <cell r="C37">
            <v>331619</v>
          </cell>
          <cell r="D37" t="str">
            <v>2,852     63274       35.24       9       252</v>
          </cell>
        </row>
        <row r="38">
          <cell r="A38">
            <v>35765</v>
          </cell>
          <cell r="B38">
            <v>2948</v>
          </cell>
          <cell r="C38">
            <v>252539</v>
          </cell>
          <cell r="D38" t="str">
            <v>2,362     85665       44.48       9       260</v>
          </cell>
        </row>
        <row r="39">
          <cell r="A39" t="str">
            <v>Totals: ___</v>
          </cell>
          <cell r="B39" t="str">
            <v>_______</v>
          </cell>
          <cell r="C39" t="str">
            <v>__________</v>
          </cell>
          <cell r="D39" t="str">
            <v>__________</v>
          </cell>
        </row>
        <row r="40">
          <cell r="A40">
            <v>1997</v>
          </cell>
          <cell r="B40">
            <v>12801</v>
          </cell>
          <cell r="C40">
            <v>789721</v>
          </cell>
          <cell r="D40">
            <v>8649</v>
          </cell>
        </row>
        <row r="42">
          <cell r="A42">
            <v>35796</v>
          </cell>
          <cell r="B42">
            <v>2741</v>
          </cell>
          <cell r="C42">
            <v>247979</v>
          </cell>
          <cell r="D42" t="str">
            <v>1,807     90471       39.73       9       272</v>
          </cell>
        </row>
        <row r="43">
          <cell r="A43">
            <v>35827</v>
          </cell>
          <cell r="B43">
            <v>2125</v>
          </cell>
          <cell r="C43">
            <v>197204</v>
          </cell>
          <cell r="D43" t="str">
            <v>1,974     92802       48.16       9       229</v>
          </cell>
        </row>
        <row r="44">
          <cell r="A44">
            <v>35855</v>
          </cell>
          <cell r="B44">
            <v>5408</v>
          </cell>
          <cell r="C44">
            <v>384769</v>
          </cell>
          <cell r="D44" t="str">
            <v>3,367     71149       38.37       9       261</v>
          </cell>
        </row>
        <row r="45">
          <cell r="A45">
            <v>35886</v>
          </cell>
          <cell r="B45">
            <v>5066</v>
          </cell>
          <cell r="C45">
            <v>348851</v>
          </cell>
          <cell r="D45" t="str">
            <v>1,551     68862       23.44       9       240</v>
          </cell>
        </row>
        <row r="46">
          <cell r="A46">
            <v>35916</v>
          </cell>
          <cell r="B46">
            <v>4690</v>
          </cell>
          <cell r="C46">
            <v>309432</v>
          </cell>
          <cell r="D46" t="str">
            <v>1,911     65977       28.95       9       247</v>
          </cell>
        </row>
        <row r="47">
          <cell r="A47">
            <v>35947</v>
          </cell>
          <cell r="B47">
            <v>3782</v>
          </cell>
          <cell r="C47">
            <v>257429</v>
          </cell>
          <cell r="D47" t="str">
            <v>1,599     68067       29.72       9       245</v>
          </cell>
        </row>
        <row r="48">
          <cell r="A48">
            <v>35977</v>
          </cell>
          <cell r="B48">
            <v>3646</v>
          </cell>
          <cell r="C48">
            <v>238897</v>
          </cell>
          <cell r="D48" t="str">
            <v>1,321     65524       26.60       9       279</v>
          </cell>
        </row>
        <row r="49">
          <cell r="A49">
            <v>36008</v>
          </cell>
          <cell r="B49">
            <v>3249</v>
          </cell>
          <cell r="C49">
            <v>218028</v>
          </cell>
          <cell r="D49" t="str">
            <v>1,304     67107       28.64       9       279</v>
          </cell>
        </row>
        <row r="50">
          <cell r="A50">
            <v>36039</v>
          </cell>
          <cell r="B50">
            <v>2629</v>
          </cell>
          <cell r="C50">
            <v>222886</v>
          </cell>
          <cell r="D50" t="str">
            <v>1,486     84780       36.11       9       269</v>
          </cell>
        </row>
        <row r="51">
          <cell r="A51">
            <v>36069</v>
          </cell>
          <cell r="B51">
            <v>2509</v>
          </cell>
          <cell r="C51">
            <v>186633</v>
          </cell>
          <cell r="D51" t="str">
            <v>1,547     74386       38.14       9       278</v>
          </cell>
        </row>
        <row r="52">
          <cell r="A52">
            <v>36100</v>
          </cell>
          <cell r="B52">
            <v>2536</v>
          </cell>
          <cell r="C52">
            <v>172791</v>
          </cell>
          <cell r="D52" t="str">
            <v>1,155     68136       31.29       9       270</v>
          </cell>
        </row>
        <row r="53">
          <cell r="A53">
            <v>36130</v>
          </cell>
          <cell r="B53">
            <v>2251</v>
          </cell>
          <cell r="C53">
            <v>194037</v>
          </cell>
          <cell r="D53" t="str">
            <v>929     86201       29.21       9       254</v>
          </cell>
        </row>
        <row r="54">
          <cell r="A54" t="str">
            <v>Totals: ___</v>
          </cell>
          <cell r="B54" t="str">
            <v>_______</v>
          </cell>
          <cell r="C54" t="str">
            <v>__________</v>
          </cell>
          <cell r="D54" t="str">
            <v>__________</v>
          </cell>
        </row>
        <row r="55">
          <cell r="A55">
            <v>1998</v>
          </cell>
          <cell r="B55">
            <v>40632</v>
          </cell>
          <cell r="C55">
            <v>2978936</v>
          </cell>
          <cell r="D55">
            <v>19951</v>
          </cell>
        </row>
        <row r="57">
          <cell r="A57">
            <v>36161</v>
          </cell>
          <cell r="B57">
            <v>2847</v>
          </cell>
          <cell r="C57">
            <v>204448</v>
          </cell>
          <cell r="D57" t="str">
            <v>1,525     71812       34.88       9       277</v>
          </cell>
        </row>
        <row r="58">
          <cell r="A58">
            <v>36192</v>
          </cell>
          <cell r="B58">
            <v>1084</v>
          </cell>
          <cell r="C58">
            <v>98786</v>
          </cell>
          <cell r="D58" t="str">
            <v>1,227     91131       53.09       8       222</v>
          </cell>
        </row>
        <row r="59">
          <cell r="A59">
            <v>36220</v>
          </cell>
          <cell r="B59">
            <v>2148</v>
          </cell>
          <cell r="C59">
            <v>183947</v>
          </cell>
          <cell r="D59" t="str">
            <v>1,708     85637       44.29       9       277</v>
          </cell>
        </row>
        <row r="60">
          <cell r="A60">
            <v>36251</v>
          </cell>
          <cell r="B60">
            <v>2195</v>
          </cell>
          <cell r="C60">
            <v>178045</v>
          </cell>
          <cell r="D60" t="str">
            <v>1,587     81114       41.96       9       269</v>
          </cell>
        </row>
        <row r="61">
          <cell r="A61">
            <v>36281</v>
          </cell>
          <cell r="B61">
            <v>2499</v>
          </cell>
          <cell r="C61">
            <v>172094</v>
          </cell>
          <cell r="D61" t="str">
            <v>1,468     68866       37.01       9       248</v>
          </cell>
        </row>
        <row r="62">
          <cell r="A62">
            <v>36312</v>
          </cell>
          <cell r="B62">
            <v>2267</v>
          </cell>
          <cell r="C62">
            <v>161252</v>
          </cell>
          <cell r="D62" t="str">
            <v>1,253     71131       35.60       9       240</v>
          </cell>
        </row>
        <row r="63">
          <cell r="A63">
            <v>36342</v>
          </cell>
          <cell r="B63">
            <v>2306</v>
          </cell>
          <cell r="C63">
            <v>163965</v>
          </cell>
          <cell r="D63" t="str">
            <v>1,304     71104       36.12       9       252</v>
          </cell>
        </row>
        <row r="64">
          <cell r="A64">
            <v>36373</v>
          </cell>
          <cell r="B64">
            <v>2137</v>
          </cell>
          <cell r="C64">
            <v>162430</v>
          </cell>
          <cell r="D64" t="str">
            <v>596     76009       21.81       9       276</v>
          </cell>
        </row>
        <row r="65">
          <cell r="A65">
            <v>36404</v>
          </cell>
          <cell r="B65">
            <v>1978</v>
          </cell>
          <cell r="C65">
            <v>156345</v>
          </cell>
          <cell r="D65" t="str">
            <v>599     79042       23.24       9       270</v>
          </cell>
        </row>
        <row r="66">
          <cell r="A66">
            <v>36434</v>
          </cell>
          <cell r="B66">
            <v>1461</v>
          </cell>
          <cell r="C66">
            <v>128630</v>
          </cell>
          <cell r="D66" t="str">
            <v>175     88043       10.70       3        93</v>
          </cell>
        </row>
        <row r="67">
          <cell r="A67">
            <v>36465</v>
          </cell>
          <cell r="B67">
            <v>2005</v>
          </cell>
          <cell r="C67">
            <v>146975</v>
          </cell>
          <cell r="D67" t="str">
            <v>989     73305       33.03       9       246</v>
          </cell>
        </row>
        <row r="68">
          <cell r="A68">
            <v>36495</v>
          </cell>
          <cell r="B68">
            <v>1950</v>
          </cell>
          <cell r="C68">
            <v>155451</v>
          </cell>
          <cell r="D68" t="str">
            <v>1,012     79719       34.17       9       278</v>
          </cell>
        </row>
        <row r="69">
          <cell r="A69" t="str">
            <v>Totals: ___</v>
          </cell>
          <cell r="B69" t="str">
            <v>_______</v>
          </cell>
          <cell r="C69" t="str">
            <v>__________</v>
          </cell>
          <cell r="D69" t="str">
            <v>__________</v>
          </cell>
        </row>
        <row r="70">
          <cell r="A70">
            <v>1999</v>
          </cell>
          <cell r="B70">
            <v>24877</v>
          </cell>
          <cell r="C70">
            <v>1912368</v>
          </cell>
          <cell r="D70">
            <v>13443</v>
          </cell>
        </row>
        <row r="72">
          <cell r="A72">
            <v>36526</v>
          </cell>
          <cell r="B72">
            <v>1651</v>
          </cell>
          <cell r="C72">
            <v>149883</v>
          </cell>
          <cell r="D72" t="str">
            <v>837     90784       33.64       9       278</v>
          </cell>
        </row>
        <row r="73">
          <cell r="A73">
            <v>36557</v>
          </cell>
          <cell r="B73">
            <v>1444</v>
          </cell>
          <cell r="C73">
            <v>116249</v>
          </cell>
          <cell r="D73" t="str">
            <v>743     80505       33.97       8       232</v>
          </cell>
        </row>
        <row r="74">
          <cell r="A74">
            <v>36586</v>
          </cell>
          <cell r="B74">
            <v>1252</v>
          </cell>
          <cell r="C74">
            <v>86026</v>
          </cell>
          <cell r="D74" t="str">
            <v>1,259     68711       50.14       8       248</v>
          </cell>
        </row>
        <row r="75">
          <cell r="A75">
            <v>36617</v>
          </cell>
          <cell r="B75">
            <v>1513</v>
          </cell>
          <cell r="C75">
            <v>137154</v>
          </cell>
          <cell r="D75" t="str">
            <v>1,240     90651       45.04       9       269</v>
          </cell>
        </row>
        <row r="76">
          <cell r="A76">
            <v>36647</v>
          </cell>
          <cell r="B76">
            <v>1589</v>
          </cell>
          <cell r="C76">
            <v>136101</v>
          </cell>
          <cell r="D76" t="str">
            <v>722     85652       31.24       9       278</v>
          </cell>
        </row>
        <row r="77">
          <cell r="A77">
            <v>36678</v>
          </cell>
          <cell r="B77">
            <v>856</v>
          </cell>
          <cell r="C77">
            <v>75885</v>
          </cell>
          <cell r="D77" t="str">
            <v>719     88651       45.65       8       240</v>
          </cell>
        </row>
        <row r="78">
          <cell r="A78">
            <v>36708</v>
          </cell>
          <cell r="B78">
            <v>875</v>
          </cell>
          <cell r="C78">
            <v>77066</v>
          </cell>
          <cell r="D78" t="str">
            <v>877     88076       50.06       8       248</v>
          </cell>
        </row>
        <row r="79">
          <cell r="A79">
            <v>36739</v>
          </cell>
          <cell r="B79">
            <v>1155</v>
          </cell>
          <cell r="C79">
            <v>94861</v>
          </cell>
          <cell r="D79" t="str">
            <v>839     82131       42.08       8       238</v>
          </cell>
        </row>
        <row r="80">
          <cell r="A80">
            <v>36770</v>
          </cell>
          <cell r="B80">
            <v>992</v>
          </cell>
          <cell r="C80">
            <v>72496</v>
          </cell>
          <cell r="D80" t="str">
            <v>785     73081       44.18       8       240</v>
          </cell>
        </row>
        <row r="81">
          <cell r="A81">
            <v>36800</v>
          </cell>
          <cell r="B81">
            <v>1461</v>
          </cell>
          <cell r="C81">
            <v>122819</v>
          </cell>
          <cell r="D81" t="str">
            <v>958     84066       39.60       9       279</v>
          </cell>
        </row>
        <row r="82">
          <cell r="A82">
            <v>36831</v>
          </cell>
          <cell r="B82">
            <v>586</v>
          </cell>
          <cell r="C82">
            <v>69038</v>
          </cell>
          <cell r="D82" t="str">
            <v>792    117813       57.47       8       233</v>
          </cell>
        </row>
        <row r="83">
          <cell r="A83">
            <v>36861</v>
          </cell>
          <cell r="B83">
            <v>572</v>
          </cell>
          <cell r="C83">
            <v>66291</v>
          </cell>
          <cell r="D83" t="str">
            <v>1,220    115894       68.08       7       213</v>
          </cell>
        </row>
        <row r="84">
          <cell r="A84" t="str">
            <v>Totals: ___</v>
          </cell>
          <cell r="B84" t="str">
            <v>_______</v>
          </cell>
          <cell r="C84" t="str">
            <v>__________</v>
          </cell>
          <cell r="D84" t="str">
            <v>__________</v>
          </cell>
        </row>
        <row r="85">
          <cell r="A85">
            <v>2000</v>
          </cell>
          <cell r="B85">
            <v>13946</v>
          </cell>
          <cell r="C85">
            <v>1203869</v>
          </cell>
          <cell r="D85">
            <v>10991</v>
          </cell>
        </row>
        <row r="87">
          <cell r="A87">
            <v>36892</v>
          </cell>
          <cell r="B87">
            <v>823</v>
          </cell>
          <cell r="C87">
            <v>98576</v>
          </cell>
          <cell r="D87" t="str">
            <v>762    119777       48.08       8       241</v>
          </cell>
        </row>
        <row r="88">
          <cell r="A88">
            <v>36923</v>
          </cell>
          <cell r="B88">
            <v>1136</v>
          </cell>
          <cell r="C88">
            <v>101137</v>
          </cell>
          <cell r="D88" t="str">
            <v>517     89030       31.28       8       218</v>
          </cell>
        </row>
        <row r="89">
          <cell r="A89">
            <v>36951</v>
          </cell>
          <cell r="B89">
            <v>845</v>
          </cell>
          <cell r="C89">
            <v>108437</v>
          </cell>
          <cell r="D89" t="str">
            <v>1,113    128328       56.84       8       242</v>
          </cell>
        </row>
        <row r="90">
          <cell r="A90">
            <v>36982</v>
          </cell>
          <cell r="B90">
            <v>54</v>
          </cell>
          <cell r="C90">
            <v>14398</v>
          </cell>
          <cell r="D90" t="str">
            <v>1,299    266630       96.01       5       125</v>
          </cell>
        </row>
        <row r="91">
          <cell r="A91">
            <v>37012</v>
          </cell>
          <cell r="B91">
            <v>180</v>
          </cell>
          <cell r="C91">
            <v>17767</v>
          </cell>
          <cell r="D91" t="str">
            <v>1,146     98706       86.43       5       131</v>
          </cell>
        </row>
        <row r="92">
          <cell r="A92">
            <v>37043</v>
          </cell>
          <cell r="B92">
            <v>97</v>
          </cell>
          <cell r="C92">
            <v>18323</v>
          </cell>
          <cell r="D92" t="str">
            <v>1,054    188897       91.57       5       150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v97"/>
    </sheetNames>
    <sheetDataSet>
      <sheetData sheetId="0">
        <row r="35">
          <cell r="A35">
            <v>35735</v>
          </cell>
          <cell r="B35">
            <v>4608</v>
          </cell>
          <cell r="C35">
            <v>190067</v>
          </cell>
          <cell r="D35" t="str">
            <v>3,093     41248       40.16      12       169</v>
          </cell>
        </row>
        <row r="36">
          <cell r="A36">
            <v>35765</v>
          </cell>
          <cell r="B36">
            <v>8354</v>
          </cell>
          <cell r="C36">
            <v>335331</v>
          </cell>
          <cell r="D36" t="str">
            <v>2,777     40141       24.95      11       305</v>
          </cell>
        </row>
        <row r="37">
          <cell r="A37" t="str">
            <v>Totals: ___</v>
          </cell>
          <cell r="B37" t="str">
            <v>_______</v>
          </cell>
          <cell r="C37" t="str">
            <v>__________</v>
          </cell>
          <cell r="D37" t="str">
            <v>__________</v>
          </cell>
        </row>
        <row r="38">
          <cell r="A38">
            <v>1997</v>
          </cell>
          <cell r="B38">
            <v>12962</v>
          </cell>
          <cell r="C38">
            <v>525398</v>
          </cell>
          <cell r="D38">
            <v>5870</v>
          </cell>
        </row>
        <row r="40">
          <cell r="A40">
            <v>35796</v>
          </cell>
          <cell r="B40">
            <v>6730</v>
          </cell>
          <cell r="C40">
            <v>288850</v>
          </cell>
          <cell r="D40" t="str">
            <v>2,348     42920       25.86      10       285</v>
          </cell>
        </row>
        <row r="41">
          <cell r="A41">
            <v>35827</v>
          </cell>
          <cell r="B41">
            <v>6494</v>
          </cell>
          <cell r="C41">
            <v>186277</v>
          </cell>
          <cell r="D41" t="str">
            <v>2,283     28685       26.01      10       258</v>
          </cell>
        </row>
        <row r="42">
          <cell r="A42">
            <v>35855</v>
          </cell>
          <cell r="B42">
            <v>7920</v>
          </cell>
          <cell r="C42">
            <v>196642</v>
          </cell>
          <cell r="D42" t="str">
            <v>7,909     24829       49.97      10       280</v>
          </cell>
        </row>
        <row r="43">
          <cell r="A43">
            <v>35886</v>
          </cell>
          <cell r="B43">
            <v>7358</v>
          </cell>
          <cell r="C43">
            <v>390328</v>
          </cell>
          <cell r="D43" t="str">
            <v>3,338     53049       31.21      10       288</v>
          </cell>
        </row>
        <row r="44">
          <cell r="A44">
            <v>35916</v>
          </cell>
          <cell r="B44">
            <v>7911</v>
          </cell>
          <cell r="C44">
            <v>338931</v>
          </cell>
          <cell r="D44" t="str">
            <v>3,204     42844       28.83      11       289</v>
          </cell>
        </row>
        <row r="45">
          <cell r="A45">
            <v>35947</v>
          </cell>
          <cell r="B45">
            <v>9685</v>
          </cell>
          <cell r="C45">
            <v>303451</v>
          </cell>
          <cell r="D45" t="str">
            <v>3,064     31333       24.03      11       311</v>
          </cell>
        </row>
        <row r="46">
          <cell r="A46">
            <v>35977</v>
          </cell>
          <cell r="B46">
            <v>9713</v>
          </cell>
          <cell r="C46">
            <v>174989</v>
          </cell>
          <cell r="D46" t="str">
            <v>3,213     18016       24.86      11       326</v>
          </cell>
        </row>
        <row r="47">
          <cell r="A47">
            <v>36008</v>
          </cell>
          <cell r="B47">
            <v>8327</v>
          </cell>
          <cell r="C47">
            <v>230261</v>
          </cell>
          <cell r="D47" t="str">
            <v>1,472     27653       15.02      11       334</v>
          </cell>
        </row>
        <row r="48">
          <cell r="A48">
            <v>36039</v>
          </cell>
          <cell r="B48">
            <v>7083</v>
          </cell>
          <cell r="C48">
            <v>267184</v>
          </cell>
          <cell r="D48" t="str">
            <v>2,332     37722       24.77      11       317</v>
          </cell>
        </row>
        <row r="49">
          <cell r="A49">
            <v>36069</v>
          </cell>
          <cell r="B49">
            <v>6921</v>
          </cell>
          <cell r="C49">
            <v>203589</v>
          </cell>
          <cell r="D49" t="str">
            <v>1,994     29417       22.37      12       357</v>
          </cell>
        </row>
        <row r="50">
          <cell r="A50">
            <v>36100</v>
          </cell>
          <cell r="B50">
            <v>6669</v>
          </cell>
          <cell r="C50">
            <v>229947</v>
          </cell>
          <cell r="D50" t="str">
            <v>2,168     34480       24.53      11       328</v>
          </cell>
        </row>
        <row r="51">
          <cell r="A51">
            <v>36130</v>
          </cell>
          <cell r="B51">
            <v>6547</v>
          </cell>
          <cell r="C51">
            <v>207767</v>
          </cell>
          <cell r="D51" t="str">
            <v>2,289     31735       25.91      11       319</v>
          </cell>
        </row>
        <row r="52">
          <cell r="A52" t="str">
            <v>Totals: ___</v>
          </cell>
          <cell r="B52" t="str">
            <v>_______</v>
          </cell>
          <cell r="C52" t="str">
            <v>__________</v>
          </cell>
          <cell r="D52" t="str">
            <v>__________</v>
          </cell>
        </row>
        <row r="53">
          <cell r="A53">
            <v>1998</v>
          </cell>
          <cell r="B53">
            <v>91358</v>
          </cell>
          <cell r="C53">
            <v>3018216</v>
          </cell>
          <cell r="D53">
            <v>35614</v>
          </cell>
        </row>
        <row r="55">
          <cell r="A55">
            <v>36161</v>
          </cell>
          <cell r="B55">
            <v>5400</v>
          </cell>
          <cell r="C55">
            <v>192175</v>
          </cell>
          <cell r="D55" t="str">
            <v>3,494     35588       39.28      11       258</v>
          </cell>
        </row>
        <row r="56">
          <cell r="A56">
            <v>36192</v>
          </cell>
          <cell r="B56">
            <v>5362</v>
          </cell>
          <cell r="C56">
            <v>142422</v>
          </cell>
          <cell r="D56" t="str">
            <v>1,821     26562       25.35      10       242</v>
          </cell>
        </row>
        <row r="57">
          <cell r="A57">
            <v>36220</v>
          </cell>
          <cell r="B57">
            <v>6223</v>
          </cell>
          <cell r="C57">
            <v>194574</v>
          </cell>
          <cell r="D57" t="str">
            <v>2,379     31267       27.66      12       362</v>
          </cell>
        </row>
        <row r="58">
          <cell r="A58">
            <v>36251</v>
          </cell>
          <cell r="B58">
            <v>5183</v>
          </cell>
          <cell r="C58">
            <v>183941</v>
          </cell>
          <cell r="D58" t="str">
            <v>2,328     35490       30.99      10       288</v>
          </cell>
        </row>
        <row r="59">
          <cell r="A59">
            <v>36281</v>
          </cell>
          <cell r="B59">
            <v>5326</v>
          </cell>
          <cell r="C59">
            <v>158861</v>
          </cell>
          <cell r="D59" t="str">
            <v>2,646     29828       33.19      11       285</v>
          </cell>
        </row>
        <row r="60">
          <cell r="A60">
            <v>36312</v>
          </cell>
          <cell r="B60">
            <v>4734</v>
          </cell>
          <cell r="C60">
            <v>171744</v>
          </cell>
          <cell r="D60" t="str">
            <v>2,937     36279       38.29      10       245</v>
          </cell>
        </row>
        <row r="61">
          <cell r="A61">
            <v>36342</v>
          </cell>
          <cell r="B61">
            <v>4753</v>
          </cell>
          <cell r="C61">
            <v>201803</v>
          </cell>
          <cell r="D61" t="str">
            <v>4,125     42459       46.46      12       365</v>
          </cell>
        </row>
        <row r="62">
          <cell r="A62">
            <v>36373</v>
          </cell>
          <cell r="B62">
            <v>4656</v>
          </cell>
          <cell r="C62">
            <v>164810</v>
          </cell>
          <cell r="D62" t="str">
            <v>2,464     35398       34.61      12       328</v>
          </cell>
        </row>
        <row r="63">
          <cell r="A63">
            <v>36404</v>
          </cell>
          <cell r="B63">
            <v>3722</v>
          </cell>
          <cell r="C63">
            <v>169412</v>
          </cell>
          <cell r="D63" t="str">
            <v>2,381     45517       39.01      12       329</v>
          </cell>
        </row>
        <row r="64">
          <cell r="A64">
            <v>36434</v>
          </cell>
          <cell r="B64">
            <v>1499</v>
          </cell>
          <cell r="C64">
            <v>158403</v>
          </cell>
          <cell r="D64" t="str">
            <v>981    105673       39.56       5       140</v>
          </cell>
        </row>
        <row r="65">
          <cell r="A65">
            <v>36465</v>
          </cell>
          <cell r="B65">
            <v>3902</v>
          </cell>
          <cell r="C65">
            <v>148218</v>
          </cell>
          <cell r="D65" t="str">
            <v>2,691     37986       40.82      10       270</v>
          </cell>
        </row>
        <row r="66">
          <cell r="A66">
            <v>36495</v>
          </cell>
          <cell r="B66">
            <v>4103</v>
          </cell>
          <cell r="C66">
            <v>153855</v>
          </cell>
          <cell r="D66" t="str">
            <v>3,089     37499       42.95      10       309</v>
          </cell>
        </row>
        <row r="67">
          <cell r="A67" t="str">
            <v>Totals: ___</v>
          </cell>
          <cell r="B67" t="str">
            <v>_______</v>
          </cell>
          <cell r="C67" t="str">
            <v>__________</v>
          </cell>
          <cell r="D67" t="str">
            <v>__________</v>
          </cell>
        </row>
        <row r="68">
          <cell r="A68">
            <v>1999</v>
          </cell>
          <cell r="B68">
            <v>54863</v>
          </cell>
          <cell r="C68">
            <v>2040218</v>
          </cell>
          <cell r="D68">
            <v>31336</v>
          </cell>
        </row>
        <row r="70">
          <cell r="A70">
            <v>36526</v>
          </cell>
          <cell r="B70">
            <v>2832</v>
          </cell>
          <cell r="C70">
            <v>142428</v>
          </cell>
          <cell r="D70" t="str">
            <v>2,236     50293       44.12       9       279</v>
          </cell>
        </row>
        <row r="71">
          <cell r="A71">
            <v>36557</v>
          </cell>
          <cell r="B71">
            <v>2365</v>
          </cell>
          <cell r="C71">
            <v>89644</v>
          </cell>
          <cell r="D71" t="str">
            <v>2,119     37905       47.26       7       194</v>
          </cell>
        </row>
        <row r="72">
          <cell r="A72">
            <v>36586</v>
          </cell>
          <cell r="B72">
            <v>3542</v>
          </cell>
          <cell r="C72">
            <v>119006</v>
          </cell>
          <cell r="D72" t="str">
            <v>2,342     33599       39.80       8       246</v>
          </cell>
        </row>
        <row r="73">
          <cell r="A73">
            <v>36617</v>
          </cell>
          <cell r="B73">
            <v>4811</v>
          </cell>
          <cell r="C73">
            <v>124142</v>
          </cell>
          <cell r="D73" t="str">
            <v>3,635     25804       43.04       9       242</v>
          </cell>
        </row>
        <row r="74">
          <cell r="A74">
            <v>36647</v>
          </cell>
          <cell r="B74">
            <v>5146</v>
          </cell>
          <cell r="C74">
            <v>137135</v>
          </cell>
          <cell r="D74" t="str">
            <v>3,208     26649       38.40       9       271</v>
          </cell>
        </row>
        <row r="75">
          <cell r="A75">
            <v>36678</v>
          </cell>
          <cell r="B75">
            <v>4890</v>
          </cell>
          <cell r="C75">
            <v>111330</v>
          </cell>
          <cell r="D75" t="str">
            <v>2,445     22767       33.33      10       285</v>
          </cell>
        </row>
        <row r="76">
          <cell r="A76">
            <v>36708</v>
          </cell>
          <cell r="B76">
            <v>5782</v>
          </cell>
          <cell r="C76">
            <v>118127</v>
          </cell>
          <cell r="D76" t="str">
            <v>2,119     20431       26.82      10       276</v>
          </cell>
        </row>
        <row r="77">
          <cell r="A77">
            <v>36739</v>
          </cell>
          <cell r="B77">
            <v>5317</v>
          </cell>
          <cell r="C77">
            <v>135558</v>
          </cell>
          <cell r="D77" t="str">
            <v>2,009     25496       27.42      11       332</v>
          </cell>
        </row>
        <row r="78">
          <cell r="A78">
            <v>36770</v>
          </cell>
          <cell r="B78">
            <v>3412</v>
          </cell>
          <cell r="C78">
            <v>100982</v>
          </cell>
          <cell r="D78" t="str">
            <v>3,895     29597       53.31       9       269</v>
          </cell>
        </row>
        <row r="79">
          <cell r="A79">
            <v>36800</v>
          </cell>
          <cell r="B79">
            <v>4070</v>
          </cell>
          <cell r="C79">
            <v>121449</v>
          </cell>
          <cell r="D79" t="str">
            <v>3,605     29841       46.97      10       300</v>
          </cell>
        </row>
        <row r="80">
          <cell r="A80">
            <v>36831</v>
          </cell>
          <cell r="B80">
            <v>3832</v>
          </cell>
          <cell r="C80">
            <v>104303</v>
          </cell>
          <cell r="D80" t="str">
            <v>3,199     27219       45.50      11       303</v>
          </cell>
        </row>
        <row r="81">
          <cell r="A81">
            <v>36861</v>
          </cell>
          <cell r="B81">
            <v>3477</v>
          </cell>
          <cell r="C81">
            <v>99217</v>
          </cell>
          <cell r="D81" t="str">
            <v>4,322     28536       55.42       9       279</v>
          </cell>
        </row>
        <row r="82">
          <cell r="A82" t="str">
            <v>Totals: ___</v>
          </cell>
          <cell r="B82" t="str">
            <v>_______</v>
          </cell>
          <cell r="C82" t="str">
            <v>__________</v>
          </cell>
          <cell r="D82" t="str">
            <v>__________</v>
          </cell>
        </row>
        <row r="83">
          <cell r="A83">
            <v>2000</v>
          </cell>
          <cell r="B83">
            <v>49476</v>
          </cell>
          <cell r="C83">
            <v>1403321</v>
          </cell>
          <cell r="D83">
            <v>35134</v>
          </cell>
        </row>
        <row r="85">
          <cell r="A85">
            <v>36892</v>
          </cell>
          <cell r="B85">
            <v>2437</v>
          </cell>
          <cell r="C85">
            <v>100738</v>
          </cell>
          <cell r="D85" t="str">
            <v>3,954     41337       61.87       8       238</v>
          </cell>
        </row>
        <row r="86">
          <cell r="A86">
            <v>36923</v>
          </cell>
          <cell r="B86">
            <v>2414</v>
          </cell>
          <cell r="C86">
            <v>31419</v>
          </cell>
          <cell r="D86" t="str">
            <v>4,041     13016       62.60       7       167</v>
          </cell>
        </row>
        <row r="87">
          <cell r="A87">
            <v>36951</v>
          </cell>
          <cell r="B87">
            <v>1942</v>
          </cell>
          <cell r="C87">
            <v>47522</v>
          </cell>
          <cell r="D87" t="str">
            <v>4,705     24471       70.78       7       203</v>
          </cell>
        </row>
        <row r="88">
          <cell r="A88">
            <v>36982</v>
          </cell>
          <cell r="B88">
            <v>2051</v>
          </cell>
          <cell r="C88">
            <v>4065</v>
          </cell>
          <cell r="D88" t="str">
            <v>4,202      1982       67.20       4       114</v>
          </cell>
        </row>
        <row r="89">
          <cell r="A89">
            <v>37012</v>
          </cell>
          <cell r="B89">
            <v>2152</v>
          </cell>
          <cell r="C89">
            <v>4420</v>
          </cell>
          <cell r="D89" t="str">
            <v>4,839      2054       69.22       4       104</v>
          </cell>
        </row>
        <row r="90">
          <cell r="A90">
            <v>37043</v>
          </cell>
          <cell r="B90">
            <v>1844</v>
          </cell>
          <cell r="C90">
            <v>5520</v>
          </cell>
          <cell r="D90" t="str">
            <v>4,516      2994       71.01       4       119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97"/>
    </sheetNames>
    <sheetDataSet>
      <sheetData sheetId="0">
        <row r="49">
          <cell r="A49">
            <v>35765</v>
          </cell>
          <cell r="B49">
            <v>9080</v>
          </cell>
          <cell r="C49">
            <v>128379</v>
          </cell>
          <cell r="D49" t="str">
            <v>12,679     14139       58.27      11       174</v>
          </cell>
        </row>
        <row r="50">
          <cell r="A50" t="str">
            <v>Totals: ___</v>
          </cell>
          <cell r="B50" t="str">
            <v>_______</v>
          </cell>
          <cell r="C50" t="str">
            <v>__________</v>
          </cell>
          <cell r="D50" t="str">
            <v>__________</v>
          </cell>
        </row>
        <row r="51">
          <cell r="A51">
            <v>1997</v>
          </cell>
          <cell r="B51">
            <v>9080</v>
          </cell>
          <cell r="C51">
            <v>128379</v>
          </cell>
          <cell r="D51">
            <v>12679</v>
          </cell>
        </row>
        <row r="53">
          <cell r="A53">
            <v>35796</v>
          </cell>
          <cell r="B53">
            <v>11485</v>
          </cell>
          <cell r="C53">
            <v>224041</v>
          </cell>
          <cell r="D53" t="str">
            <v>17,201     19508       59.96      11       326</v>
          </cell>
        </row>
        <row r="54">
          <cell r="A54">
            <v>35827</v>
          </cell>
          <cell r="B54">
            <v>8710</v>
          </cell>
          <cell r="C54">
            <v>185367</v>
          </cell>
          <cell r="D54" t="str">
            <v>16,754     21283       65.79      10       280</v>
          </cell>
        </row>
        <row r="55">
          <cell r="A55">
            <v>35855</v>
          </cell>
          <cell r="B55">
            <v>6704</v>
          </cell>
          <cell r="C55">
            <v>217746</v>
          </cell>
          <cell r="D55" t="str">
            <v>9,995     32481       59.85       9       255</v>
          </cell>
        </row>
        <row r="56">
          <cell r="A56">
            <v>35886</v>
          </cell>
          <cell r="B56">
            <v>4586</v>
          </cell>
          <cell r="C56">
            <v>166452</v>
          </cell>
          <cell r="D56" t="str">
            <v>6,749     36296       59.54       8       231</v>
          </cell>
        </row>
        <row r="57">
          <cell r="A57">
            <v>35916</v>
          </cell>
          <cell r="B57">
            <v>7681</v>
          </cell>
          <cell r="C57">
            <v>150321</v>
          </cell>
          <cell r="D57" t="str">
            <v>4,528     19571       37.09       8       243</v>
          </cell>
        </row>
        <row r="58">
          <cell r="A58">
            <v>35947</v>
          </cell>
          <cell r="B58">
            <v>3896</v>
          </cell>
          <cell r="C58">
            <v>173204</v>
          </cell>
          <cell r="D58" t="str">
            <v>4,626     44457       54.28       8       229</v>
          </cell>
        </row>
        <row r="59">
          <cell r="A59">
            <v>35977</v>
          </cell>
          <cell r="B59">
            <v>4386</v>
          </cell>
          <cell r="C59">
            <v>200933</v>
          </cell>
          <cell r="D59" t="str">
            <v>3,268     45813       42.70       8       247</v>
          </cell>
        </row>
        <row r="60">
          <cell r="A60">
            <v>36008</v>
          </cell>
          <cell r="B60">
            <v>4184</v>
          </cell>
          <cell r="C60">
            <v>163026</v>
          </cell>
          <cell r="D60" t="str">
            <v>3,329     38965       44.31       8       248</v>
          </cell>
        </row>
        <row r="61">
          <cell r="A61">
            <v>36039</v>
          </cell>
          <cell r="B61">
            <v>3579</v>
          </cell>
          <cell r="C61">
            <v>140122</v>
          </cell>
          <cell r="D61" t="str">
            <v>3,730     39152       51.03       8       240</v>
          </cell>
        </row>
        <row r="62">
          <cell r="A62">
            <v>36069</v>
          </cell>
          <cell r="B62">
            <v>3457</v>
          </cell>
          <cell r="C62">
            <v>121103</v>
          </cell>
          <cell r="D62" t="str">
            <v>3,775     35032       52.20       8       199</v>
          </cell>
        </row>
        <row r="63">
          <cell r="A63">
            <v>36100</v>
          </cell>
          <cell r="B63">
            <v>3586</v>
          </cell>
          <cell r="C63">
            <v>117285</v>
          </cell>
          <cell r="D63" t="str">
            <v>4,621     32707       56.31       7       195</v>
          </cell>
        </row>
        <row r="64">
          <cell r="A64">
            <v>36130</v>
          </cell>
          <cell r="B64">
            <v>3841</v>
          </cell>
          <cell r="C64">
            <v>157528</v>
          </cell>
          <cell r="D64" t="str">
            <v>2,203     41013       36.45       7       211</v>
          </cell>
        </row>
        <row r="65">
          <cell r="A65" t="str">
            <v>Totals: ___</v>
          </cell>
          <cell r="B65" t="str">
            <v>_______</v>
          </cell>
          <cell r="C65" t="str">
            <v>__________</v>
          </cell>
          <cell r="D65" t="str">
            <v>__________</v>
          </cell>
        </row>
        <row r="66">
          <cell r="A66">
            <v>1998</v>
          </cell>
          <cell r="B66">
            <v>66095</v>
          </cell>
          <cell r="C66">
            <v>2017128</v>
          </cell>
          <cell r="D66">
            <v>80779</v>
          </cell>
        </row>
        <row r="68">
          <cell r="A68">
            <v>36161</v>
          </cell>
          <cell r="B68">
            <v>3174</v>
          </cell>
          <cell r="C68">
            <v>139221</v>
          </cell>
          <cell r="D68" t="str">
            <v>3,190     43863       50.13       7       203</v>
          </cell>
        </row>
        <row r="69">
          <cell r="A69">
            <v>36192</v>
          </cell>
          <cell r="B69">
            <v>2281</v>
          </cell>
          <cell r="C69">
            <v>59771</v>
          </cell>
          <cell r="D69" t="str">
            <v>3,100     26204       57.61       6       140</v>
          </cell>
        </row>
        <row r="70">
          <cell r="A70">
            <v>36220</v>
          </cell>
          <cell r="B70">
            <v>2962</v>
          </cell>
          <cell r="C70">
            <v>103615</v>
          </cell>
          <cell r="D70" t="str">
            <v>3,121     34982       51.31       7       217</v>
          </cell>
        </row>
        <row r="71">
          <cell r="A71">
            <v>36251</v>
          </cell>
          <cell r="B71">
            <v>3757</v>
          </cell>
          <cell r="C71">
            <v>90957</v>
          </cell>
          <cell r="D71" t="str">
            <v>3,264     24211       46.49       6       180</v>
          </cell>
        </row>
        <row r="72">
          <cell r="A72">
            <v>36281</v>
          </cell>
          <cell r="B72">
            <v>3581</v>
          </cell>
          <cell r="C72">
            <v>141725</v>
          </cell>
          <cell r="D72" t="str">
            <v>4,579     39577       56.12       7       207</v>
          </cell>
        </row>
        <row r="73">
          <cell r="A73">
            <v>36312</v>
          </cell>
          <cell r="B73">
            <v>2828</v>
          </cell>
          <cell r="C73">
            <v>69442</v>
          </cell>
          <cell r="D73" t="str">
            <v>3,260     24556       53.55       6       178</v>
          </cell>
        </row>
        <row r="74">
          <cell r="A74">
            <v>36342</v>
          </cell>
          <cell r="B74">
            <v>3054</v>
          </cell>
          <cell r="C74">
            <v>103449</v>
          </cell>
          <cell r="D74" t="str">
            <v>1,968     33874       39.19       7       208</v>
          </cell>
        </row>
        <row r="75">
          <cell r="A75">
            <v>36373</v>
          </cell>
          <cell r="B75">
            <v>3459</v>
          </cell>
          <cell r="C75">
            <v>95375</v>
          </cell>
          <cell r="D75" t="str">
            <v>2,693     27573       43.77       7       209</v>
          </cell>
        </row>
        <row r="76">
          <cell r="A76">
            <v>36404</v>
          </cell>
          <cell r="B76">
            <v>3051</v>
          </cell>
          <cell r="C76">
            <v>87763</v>
          </cell>
          <cell r="D76" t="str">
            <v>3,689     28766       54.73       7       197</v>
          </cell>
        </row>
        <row r="77">
          <cell r="A77">
            <v>36434</v>
          </cell>
          <cell r="B77">
            <v>1102</v>
          </cell>
          <cell r="C77">
            <v>117088</v>
          </cell>
          <cell r="D77" t="str">
            <v>1,370    106251       55.42       4       114</v>
          </cell>
        </row>
        <row r="78">
          <cell r="A78">
            <v>36465</v>
          </cell>
          <cell r="B78">
            <v>2623</v>
          </cell>
          <cell r="C78">
            <v>99627</v>
          </cell>
          <cell r="D78" t="str">
            <v>3,362     37983       56.17       7       201</v>
          </cell>
        </row>
        <row r="79">
          <cell r="A79">
            <v>36495</v>
          </cell>
          <cell r="B79">
            <v>2886</v>
          </cell>
          <cell r="C79">
            <v>100509</v>
          </cell>
          <cell r="D79" t="str">
            <v>3,529     34827       55.01       7       211</v>
          </cell>
        </row>
        <row r="80">
          <cell r="A80" t="str">
            <v>Totals: ___</v>
          </cell>
          <cell r="B80" t="str">
            <v>_______</v>
          </cell>
          <cell r="C80" t="str">
            <v>__________</v>
          </cell>
          <cell r="D80" t="str">
            <v>__________</v>
          </cell>
        </row>
        <row r="81">
          <cell r="A81">
            <v>1999</v>
          </cell>
          <cell r="B81">
            <v>34758</v>
          </cell>
          <cell r="C81">
            <v>1208542</v>
          </cell>
          <cell r="D81">
            <v>37125</v>
          </cell>
        </row>
        <row r="83">
          <cell r="A83">
            <v>36526</v>
          </cell>
          <cell r="B83">
            <v>2751</v>
          </cell>
          <cell r="C83">
            <v>102124</v>
          </cell>
          <cell r="D83" t="str">
            <v>4,123     37123       59.98       7       208</v>
          </cell>
        </row>
        <row r="84">
          <cell r="A84">
            <v>36557</v>
          </cell>
          <cell r="B84">
            <v>2621</v>
          </cell>
          <cell r="C84">
            <v>84336</v>
          </cell>
          <cell r="D84" t="str">
            <v>3,118     32178       54.33       7       199</v>
          </cell>
        </row>
        <row r="85">
          <cell r="A85">
            <v>36586</v>
          </cell>
          <cell r="B85">
            <v>2181</v>
          </cell>
          <cell r="C85">
            <v>42959</v>
          </cell>
          <cell r="D85" t="str">
            <v>3,166     19697       59.21       6       186</v>
          </cell>
        </row>
        <row r="86">
          <cell r="A86">
            <v>36617</v>
          </cell>
          <cell r="B86">
            <v>2268</v>
          </cell>
          <cell r="C86">
            <v>79892</v>
          </cell>
          <cell r="D86" t="str">
            <v>2,943     35226       56.48       7       210</v>
          </cell>
        </row>
        <row r="87">
          <cell r="A87">
            <v>36647</v>
          </cell>
          <cell r="B87">
            <v>2814</v>
          </cell>
          <cell r="C87">
            <v>80833</v>
          </cell>
          <cell r="D87" t="str">
            <v>3,666     28726       56.57       7       213</v>
          </cell>
        </row>
        <row r="88">
          <cell r="A88">
            <v>36678</v>
          </cell>
          <cell r="B88">
            <v>1924</v>
          </cell>
          <cell r="C88">
            <v>38185</v>
          </cell>
          <cell r="D88" t="str">
            <v>3,215     19847       62.56       6       180</v>
          </cell>
        </row>
        <row r="89">
          <cell r="A89">
            <v>36708</v>
          </cell>
          <cell r="B89">
            <v>2265</v>
          </cell>
          <cell r="C89">
            <v>37220</v>
          </cell>
          <cell r="D89" t="str">
            <v>3,680     16433       61.90       6       185</v>
          </cell>
        </row>
        <row r="90">
          <cell r="A90">
            <v>36739</v>
          </cell>
          <cell r="B90">
            <v>2459</v>
          </cell>
          <cell r="C90">
            <v>63987</v>
          </cell>
          <cell r="D90" t="str">
            <v>3,522     26022       58.89       6       186</v>
          </cell>
        </row>
        <row r="91">
          <cell r="A91">
            <v>36770</v>
          </cell>
          <cell r="B91">
            <v>1863</v>
          </cell>
          <cell r="C91">
            <v>37368</v>
          </cell>
          <cell r="D91" t="str">
            <v>5,696     20058       75.35       6       180</v>
          </cell>
        </row>
        <row r="92">
          <cell r="A92">
            <v>36800</v>
          </cell>
          <cell r="B92">
            <v>2059</v>
          </cell>
          <cell r="C92">
            <v>68965</v>
          </cell>
          <cell r="D92" t="str">
            <v>3,727     33495       64.41       7       216</v>
          </cell>
        </row>
        <row r="93">
          <cell r="A93">
            <v>36831</v>
          </cell>
          <cell r="B93">
            <v>2189</v>
          </cell>
          <cell r="C93">
            <v>52381</v>
          </cell>
          <cell r="D93" t="str">
            <v>4,779     23930       68.58       6       180</v>
          </cell>
        </row>
        <row r="94">
          <cell r="A94">
            <v>36861</v>
          </cell>
          <cell r="B94">
            <v>2068</v>
          </cell>
          <cell r="C94">
            <v>41960</v>
          </cell>
          <cell r="D94" t="str">
            <v>3,961     20291       65.70       6       183</v>
          </cell>
        </row>
        <row r="95">
          <cell r="A95" t="str">
            <v>Totals: ___</v>
          </cell>
          <cell r="B95" t="str">
            <v>_______</v>
          </cell>
          <cell r="C95" t="str">
            <v>__________</v>
          </cell>
          <cell r="D95" t="str">
            <v>__________</v>
          </cell>
        </row>
        <row r="96">
          <cell r="A96">
            <v>2000</v>
          </cell>
          <cell r="B96">
            <v>27462</v>
          </cell>
          <cell r="C96">
            <v>730210</v>
          </cell>
          <cell r="D96">
            <v>45596</v>
          </cell>
        </row>
        <row r="98">
          <cell r="A98">
            <v>36892</v>
          </cell>
          <cell r="B98">
            <v>2170</v>
          </cell>
          <cell r="C98">
            <v>60554</v>
          </cell>
          <cell r="D98" t="str">
            <v>2,488     27906       53.41       6       186</v>
          </cell>
        </row>
        <row r="99">
          <cell r="A99">
            <v>36923</v>
          </cell>
          <cell r="B99">
            <v>1499</v>
          </cell>
          <cell r="C99">
            <v>36153</v>
          </cell>
          <cell r="D99" t="str">
            <v>2,288     24119       60.42       5       140</v>
          </cell>
        </row>
        <row r="100">
          <cell r="A100">
            <v>36951</v>
          </cell>
          <cell r="B100">
            <v>2283</v>
          </cell>
          <cell r="C100">
            <v>70134</v>
          </cell>
          <cell r="D100" t="str">
            <v>5,197     30721       69.48       7       207</v>
          </cell>
        </row>
        <row r="101">
          <cell r="A101">
            <v>36982</v>
          </cell>
          <cell r="B101">
            <v>1600</v>
          </cell>
          <cell r="C101">
            <v>11448</v>
          </cell>
          <cell r="D101" t="str">
            <v>3,860      7156       70.70       4       111</v>
          </cell>
        </row>
        <row r="102">
          <cell r="A102">
            <v>37012</v>
          </cell>
          <cell r="B102">
            <v>1540</v>
          </cell>
          <cell r="C102">
            <v>10205</v>
          </cell>
          <cell r="D102" t="str">
            <v>3,831      6627       71.33       4       118</v>
          </cell>
        </row>
        <row r="103">
          <cell r="A103">
            <v>37043</v>
          </cell>
          <cell r="B103">
            <v>1574</v>
          </cell>
          <cell r="C103">
            <v>739</v>
          </cell>
          <cell r="D103" t="str">
            <v>2,994       470       65.54       3        90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98"/>
    </sheetNames>
    <sheetDataSet>
      <sheetData sheetId="0">
        <row r="34">
          <cell r="A34">
            <v>35796</v>
          </cell>
          <cell r="B34">
            <v>723</v>
          </cell>
          <cell r="C34">
            <v>116192</v>
          </cell>
          <cell r="D34" t="str">
            <v>2,054    160709       73.96       7        92</v>
          </cell>
        </row>
        <row r="35">
          <cell r="A35">
            <v>35827</v>
          </cell>
          <cell r="B35">
            <v>2046</v>
          </cell>
          <cell r="C35">
            <v>173019</v>
          </cell>
          <cell r="D35" t="str">
            <v>1,537     84565       42.90       6       118</v>
          </cell>
        </row>
        <row r="36">
          <cell r="A36">
            <v>35855</v>
          </cell>
          <cell r="B36">
            <v>2199</v>
          </cell>
          <cell r="C36">
            <v>227732</v>
          </cell>
          <cell r="D36" t="str">
            <v>1,520    103562       40.87       6       113</v>
          </cell>
        </row>
        <row r="37">
          <cell r="A37">
            <v>35886</v>
          </cell>
          <cell r="B37">
            <v>4188</v>
          </cell>
          <cell r="C37">
            <v>451925</v>
          </cell>
          <cell r="D37" t="str">
            <v>2,488    107910       37.27       6       151</v>
          </cell>
        </row>
        <row r="38">
          <cell r="A38">
            <v>35916</v>
          </cell>
          <cell r="B38">
            <v>4115</v>
          </cell>
          <cell r="C38">
            <v>425123</v>
          </cell>
          <cell r="D38" t="str">
            <v>2,948    103311       41.74       6       160</v>
          </cell>
        </row>
        <row r="39">
          <cell r="A39">
            <v>35947</v>
          </cell>
          <cell r="B39">
            <v>2785</v>
          </cell>
          <cell r="C39">
            <v>170642</v>
          </cell>
          <cell r="D39" t="str">
            <v>1,800     61272       39.26       7       163</v>
          </cell>
        </row>
        <row r="40">
          <cell r="A40">
            <v>35977</v>
          </cell>
          <cell r="B40">
            <v>2876</v>
          </cell>
          <cell r="C40">
            <v>280764</v>
          </cell>
          <cell r="D40" t="str">
            <v>1,039     97624       26.54       5       122</v>
          </cell>
        </row>
        <row r="41">
          <cell r="A41">
            <v>36008</v>
          </cell>
          <cell r="B41">
            <v>4178</v>
          </cell>
          <cell r="C41">
            <v>412303</v>
          </cell>
          <cell r="D41" t="str">
            <v>2,411     98685       36.59       5       145</v>
          </cell>
        </row>
        <row r="42">
          <cell r="A42">
            <v>36039</v>
          </cell>
          <cell r="B42">
            <v>3410</v>
          </cell>
          <cell r="C42">
            <v>332827</v>
          </cell>
          <cell r="D42" t="str">
            <v>1,824     97604       34.85       5       127</v>
          </cell>
        </row>
        <row r="43">
          <cell r="A43">
            <v>36069</v>
          </cell>
          <cell r="B43">
            <v>2997</v>
          </cell>
          <cell r="C43">
            <v>308337</v>
          </cell>
          <cell r="D43" t="str">
            <v>1,456    102882       32.70       4       120</v>
          </cell>
        </row>
        <row r="44">
          <cell r="A44">
            <v>36100</v>
          </cell>
          <cell r="B44">
            <v>3362</v>
          </cell>
          <cell r="C44">
            <v>286960</v>
          </cell>
          <cell r="D44" t="str">
            <v>1,414     85354       29.61       4       120</v>
          </cell>
        </row>
        <row r="45">
          <cell r="A45">
            <v>36130</v>
          </cell>
          <cell r="B45">
            <v>2731</v>
          </cell>
          <cell r="C45">
            <v>283381</v>
          </cell>
          <cell r="D45" t="str">
            <v>1,309    103765       32.40       4       124</v>
          </cell>
        </row>
        <row r="46">
          <cell r="A46" t="str">
            <v>Totals: ____</v>
          </cell>
          <cell r="B46" t="str">
            <v>______</v>
          </cell>
          <cell r="C46" t="str">
            <v>__________</v>
          </cell>
          <cell r="D46" t="str">
            <v>__________</v>
          </cell>
        </row>
        <row r="47">
          <cell r="A47">
            <v>1998</v>
          </cell>
          <cell r="B47">
            <v>35610</v>
          </cell>
          <cell r="C47">
            <v>3469205</v>
          </cell>
          <cell r="D47">
            <v>21800</v>
          </cell>
        </row>
        <row r="49">
          <cell r="A49">
            <v>36161</v>
          </cell>
          <cell r="B49">
            <v>3050</v>
          </cell>
          <cell r="C49">
            <v>267907</v>
          </cell>
          <cell r="D49" t="str">
            <v>1,511     87839       33.13       4       124</v>
          </cell>
        </row>
        <row r="50">
          <cell r="A50">
            <v>36192</v>
          </cell>
          <cell r="B50">
            <v>1169</v>
          </cell>
          <cell r="C50">
            <v>103353</v>
          </cell>
          <cell r="D50" t="str">
            <v>135     88412       10.35       1        28</v>
          </cell>
        </row>
        <row r="51">
          <cell r="A51">
            <v>36220</v>
          </cell>
          <cell r="B51">
            <v>2738</v>
          </cell>
          <cell r="C51">
            <v>265711</v>
          </cell>
          <cell r="D51" t="str">
            <v>1,359     97046       33.17       5       155</v>
          </cell>
        </row>
        <row r="52">
          <cell r="A52">
            <v>36251</v>
          </cell>
          <cell r="B52">
            <v>2492</v>
          </cell>
          <cell r="C52">
            <v>276233</v>
          </cell>
          <cell r="D52" t="str">
            <v>1,115    110848       30.91       5       150</v>
          </cell>
        </row>
        <row r="53">
          <cell r="A53">
            <v>36281</v>
          </cell>
          <cell r="B53">
            <v>2409</v>
          </cell>
          <cell r="C53">
            <v>260754</v>
          </cell>
          <cell r="D53" t="str">
            <v>1,015    108242       29.64       5       152</v>
          </cell>
        </row>
        <row r="54">
          <cell r="A54">
            <v>36312</v>
          </cell>
          <cell r="B54">
            <v>2838</v>
          </cell>
          <cell r="C54">
            <v>225705</v>
          </cell>
          <cell r="D54" t="str">
            <v>1,034     79530       26.70       5       150</v>
          </cell>
        </row>
        <row r="55">
          <cell r="A55">
            <v>36342</v>
          </cell>
          <cell r="B55">
            <v>2764</v>
          </cell>
          <cell r="C55">
            <v>252160</v>
          </cell>
          <cell r="D55" t="str">
            <v>1,217     91231       30.57       5       155</v>
          </cell>
        </row>
        <row r="56">
          <cell r="A56">
            <v>36373</v>
          </cell>
          <cell r="B56">
            <v>1938</v>
          </cell>
          <cell r="C56">
            <v>182647</v>
          </cell>
          <cell r="D56" t="str">
            <v>769     94246       28.41       5       148</v>
          </cell>
        </row>
        <row r="57">
          <cell r="A57">
            <v>36404</v>
          </cell>
          <cell r="B57">
            <v>2293</v>
          </cell>
          <cell r="C57">
            <v>231231</v>
          </cell>
          <cell r="D57" t="str">
            <v>879    100843       27.71       5       150</v>
          </cell>
        </row>
        <row r="58">
          <cell r="A58">
            <v>36434</v>
          </cell>
          <cell r="B58">
            <v>2656</v>
          </cell>
          <cell r="C58">
            <v>240346</v>
          </cell>
          <cell r="D58" t="str">
            <v>1,266     90492       32.28       6       159</v>
          </cell>
        </row>
        <row r="59">
          <cell r="A59">
            <v>36465</v>
          </cell>
          <cell r="B59">
            <v>1367</v>
          </cell>
          <cell r="C59">
            <v>154411</v>
          </cell>
          <cell r="D59" t="str">
            <v>284    112957       17.20       4       120</v>
          </cell>
        </row>
        <row r="60">
          <cell r="A60">
            <v>36495</v>
          </cell>
          <cell r="B60">
            <v>1619</v>
          </cell>
          <cell r="C60">
            <v>157708</v>
          </cell>
          <cell r="D60" t="str">
            <v>374     97411       18.77       4       123</v>
          </cell>
        </row>
        <row r="61">
          <cell r="A61" t="str">
            <v>Totals: ____</v>
          </cell>
          <cell r="B61" t="str">
            <v>______</v>
          </cell>
          <cell r="C61" t="str">
            <v>__________</v>
          </cell>
          <cell r="D61" t="str">
            <v>__________</v>
          </cell>
        </row>
        <row r="62">
          <cell r="A62">
            <v>1999</v>
          </cell>
          <cell r="B62">
            <v>27333</v>
          </cell>
          <cell r="C62">
            <v>2618166</v>
          </cell>
          <cell r="D62">
            <v>10958</v>
          </cell>
        </row>
        <row r="64">
          <cell r="A64">
            <v>36526</v>
          </cell>
          <cell r="B64">
            <v>2000</v>
          </cell>
          <cell r="C64">
            <v>215152</v>
          </cell>
          <cell r="D64" t="str">
            <v>1,015    107577       33.67       5       155</v>
          </cell>
        </row>
        <row r="65">
          <cell r="A65">
            <v>36557</v>
          </cell>
          <cell r="B65">
            <v>1296</v>
          </cell>
          <cell r="C65">
            <v>127272</v>
          </cell>
          <cell r="D65" t="str">
            <v>84     98204        6.09       3        87</v>
          </cell>
        </row>
        <row r="66">
          <cell r="A66">
            <v>36586</v>
          </cell>
          <cell r="B66">
            <v>1307</v>
          </cell>
          <cell r="C66">
            <v>101629</v>
          </cell>
          <cell r="D66" t="str">
            <v>324     77758       19.87       2        62</v>
          </cell>
        </row>
        <row r="67">
          <cell r="A67">
            <v>36617</v>
          </cell>
          <cell r="B67">
            <v>1839</v>
          </cell>
          <cell r="C67">
            <v>192794</v>
          </cell>
          <cell r="D67" t="str">
            <v>609    104837       24.88       5       150</v>
          </cell>
        </row>
        <row r="68">
          <cell r="A68">
            <v>36647</v>
          </cell>
          <cell r="B68">
            <v>1275</v>
          </cell>
          <cell r="C68">
            <v>135582</v>
          </cell>
          <cell r="D68" t="str">
            <v>243    106339       16.01       4       124</v>
          </cell>
        </row>
        <row r="69">
          <cell r="A69">
            <v>36678</v>
          </cell>
          <cell r="B69">
            <v>1764</v>
          </cell>
          <cell r="C69">
            <v>151835</v>
          </cell>
          <cell r="D69" t="str">
            <v>777     86075       30.58       3        90</v>
          </cell>
        </row>
        <row r="70">
          <cell r="A70">
            <v>36708</v>
          </cell>
          <cell r="B70">
            <v>1391</v>
          </cell>
          <cell r="C70">
            <v>154938</v>
          </cell>
          <cell r="D70" t="str">
            <v>622    111387       30.90       3        93</v>
          </cell>
        </row>
        <row r="71">
          <cell r="A71">
            <v>36739</v>
          </cell>
          <cell r="B71">
            <v>1667</v>
          </cell>
          <cell r="C71">
            <v>194176</v>
          </cell>
          <cell r="D71" t="str">
            <v>612    116483       26.85       5       155</v>
          </cell>
        </row>
        <row r="72">
          <cell r="A72">
            <v>36770</v>
          </cell>
          <cell r="B72">
            <v>965</v>
          </cell>
          <cell r="C72">
            <v>94225</v>
          </cell>
          <cell r="D72" t="str">
            <v>144     97643       12.98       2        60</v>
          </cell>
        </row>
        <row r="73">
          <cell r="A73">
            <v>36800</v>
          </cell>
          <cell r="B73">
            <v>1754</v>
          </cell>
          <cell r="C73">
            <v>199215</v>
          </cell>
          <cell r="D73" t="str">
            <v>948    113578       35.09       5       155</v>
          </cell>
        </row>
        <row r="74">
          <cell r="A74">
            <v>36831</v>
          </cell>
          <cell r="B74">
            <v>1378</v>
          </cell>
          <cell r="C74">
            <v>143010</v>
          </cell>
          <cell r="D74" t="str">
            <v>538    103781       28.08       3        90</v>
          </cell>
        </row>
        <row r="75">
          <cell r="A75">
            <v>36861</v>
          </cell>
          <cell r="B75">
            <v>1170</v>
          </cell>
          <cell r="C75">
            <v>139102</v>
          </cell>
          <cell r="D75" t="str">
            <v>300    118891       20.41       3        93</v>
          </cell>
        </row>
        <row r="76">
          <cell r="A76" t="str">
            <v>Totals: ____</v>
          </cell>
          <cell r="B76" t="str">
            <v>______</v>
          </cell>
          <cell r="C76" t="str">
            <v>__________</v>
          </cell>
          <cell r="D76" t="str">
            <v>__________</v>
          </cell>
        </row>
        <row r="77">
          <cell r="A77">
            <v>2000</v>
          </cell>
          <cell r="B77">
            <v>17806</v>
          </cell>
          <cell r="C77">
            <v>1848930</v>
          </cell>
          <cell r="D77">
            <v>6216</v>
          </cell>
        </row>
        <row r="79">
          <cell r="A79">
            <v>36892</v>
          </cell>
          <cell r="B79">
            <v>1913</v>
          </cell>
          <cell r="C79">
            <v>169541</v>
          </cell>
          <cell r="D79" t="str">
            <v>764     88626       28.54       5       155</v>
          </cell>
        </row>
        <row r="80">
          <cell r="A80">
            <v>36923</v>
          </cell>
          <cell r="B80">
            <v>1199</v>
          </cell>
          <cell r="C80">
            <v>102364</v>
          </cell>
          <cell r="D80" t="str">
            <v>161     85375       11.84       4       112</v>
          </cell>
        </row>
        <row r="81">
          <cell r="A81">
            <v>36951</v>
          </cell>
          <cell r="B81">
            <v>238</v>
          </cell>
          <cell r="C81">
            <v>37024</v>
          </cell>
          <cell r="D81" t="str">
            <v>140    155564       37.04       3        89</v>
          </cell>
        </row>
        <row r="82">
          <cell r="A82">
            <v>36982</v>
          </cell>
          <cell r="B82">
            <v>689</v>
          </cell>
          <cell r="C82">
            <v>69565</v>
          </cell>
          <cell r="D82" t="str">
            <v>190    100966       21.62       1        29</v>
          </cell>
        </row>
        <row r="83">
          <cell r="A83" t="str">
            <v>Totals: ____</v>
          </cell>
          <cell r="B83" t="str">
            <v>______</v>
          </cell>
          <cell r="C83" t="str">
            <v>__________</v>
          </cell>
          <cell r="D83" t="str">
            <v>__________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b98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r94"/>
    </sheetNames>
    <sheetDataSet>
      <sheetData sheetId="0">
        <row r="38">
          <cell r="A38">
            <v>34425</v>
          </cell>
          <cell r="B38">
            <v>7966</v>
          </cell>
          <cell r="C38">
            <v>11224</v>
          </cell>
          <cell r="D38" t="str">
            <v>2,193      1409       21.59</v>
          </cell>
          <cell r="E38" t="str">
            <v>7       125</v>
          </cell>
        </row>
        <row r="39">
          <cell r="A39">
            <v>34455</v>
          </cell>
          <cell r="B39">
            <v>6639</v>
          </cell>
          <cell r="C39">
            <v>22760</v>
          </cell>
          <cell r="D39" t="str">
            <v>5,169      3429       43.78</v>
          </cell>
          <cell r="E39" t="str">
            <v>7       209</v>
          </cell>
        </row>
        <row r="40">
          <cell r="A40">
            <v>34486</v>
          </cell>
          <cell r="B40">
            <v>3869</v>
          </cell>
          <cell r="C40">
            <v>21509</v>
          </cell>
          <cell r="D40" t="str">
            <v>3,083      5560       44.35</v>
          </cell>
          <cell r="E40" t="str">
            <v>7       196</v>
          </cell>
        </row>
        <row r="41">
          <cell r="A41">
            <v>34516</v>
          </cell>
          <cell r="B41">
            <v>3104</v>
          </cell>
          <cell r="C41">
            <v>24368</v>
          </cell>
          <cell r="D41" t="str">
            <v>4,273      7851       57.92</v>
          </cell>
          <cell r="E41" t="str">
            <v>7       199</v>
          </cell>
        </row>
        <row r="42">
          <cell r="A42">
            <v>34547</v>
          </cell>
          <cell r="B42">
            <v>2494</v>
          </cell>
          <cell r="C42">
            <v>19791</v>
          </cell>
          <cell r="D42" t="str">
            <v>2,463      7936       49.69</v>
          </cell>
          <cell r="E42" t="str">
            <v>7       210</v>
          </cell>
        </row>
        <row r="43">
          <cell r="A43">
            <v>34578</v>
          </cell>
          <cell r="B43">
            <v>2307</v>
          </cell>
          <cell r="C43">
            <v>18239</v>
          </cell>
          <cell r="D43" t="str">
            <v>2,336      7906       50.31</v>
          </cell>
          <cell r="E43" t="str">
            <v>7       208</v>
          </cell>
        </row>
        <row r="44">
          <cell r="A44">
            <v>34608</v>
          </cell>
          <cell r="B44">
            <v>3173</v>
          </cell>
          <cell r="C44">
            <v>17710</v>
          </cell>
          <cell r="D44" t="str">
            <v>2,092      5582       39.73</v>
          </cell>
          <cell r="E44" t="str">
            <v>7       215</v>
          </cell>
        </row>
        <row r="45">
          <cell r="A45">
            <v>34639</v>
          </cell>
          <cell r="B45">
            <v>2446</v>
          </cell>
          <cell r="C45">
            <v>11503</v>
          </cell>
          <cell r="D45" t="str">
            <v>2,210      4703       47.47</v>
          </cell>
          <cell r="E45" t="str">
            <v>7       206</v>
          </cell>
        </row>
        <row r="46">
          <cell r="A46">
            <v>34669</v>
          </cell>
          <cell r="B46">
            <v>2027</v>
          </cell>
          <cell r="C46">
            <v>15858</v>
          </cell>
          <cell r="D46" t="str">
            <v>1,232      7824       37.80</v>
          </cell>
          <cell r="E46" t="str">
            <v>7       217</v>
          </cell>
        </row>
        <row r="47">
          <cell r="A47" t="str">
            <v>Totals: _</v>
          </cell>
          <cell r="B47" t="str">
            <v>_________</v>
          </cell>
          <cell r="C47" t="str">
            <v>__________</v>
          </cell>
          <cell r="D47" t="str">
            <v>__________</v>
          </cell>
        </row>
        <row r="48">
          <cell r="A48">
            <v>1994</v>
          </cell>
          <cell r="B48">
            <v>34025</v>
          </cell>
          <cell r="C48">
            <v>162962</v>
          </cell>
          <cell r="D48">
            <v>25051</v>
          </cell>
        </row>
        <row r="50">
          <cell r="A50">
            <v>34700</v>
          </cell>
          <cell r="B50">
            <v>2122</v>
          </cell>
          <cell r="C50">
            <v>14383</v>
          </cell>
          <cell r="D50" t="str">
            <v>1,346      6779       38.81</v>
          </cell>
          <cell r="E50" t="str">
            <v>7       202</v>
          </cell>
        </row>
        <row r="51">
          <cell r="A51">
            <v>34731</v>
          </cell>
          <cell r="B51">
            <v>1817</v>
          </cell>
          <cell r="C51">
            <v>11511</v>
          </cell>
          <cell r="D51" t="str">
            <v>1,140      6336       38.55</v>
          </cell>
          <cell r="E51" t="str">
            <v>6       166</v>
          </cell>
        </row>
        <row r="52">
          <cell r="A52">
            <v>34759</v>
          </cell>
          <cell r="B52">
            <v>6305</v>
          </cell>
          <cell r="C52">
            <v>14602</v>
          </cell>
          <cell r="D52" t="str">
            <v>5,042      2316       44.43</v>
          </cell>
          <cell r="E52" t="str">
            <v>7       205</v>
          </cell>
        </row>
        <row r="53">
          <cell r="A53">
            <v>34790</v>
          </cell>
          <cell r="B53">
            <v>8900</v>
          </cell>
          <cell r="C53">
            <v>11665</v>
          </cell>
          <cell r="D53" t="str">
            <v>3,194      1311       26.41</v>
          </cell>
          <cell r="E53" t="str">
            <v>7       208</v>
          </cell>
        </row>
        <row r="54">
          <cell r="A54">
            <v>34820</v>
          </cell>
          <cell r="B54">
            <v>10909</v>
          </cell>
          <cell r="C54">
            <v>11714</v>
          </cell>
          <cell r="D54" t="str">
            <v>1,763      1074       13.91</v>
          </cell>
          <cell r="E54" t="str">
            <v>7       212</v>
          </cell>
        </row>
        <row r="55">
          <cell r="A55">
            <v>34851</v>
          </cell>
          <cell r="B55">
            <v>7071</v>
          </cell>
          <cell r="C55">
            <v>15104</v>
          </cell>
          <cell r="D55" t="str">
            <v>2,385      2137       25.22</v>
          </cell>
          <cell r="E55" t="str">
            <v>7       206</v>
          </cell>
        </row>
        <row r="56">
          <cell r="A56">
            <v>34881</v>
          </cell>
          <cell r="B56">
            <v>3295</v>
          </cell>
          <cell r="C56">
            <v>14261</v>
          </cell>
          <cell r="D56" t="str">
            <v>1,582      4329       32.44</v>
          </cell>
          <cell r="E56" t="str">
            <v>6       180</v>
          </cell>
        </row>
        <row r="57">
          <cell r="A57">
            <v>34912</v>
          </cell>
          <cell r="B57">
            <v>2345</v>
          </cell>
          <cell r="C57">
            <v>15157</v>
          </cell>
          <cell r="D57" t="str">
            <v>3,044      6464       56.49</v>
          </cell>
          <cell r="E57" t="str">
            <v>7       210</v>
          </cell>
        </row>
        <row r="58">
          <cell r="A58">
            <v>34943</v>
          </cell>
          <cell r="B58">
            <v>2144</v>
          </cell>
          <cell r="C58">
            <v>12930</v>
          </cell>
          <cell r="D58" t="str">
            <v>2,998      6031       58.30</v>
          </cell>
          <cell r="E58" t="str">
            <v>7       208</v>
          </cell>
        </row>
        <row r="59">
          <cell r="A59">
            <v>34973</v>
          </cell>
          <cell r="B59">
            <v>2014</v>
          </cell>
          <cell r="C59">
            <v>12089</v>
          </cell>
          <cell r="D59" t="str">
            <v>2,271      6003       53.00</v>
          </cell>
          <cell r="E59" t="str">
            <v>7       217</v>
          </cell>
        </row>
        <row r="60">
          <cell r="A60">
            <v>35004</v>
          </cell>
          <cell r="B60">
            <v>1768</v>
          </cell>
          <cell r="C60">
            <v>10444</v>
          </cell>
          <cell r="D60" t="str">
            <v>1,365      5908       43.57</v>
          </cell>
          <cell r="E60" t="str">
            <v>7       205</v>
          </cell>
        </row>
        <row r="61">
          <cell r="A61">
            <v>35034</v>
          </cell>
          <cell r="B61">
            <v>1738</v>
          </cell>
          <cell r="C61">
            <v>9495</v>
          </cell>
          <cell r="D61" t="str">
            <v>1,290      5464       42.60</v>
          </cell>
          <cell r="E61" t="str">
            <v>7       193</v>
          </cell>
        </row>
        <row r="62">
          <cell r="A62" t="str">
            <v>Totals: _</v>
          </cell>
          <cell r="B62" t="str">
            <v>_________</v>
          </cell>
          <cell r="C62" t="str">
            <v>__________</v>
          </cell>
          <cell r="D62" t="str">
            <v>__________</v>
          </cell>
        </row>
        <row r="63">
          <cell r="A63">
            <v>1995</v>
          </cell>
          <cell r="B63">
            <v>50428</v>
          </cell>
          <cell r="C63">
            <v>153355</v>
          </cell>
          <cell r="D63">
            <v>27420</v>
          </cell>
        </row>
        <row r="65">
          <cell r="A65">
            <v>35065</v>
          </cell>
          <cell r="B65">
            <v>1500</v>
          </cell>
          <cell r="C65">
            <v>5968</v>
          </cell>
          <cell r="D65" t="str">
            <v>912      3979       37.81</v>
          </cell>
          <cell r="E65" t="str">
            <v>5       144</v>
          </cell>
        </row>
        <row r="66">
          <cell r="A66">
            <v>35096</v>
          </cell>
          <cell r="B66">
            <v>1444</v>
          </cell>
          <cell r="C66">
            <v>6076</v>
          </cell>
          <cell r="D66" t="str">
            <v>1,346      4208       48.24</v>
          </cell>
          <cell r="E66" t="str">
            <v>5       129</v>
          </cell>
        </row>
        <row r="67">
          <cell r="A67">
            <v>35125</v>
          </cell>
          <cell r="B67">
            <v>1411</v>
          </cell>
          <cell r="C67">
            <v>8867</v>
          </cell>
          <cell r="D67" t="str">
            <v>703      6285       33.25</v>
          </cell>
          <cell r="E67" t="str">
            <v>6       182</v>
          </cell>
        </row>
        <row r="68">
          <cell r="A68">
            <v>35156</v>
          </cell>
          <cell r="B68">
            <v>1232</v>
          </cell>
          <cell r="C68">
            <v>7575</v>
          </cell>
          <cell r="D68" t="str">
            <v>651      6149       34.57</v>
          </cell>
          <cell r="E68" t="str">
            <v>6       176</v>
          </cell>
        </row>
        <row r="69">
          <cell r="A69">
            <v>35186</v>
          </cell>
          <cell r="B69">
            <v>1121</v>
          </cell>
          <cell r="C69">
            <v>6903</v>
          </cell>
          <cell r="D69" t="str">
            <v>656      6158       36.92</v>
          </cell>
          <cell r="E69" t="str">
            <v>6       155</v>
          </cell>
        </row>
        <row r="70">
          <cell r="A70">
            <v>35217</v>
          </cell>
          <cell r="B70">
            <v>1182</v>
          </cell>
          <cell r="C70">
            <v>6220</v>
          </cell>
          <cell r="D70" t="str">
            <v>666      5263       36.04</v>
          </cell>
          <cell r="E70" t="str">
            <v>5       129</v>
          </cell>
        </row>
        <row r="71">
          <cell r="A71">
            <v>35247</v>
          </cell>
          <cell r="B71">
            <v>1261</v>
          </cell>
          <cell r="C71">
            <v>6982</v>
          </cell>
          <cell r="D71" t="str">
            <v>780      5537       38.22</v>
          </cell>
          <cell r="E71" t="str">
            <v>5       151</v>
          </cell>
        </row>
        <row r="72">
          <cell r="A72">
            <v>35278</v>
          </cell>
          <cell r="B72">
            <v>1141</v>
          </cell>
          <cell r="C72">
            <v>7101</v>
          </cell>
          <cell r="D72" t="str">
            <v>694      6224       37.82</v>
          </cell>
          <cell r="E72" t="str">
            <v>6       147</v>
          </cell>
        </row>
        <row r="73">
          <cell r="A73">
            <v>35309</v>
          </cell>
          <cell r="B73">
            <v>1175</v>
          </cell>
          <cell r="C73">
            <v>6431</v>
          </cell>
          <cell r="D73" t="str">
            <v>608      5474       34.10</v>
          </cell>
          <cell r="E73" t="str">
            <v>5       144</v>
          </cell>
        </row>
        <row r="74">
          <cell r="A74">
            <v>35339</v>
          </cell>
          <cell r="B74">
            <v>1080</v>
          </cell>
          <cell r="C74">
            <v>5906</v>
          </cell>
          <cell r="D74" t="str">
            <v>758      5469       41.24</v>
          </cell>
          <cell r="E74" t="str">
            <v>5       153</v>
          </cell>
        </row>
        <row r="75">
          <cell r="A75">
            <v>35370</v>
          </cell>
          <cell r="B75">
            <v>1119</v>
          </cell>
          <cell r="C75">
            <v>5947</v>
          </cell>
          <cell r="D75" t="str">
            <v>779      5315       41.04</v>
          </cell>
          <cell r="E75" t="str">
            <v>5       132</v>
          </cell>
        </row>
        <row r="76">
          <cell r="A76">
            <v>35400</v>
          </cell>
          <cell r="B76">
            <v>1214</v>
          </cell>
          <cell r="C76">
            <v>6594</v>
          </cell>
          <cell r="D76" t="str">
            <v>696      5432       36.44</v>
          </cell>
          <cell r="E76" t="str">
            <v>5       153</v>
          </cell>
        </row>
        <row r="77">
          <cell r="A77" t="str">
            <v>Totals: _</v>
          </cell>
          <cell r="B77" t="str">
            <v>_________</v>
          </cell>
          <cell r="C77" t="str">
            <v>__________</v>
          </cell>
          <cell r="D77" t="str">
            <v>__________</v>
          </cell>
        </row>
        <row r="78">
          <cell r="A78">
            <v>1996</v>
          </cell>
          <cell r="B78">
            <v>14880</v>
          </cell>
          <cell r="C78">
            <v>80570</v>
          </cell>
          <cell r="D78">
            <v>9249</v>
          </cell>
        </row>
        <row r="80">
          <cell r="A80">
            <v>35431</v>
          </cell>
          <cell r="B80">
            <v>1099</v>
          </cell>
          <cell r="C80">
            <v>6654</v>
          </cell>
          <cell r="D80" t="str">
            <v>840      6055       43.32</v>
          </cell>
          <cell r="E80" t="str">
            <v>5       145</v>
          </cell>
        </row>
        <row r="81">
          <cell r="A81">
            <v>35462</v>
          </cell>
          <cell r="B81">
            <v>888</v>
          </cell>
          <cell r="C81">
            <v>5893</v>
          </cell>
          <cell r="D81" t="str">
            <v>654      6637       42.41</v>
          </cell>
          <cell r="E81" t="str">
            <v>5       140</v>
          </cell>
        </row>
        <row r="82">
          <cell r="A82">
            <v>35490</v>
          </cell>
          <cell r="B82">
            <v>1037</v>
          </cell>
          <cell r="C82">
            <v>6869</v>
          </cell>
          <cell r="D82" t="str">
            <v>802      6624       43.61</v>
          </cell>
          <cell r="E82" t="str">
            <v>5       151</v>
          </cell>
        </row>
        <row r="83">
          <cell r="A83">
            <v>35521</v>
          </cell>
          <cell r="B83">
            <v>1001</v>
          </cell>
          <cell r="C83">
            <v>6758</v>
          </cell>
          <cell r="D83" t="str">
            <v>877      6752       46.70</v>
          </cell>
          <cell r="E83" t="str">
            <v>5       145</v>
          </cell>
        </row>
        <row r="84">
          <cell r="A84">
            <v>35551</v>
          </cell>
          <cell r="B84">
            <v>1000</v>
          </cell>
          <cell r="C84">
            <v>7440</v>
          </cell>
          <cell r="D84" t="str">
            <v>795      7441       44.29</v>
          </cell>
          <cell r="E84" t="str">
            <v>5       153</v>
          </cell>
        </row>
        <row r="85">
          <cell r="A85">
            <v>35582</v>
          </cell>
          <cell r="B85">
            <v>1000</v>
          </cell>
          <cell r="C85">
            <v>7129</v>
          </cell>
          <cell r="D85" t="str">
            <v>720      7130       41.86</v>
          </cell>
          <cell r="E85" t="str">
            <v>5       150</v>
          </cell>
        </row>
        <row r="86">
          <cell r="A86">
            <v>35612</v>
          </cell>
          <cell r="B86">
            <v>952</v>
          </cell>
          <cell r="C86">
            <v>7629</v>
          </cell>
          <cell r="D86" t="str">
            <v>628      8014       39.75</v>
          </cell>
          <cell r="E86" t="str">
            <v>5       155</v>
          </cell>
        </row>
        <row r="87">
          <cell r="A87">
            <v>35643</v>
          </cell>
          <cell r="B87">
            <v>805</v>
          </cell>
          <cell r="C87">
            <v>7419</v>
          </cell>
          <cell r="D87" t="str">
            <v>574      9217       41.62</v>
          </cell>
          <cell r="E87" t="str">
            <v>5       155</v>
          </cell>
        </row>
        <row r="88">
          <cell r="A88">
            <v>35674</v>
          </cell>
          <cell r="B88">
            <v>809</v>
          </cell>
          <cell r="C88">
            <v>7150</v>
          </cell>
          <cell r="D88" t="str">
            <v>727      8839       47.33</v>
          </cell>
          <cell r="E88" t="str">
            <v>5       150</v>
          </cell>
        </row>
        <row r="89">
          <cell r="A89">
            <v>35704</v>
          </cell>
          <cell r="B89">
            <v>878</v>
          </cell>
          <cell r="C89">
            <v>8425</v>
          </cell>
          <cell r="D89" t="str">
            <v>702      9596       44.43</v>
          </cell>
          <cell r="E89" t="str">
            <v>5       155</v>
          </cell>
        </row>
        <row r="90">
          <cell r="A90">
            <v>35735</v>
          </cell>
          <cell r="B90">
            <v>806</v>
          </cell>
          <cell r="C90">
            <v>7284</v>
          </cell>
          <cell r="D90" t="str">
            <v>777      9038       49.08</v>
          </cell>
          <cell r="E90" t="str">
            <v>5       150</v>
          </cell>
        </row>
        <row r="91">
          <cell r="A91">
            <v>35765</v>
          </cell>
          <cell r="B91">
            <v>742</v>
          </cell>
          <cell r="C91">
            <v>7697</v>
          </cell>
          <cell r="D91" t="str">
            <v>631     10374       45.96</v>
          </cell>
          <cell r="E91" t="str">
            <v>5       144</v>
          </cell>
        </row>
        <row r="92">
          <cell r="A92" t="str">
            <v>Totals: _</v>
          </cell>
          <cell r="B92" t="str">
            <v>_________</v>
          </cell>
          <cell r="C92" t="str">
            <v>__________</v>
          </cell>
          <cell r="D92" t="str">
            <v>__________</v>
          </cell>
        </row>
        <row r="93">
          <cell r="A93">
            <v>1997</v>
          </cell>
          <cell r="B93">
            <v>11017</v>
          </cell>
          <cell r="C93">
            <v>86347</v>
          </cell>
          <cell r="D93">
            <v>8727</v>
          </cell>
        </row>
        <row r="95">
          <cell r="A95">
            <v>35796</v>
          </cell>
          <cell r="B95">
            <v>744</v>
          </cell>
          <cell r="C95">
            <v>8725</v>
          </cell>
          <cell r="D95" t="str">
            <v>553     11728       42.64</v>
          </cell>
          <cell r="E95" t="str">
            <v>5       143</v>
          </cell>
        </row>
        <row r="96">
          <cell r="A96">
            <v>35827</v>
          </cell>
          <cell r="B96">
            <v>641</v>
          </cell>
          <cell r="C96">
            <v>7843</v>
          </cell>
          <cell r="D96" t="str">
            <v>423     12236       39.76</v>
          </cell>
          <cell r="E96" t="str">
            <v>5       113</v>
          </cell>
        </row>
        <row r="97">
          <cell r="A97">
            <v>35855</v>
          </cell>
          <cell r="B97">
            <v>675</v>
          </cell>
          <cell r="C97">
            <v>9030</v>
          </cell>
          <cell r="D97" t="str">
            <v>331     13378       32.90</v>
          </cell>
          <cell r="E97" t="str">
            <v>4       124</v>
          </cell>
        </row>
        <row r="98">
          <cell r="A98">
            <v>35886</v>
          </cell>
          <cell r="B98">
            <v>627</v>
          </cell>
          <cell r="C98">
            <v>8184</v>
          </cell>
          <cell r="D98" t="str">
            <v>406     13053       39.30</v>
          </cell>
          <cell r="E98" t="str">
            <v>4       120</v>
          </cell>
        </row>
        <row r="99">
          <cell r="A99">
            <v>35916</v>
          </cell>
          <cell r="B99">
            <v>626</v>
          </cell>
          <cell r="C99">
            <v>7752</v>
          </cell>
          <cell r="D99" t="str">
            <v>380     12384       37.77</v>
          </cell>
          <cell r="E99" t="str">
            <v>4       122</v>
          </cell>
        </row>
        <row r="100">
          <cell r="A100">
            <v>35947</v>
          </cell>
          <cell r="B100">
            <v>442</v>
          </cell>
          <cell r="C100">
            <v>6661</v>
          </cell>
          <cell r="D100" t="str">
            <v>115     15071       20.65</v>
          </cell>
          <cell r="E100" t="str">
            <v>3        90</v>
          </cell>
        </row>
        <row r="101">
          <cell r="A101">
            <v>35977</v>
          </cell>
          <cell r="B101">
            <v>519</v>
          </cell>
          <cell r="C101">
            <v>8013</v>
          </cell>
          <cell r="D101" t="str">
            <v>354     15440       40.55</v>
          </cell>
          <cell r="E101" t="str">
            <v>4       122</v>
          </cell>
        </row>
        <row r="102">
          <cell r="A102">
            <v>36008</v>
          </cell>
          <cell r="B102">
            <v>639</v>
          </cell>
          <cell r="C102">
            <v>6108</v>
          </cell>
          <cell r="D102" t="str">
            <v>394      9559       38.14</v>
          </cell>
          <cell r="E102" t="str">
            <v>4       122</v>
          </cell>
        </row>
        <row r="103">
          <cell r="A103">
            <v>36039</v>
          </cell>
          <cell r="B103">
            <v>453</v>
          </cell>
          <cell r="C103">
            <v>6046</v>
          </cell>
          <cell r="D103" t="str">
            <v>289     13347       38.95</v>
          </cell>
          <cell r="E103" t="str">
            <v>4       115</v>
          </cell>
        </row>
        <row r="104">
          <cell r="A104">
            <v>36069</v>
          </cell>
          <cell r="B104">
            <v>551</v>
          </cell>
          <cell r="C104">
            <v>5797</v>
          </cell>
          <cell r="D104" t="str">
            <v>299     10521       35.18</v>
          </cell>
          <cell r="E104" t="str">
            <v>4       120</v>
          </cell>
        </row>
        <row r="105">
          <cell r="A105">
            <v>36100</v>
          </cell>
          <cell r="B105">
            <v>488</v>
          </cell>
          <cell r="C105">
            <v>6459</v>
          </cell>
          <cell r="D105" t="str">
            <v>276     13236       36.13</v>
          </cell>
          <cell r="E105" t="str">
            <v>4       109</v>
          </cell>
        </row>
        <row r="106">
          <cell r="A106">
            <v>36130</v>
          </cell>
          <cell r="B106">
            <v>418</v>
          </cell>
          <cell r="C106">
            <v>4493</v>
          </cell>
          <cell r="D106" t="str">
            <v>29     10749        6.49</v>
          </cell>
          <cell r="E106" t="str">
            <v>3        91</v>
          </cell>
        </row>
        <row r="107">
          <cell r="A107" t="str">
            <v>Totals: _</v>
          </cell>
          <cell r="B107" t="str">
            <v>_________</v>
          </cell>
          <cell r="C107" t="str">
            <v>__________</v>
          </cell>
          <cell r="D107" t="str">
            <v>__________</v>
          </cell>
        </row>
        <row r="108">
          <cell r="A108">
            <v>1998</v>
          </cell>
          <cell r="B108">
            <v>6823</v>
          </cell>
          <cell r="C108">
            <v>85111</v>
          </cell>
          <cell r="D108">
            <v>3849</v>
          </cell>
        </row>
        <row r="110">
          <cell r="A110">
            <v>36161</v>
          </cell>
          <cell r="B110">
            <v>68</v>
          </cell>
          <cell r="C110">
            <v>5522</v>
          </cell>
          <cell r="D110" t="str">
            <v>186     81206       73.23</v>
          </cell>
          <cell r="E110" t="str">
            <v>2        62</v>
          </cell>
        </row>
        <row r="111">
          <cell r="A111">
            <v>36192</v>
          </cell>
          <cell r="B111">
            <v>401</v>
          </cell>
          <cell r="C111">
            <v>5026</v>
          </cell>
          <cell r="D111" t="str">
            <v>265     12534       39.79</v>
          </cell>
          <cell r="E111" t="str">
            <v>3        84</v>
          </cell>
        </row>
        <row r="112">
          <cell r="A112">
            <v>36220</v>
          </cell>
          <cell r="B112">
            <v>427</v>
          </cell>
          <cell r="C112">
            <v>6203</v>
          </cell>
          <cell r="D112" t="str">
            <v>279     14527       39.52</v>
          </cell>
          <cell r="E112" t="str">
            <v>3        93</v>
          </cell>
        </row>
        <row r="113">
          <cell r="A113">
            <v>36251</v>
          </cell>
          <cell r="B113">
            <v>387</v>
          </cell>
          <cell r="C113">
            <v>5016</v>
          </cell>
          <cell r="D113" t="str">
            <v>190     12962       32.93</v>
          </cell>
          <cell r="E113" t="str">
            <v>3        87</v>
          </cell>
        </row>
        <row r="114">
          <cell r="A114">
            <v>36281</v>
          </cell>
          <cell r="B114">
            <v>120</v>
          </cell>
          <cell r="C114">
            <v>1797</v>
          </cell>
          <cell r="D114" t="str">
            <v>118     14976       49.58</v>
          </cell>
          <cell r="E114" t="str">
            <v>1        30</v>
          </cell>
        </row>
        <row r="115">
          <cell r="A115">
            <v>36312</v>
          </cell>
          <cell r="B115">
            <v>438</v>
          </cell>
          <cell r="C115">
            <v>5934</v>
          </cell>
          <cell r="D115" t="str">
            <v>219     13548       33.33</v>
          </cell>
          <cell r="E115" t="str">
            <v>3        87</v>
          </cell>
        </row>
        <row r="116">
          <cell r="A116">
            <v>36342</v>
          </cell>
          <cell r="B116">
            <v>361</v>
          </cell>
          <cell r="C116">
            <v>5434</v>
          </cell>
          <cell r="D116" t="str">
            <v>101     15053       21.86</v>
          </cell>
          <cell r="E116" t="str">
            <v>3        92</v>
          </cell>
        </row>
        <row r="117">
          <cell r="A117">
            <v>36373</v>
          </cell>
          <cell r="B117">
            <v>544</v>
          </cell>
          <cell r="C117">
            <v>4924</v>
          </cell>
          <cell r="D117" t="str">
            <v>503      9052       48.04</v>
          </cell>
          <cell r="E117" t="str">
            <v>4       104</v>
          </cell>
        </row>
        <row r="118">
          <cell r="A118">
            <v>36404</v>
          </cell>
          <cell r="B118">
            <v>699</v>
          </cell>
          <cell r="C118">
            <v>5686</v>
          </cell>
          <cell r="D118" t="str">
            <v>949      8135       57.58</v>
          </cell>
          <cell r="E118" t="str">
            <v>4       120</v>
          </cell>
        </row>
        <row r="119">
          <cell r="A119">
            <v>36434</v>
          </cell>
          <cell r="B119">
            <v>327</v>
          </cell>
          <cell r="C119">
            <v>5434</v>
          </cell>
          <cell r="D119" t="str">
            <v>627     16618       65.72</v>
          </cell>
          <cell r="E119" t="str">
            <v>3        93</v>
          </cell>
        </row>
        <row r="120">
          <cell r="A120">
            <v>36465</v>
          </cell>
          <cell r="B120">
            <v>534</v>
          </cell>
          <cell r="C120">
            <v>5530</v>
          </cell>
          <cell r="D120" t="str">
            <v>507     10356       48.70</v>
          </cell>
          <cell r="E120" t="str">
            <v>4       118</v>
          </cell>
        </row>
        <row r="121">
          <cell r="A121">
            <v>36495</v>
          </cell>
          <cell r="B121">
            <v>579</v>
          </cell>
          <cell r="C121">
            <v>5544</v>
          </cell>
          <cell r="D121" t="str">
            <v>395      9576       40.55</v>
          </cell>
          <cell r="E121" t="str">
            <v>4       124</v>
          </cell>
        </row>
        <row r="122">
          <cell r="A122" t="str">
            <v>Totals: _</v>
          </cell>
          <cell r="B122" t="str">
            <v>_________</v>
          </cell>
          <cell r="C122" t="str">
            <v>__________</v>
          </cell>
          <cell r="D122" t="str">
            <v>__________</v>
          </cell>
        </row>
        <row r="123">
          <cell r="A123">
            <v>1999</v>
          </cell>
          <cell r="B123">
            <v>4885</v>
          </cell>
          <cell r="C123">
            <v>62050</v>
          </cell>
          <cell r="D123">
            <v>4339</v>
          </cell>
        </row>
        <row r="125">
          <cell r="A125">
            <v>36526</v>
          </cell>
          <cell r="B125">
            <v>471</v>
          </cell>
          <cell r="C125">
            <v>5192</v>
          </cell>
          <cell r="D125" t="str">
            <v>514     11024       52.18</v>
          </cell>
          <cell r="E125" t="str">
            <v>4       120</v>
          </cell>
        </row>
        <row r="126">
          <cell r="A126">
            <v>36557</v>
          </cell>
          <cell r="B126">
            <v>544</v>
          </cell>
          <cell r="C126">
            <v>4668</v>
          </cell>
          <cell r="D126" t="str">
            <v>331      8581       37.83</v>
          </cell>
          <cell r="E126" t="str">
            <v>4       115</v>
          </cell>
        </row>
        <row r="127">
          <cell r="A127">
            <v>36586</v>
          </cell>
          <cell r="B127">
            <v>486</v>
          </cell>
          <cell r="C127">
            <v>5168</v>
          </cell>
          <cell r="D127" t="str">
            <v>381     10634       43.94</v>
          </cell>
          <cell r="E127" t="str">
            <v>4       124</v>
          </cell>
        </row>
        <row r="128">
          <cell r="A128">
            <v>36617</v>
          </cell>
          <cell r="B128">
            <v>422</v>
          </cell>
          <cell r="C128">
            <v>4317</v>
          </cell>
          <cell r="D128" t="str">
            <v>162     10230       27.74</v>
          </cell>
          <cell r="E128" t="str">
            <v>3        90</v>
          </cell>
        </row>
        <row r="129">
          <cell r="A129">
            <v>36647</v>
          </cell>
          <cell r="B129">
            <v>528</v>
          </cell>
          <cell r="C129">
            <v>4735</v>
          </cell>
          <cell r="D129" t="str">
            <v>348      8968       39.73</v>
          </cell>
          <cell r="E129" t="str">
            <v>4       124</v>
          </cell>
        </row>
        <row r="130">
          <cell r="A130">
            <v>36678</v>
          </cell>
          <cell r="B130">
            <v>268</v>
          </cell>
          <cell r="C130">
            <v>3830</v>
          </cell>
          <cell r="D130" t="str">
            <v>84     14292       23.86</v>
          </cell>
          <cell r="E130" t="str">
            <v>2        60</v>
          </cell>
        </row>
        <row r="131">
          <cell r="A131">
            <v>36708</v>
          </cell>
          <cell r="B131">
            <v>467</v>
          </cell>
          <cell r="C131">
            <v>4601</v>
          </cell>
          <cell r="D131" t="str">
            <v>303      9853       39.35</v>
          </cell>
          <cell r="E131" t="str">
            <v>4       121</v>
          </cell>
        </row>
        <row r="132">
          <cell r="A132">
            <v>36739</v>
          </cell>
          <cell r="B132">
            <v>429</v>
          </cell>
          <cell r="C132">
            <v>5109</v>
          </cell>
          <cell r="D132" t="str">
            <v>282     11910       39.66</v>
          </cell>
          <cell r="E132" t="str">
            <v>4       121</v>
          </cell>
        </row>
        <row r="133">
          <cell r="A133">
            <v>36770</v>
          </cell>
          <cell r="B133">
            <v>412</v>
          </cell>
          <cell r="C133">
            <v>5036</v>
          </cell>
          <cell r="D133" t="str">
            <v>349     12224       45.86</v>
          </cell>
          <cell r="E133" t="str">
            <v>4       120</v>
          </cell>
        </row>
        <row r="134">
          <cell r="A134">
            <v>36800</v>
          </cell>
          <cell r="B134">
            <v>395</v>
          </cell>
          <cell r="C134">
            <v>4979</v>
          </cell>
          <cell r="D134" t="str">
            <v>350     12606       46.98</v>
          </cell>
          <cell r="E134" t="str">
            <v>4       124</v>
          </cell>
        </row>
        <row r="135">
          <cell r="A135">
            <v>36831</v>
          </cell>
          <cell r="B135">
            <v>1778</v>
          </cell>
          <cell r="C135">
            <v>3901</v>
          </cell>
          <cell r="D135" t="str">
            <v>1,826      2195       50.67</v>
          </cell>
          <cell r="E135" t="str">
            <v>3        90</v>
          </cell>
        </row>
        <row r="136">
          <cell r="A136">
            <v>36861</v>
          </cell>
          <cell r="B136">
            <v>1045</v>
          </cell>
          <cell r="C136">
            <v>4472</v>
          </cell>
          <cell r="D136" t="str">
            <v>1,389      4280       57.07</v>
          </cell>
          <cell r="E136" t="str">
            <v>5       154</v>
          </cell>
        </row>
        <row r="137">
          <cell r="A137" t="str">
            <v>Totals: _</v>
          </cell>
          <cell r="B137" t="str">
            <v>_________</v>
          </cell>
          <cell r="C137" t="str">
            <v>__________</v>
          </cell>
          <cell r="D137" t="str">
            <v>__________</v>
          </cell>
        </row>
        <row r="138">
          <cell r="A138">
            <v>2000</v>
          </cell>
          <cell r="B138">
            <v>7245</v>
          </cell>
          <cell r="C138">
            <v>56008</v>
          </cell>
          <cell r="D138">
            <v>6319</v>
          </cell>
        </row>
        <row r="140">
          <cell r="A140">
            <v>36892</v>
          </cell>
          <cell r="B140">
            <v>1083</v>
          </cell>
          <cell r="C140">
            <v>4106</v>
          </cell>
          <cell r="D140" t="str">
            <v>1,023      3792       48.58</v>
          </cell>
          <cell r="E140" t="str">
            <v>3        92</v>
          </cell>
        </row>
        <row r="141">
          <cell r="A141">
            <v>36923</v>
          </cell>
          <cell r="B141">
            <v>568</v>
          </cell>
          <cell r="C141">
            <v>4044</v>
          </cell>
          <cell r="D141" t="str">
            <v>606      7120       51.62</v>
          </cell>
          <cell r="E141" t="str">
            <v>5       131</v>
          </cell>
        </row>
        <row r="142">
          <cell r="A142">
            <v>36982</v>
          </cell>
          <cell r="B142">
            <v>222</v>
          </cell>
          <cell r="D142" t="str">
            <v>7120       51.62</v>
          </cell>
          <cell r="E142" t="str">
            <v>1        30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98"/>
    </sheetNames>
    <sheetDataSet>
      <sheetData sheetId="0">
        <row r="34">
          <cell r="A34">
            <v>35855</v>
          </cell>
          <cell r="B34">
            <v>3231</v>
          </cell>
          <cell r="C34">
            <v>103902</v>
          </cell>
          <cell r="D34" t="str">
            <v>2,309     32158       41.68       6        97</v>
          </cell>
        </row>
        <row r="35">
          <cell r="A35">
            <v>35886</v>
          </cell>
          <cell r="B35">
            <v>6309</v>
          </cell>
          <cell r="C35">
            <v>233737</v>
          </cell>
          <cell r="D35" t="str">
            <v>1,917     37049       23.30       6       157</v>
          </cell>
        </row>
        <row r="36">
          <cell r="A36">
            <v>35916</v>
          </cell>
          <cell r="B36">
            <v>10468</v>
          </cell>
          <cell r="C36">
            <v>485930</v>
          </cell>
          <cell r="D36" t="str">
            <v>1,617     46421       13.38       6       186</v>
          </cell>
        </row>
        <row r="37">
          <cell r="A37">
            <v>35947</v>
          </cell>
          <cell r="B37">
            <v>9292</v>
          </cell>
          <cell r="C37">
            <v>412735</v>
          </cell>
          <cell r="D37" t="str">
            <v>2,142     44419       18.73       6       156</v>
          </cell>
        </row>
        <row r="38">
          <cell r="A38">
            <v>35977</v>
          </cell>
          <cell r="B38">
            <v>8660</v>
          </cell>
          <cell r="C38">
            <v>370602</v>
          </cell>
          <cell r="D38" t="str">
            <v>1,352     42795       13.50       5       125</v>
          </cell>
        </row>
        <row r="39">
          <cell r="A39">
            <v>36008</v>
          </cell>
          <cell r="B39">
            <v>7609</v>
          </cell>
          <cell r="C39">
            <v>426861</v>
          </cell>
          <cell r="D39" t="str">
            <v>1,619     56100       17.54       6       184</v>
          </cell>
        </row>
        <row r="40">
          <cell r="A40">
            <v>36039</v>
          </cell>
          <cell r="B40">
            <v>5993</v>
          </cell>
          <cell r="C40">
            <v>349133</v>
          </cell>
          <cell r="D40" t="str">
            <v>1,876     58257       23.84       6       170</v>
          </cell>
        </row>
        <row r="41">
          <cell r="A41">
            <v>36069</v>
          </cell>
          <cell r="B41">
            <v>5975</v>
          </cell>
          <cell r="C41">
            <v>325983</v>
          </cell>
          <cell r="D41" t="str">
            <v>2,471     54558       29.26       6       155</v>
          </cell>
        </row>
        <row r="42">
          <cell r="A42">
            <v>36100</v>
          </cell>
          <cell r="B42">
            <v>5766</v>
          </cell>
          <cell r="C42">
            <v>295625</v>
          </cell>
          <cell r="D42" t="str">
            <v>2,580     51271       30.91       6       155</v>
          </cell>
        </row>
        <row r="43">
          <cell r="A43">
            <v>36130</v>
          </cell>
          <cell r="B43">
            <v>4837</v>
          </cell>
          <cell r="C43">
            <v>285935</v>
          </cell>
          <cell r="D43" t="str">
            <v>2,443     59115       33.56       6       166</v>
          </cell>
        </row>
        <row r="44">
          <cell r="A44" t="str">
            <v>Totals: ___</v>
          </cell>
          <cell r="B44" t="str">
            <v>_______</v>
          </cell>
          <cell r="C44" t="str">
            <v>__________</v>
          </cell>
          <cell r="D44" t="str">
            <v>__________</v>
          </cell>
        </row>
        <row r="45">
          <cell r="A45">
            <v>1998</v>
          </cell>
          <cell r="B45">
            <v>68140</v>
          </cell>
          <cell r="C45">
            <v>3290443</v>
          </cell>
          <cell r="D45">
            <v>20326</v>
          </cell>
        </row>
        <row r="47">
          <cell r="A47">
            <v>36161</v>
          </cell>
          <cell r="B47">
            <v>4328</v>
          </cell>
          <cell r="C47">
            <v>265247</v>
          </cell>
          <cell r="D47" t="str">
            <v>2,392     61287       35.60       5       153</v>
          </cell>
        </row>
        <row r="48">
          <cell r="A48">
            <v>36192</v>
          </cell>
          <cell r="B48">
            <v>3895</v>
          </cell>
          <cell r="C48">
            <v>232182</v>
          </cell>
          <cell r="D48" t="str">
            <v>2,179     59611       35.87       6       136</v>
          </cell>
        </row>
        <row r="49">
          <cell r="A49">
            <v>36220</v>
          </cell>
          <cell r="B49">
            <v>3261</v>
          </cell>
          <cell r="C49">
            <v>244570</v>
          </cell>
          <cell r="D49" t="str">
            <v>1,940     74999       37.30       6       172</v>
          </cell>
        </row>
        <row r="50">
          <cell r="A50">
            <v>36251</v>
          </cell>
          <cell r="B50">
            <v>3716</v>
          </cell>
          <cell r="C50">
            <v>226372</v>
          </cell>
          <cell r="D50" t="str">
            <v>2,675     60919       41.86       6       180</v>
          </cell>
        </row>
        <row r="51">
          <cell r="A51">
            <v>36281</v>
          </cell>
          <cell r="B51">
            <v>3198</v>
          </cell>
          <cell r="C51">
            <v>209818</v>
          </cell>
          <cell r="D51" t="str">
            <v>1,018     65610       24.15       5       155</v>
          </cell>
        </row>
        <row r="52">
          <cell r="A52">
            <v>36312</v>
          </cell>
          <cell r="B52">
            <v>3720</v>
          </cell>
          <cell r="C52">
            <v>204931</v>
          </cell>
          <cell r="D52" t="str">
            <v>1,510     55089       28.87       6       179</v>
          </cell>
        </row>
        <row r="53">
          <cell r="A53">
            <v>36342</v>
          </cell>
          <cell r="B53">
            <v>3464</v>
          </cell>
          <cell r="C53">
            <v>217104</v>
          </cell>
          <cell r="D53" t="str">
            <v>747     62675       17.74       6       186</v>
          </cell>
        </row>
        <row r="54">
          <cell r="A54">
            <v>36373</v>
          </cell>
          <cell r="B54">
            <v>3293</v>
          </cell>
          <cell r="C54">
            <v>191560</v>
          </cell>
          <cell r="D54" t="str">
            <v>571     58172       14.78       6       180</v>
          </cell>
        </row>
        <row r="55">
          <cell r="A55">
            <v>36404</v>
          </cell>
          <cell r="B55">
            <v>2853</v>
          </cell>
          <cell r="C55">
            <v>193470</v>
          </cell>
          <cell r="D55" t="str">
            <v>985     67813       25.66       6       180</v>
          </cell>
        </row>
        <row r="56">
          <cell r="A56">
            <v>36434</v>
          </cell>
          <cell r="B56">
            <v>1332</v>
          </cell>
          <cell r="C56">
            <v>204039</v>
          </cell>
          <cell r="D56" t="str">
            <v>444    153183       25.00       5       155</v>
          </cell>
        </row>
        <row r="57">
          <cell r="A57">
            <v>36465</v>
          </cell>
          <cell r="B57">
            <v>2306</v>
          </cell>
          <cell r="C57">
            <v>184305</v>
          </cell>
          <cell r="D57" t="str">
            <v>1,353     79925       36.98       5       150</v>
          </cell>
        </row>
        <row r="58">
          <cell r="A58">
            <v>36495</v>
          </cell>
          <cell r="B58">
            <v>1964</v>
          </cell>
          <cell r="C58">
            <v>183501</v>
          </cell>
          <cell r="D58" t="str">
            <v>1,632     93433       45.38       5       155</v>
          </cell>
        </row>
        <row r="59">
          <cell r="A59" t="str">
            <v>Totals: ___</v>
          </cell>
          <cell r="B59" t="str">
            <v>_______</v>
          </cell>
          <cell r="C59" t="str">
            <v>__________</v>
          </cell>
          <cell r="D59" t="str">
            <v>__________</v>
          </cell>
        </row>
        <row r="60">
          <cell r="A60">
            <v>1999</v>
          </cell>
          <cell r="B60">
            <v>37330</v>
          </cell>
          <cell r="C60">
            <v>2557099</v>
          </cell>
          <cell r="D60">
            <v>17446</v>
          </cell>
        </row>
        <row r="62">
          <cell r="A62">
            <v>36526</v>
          </cell>
          <cell r="B62">
            <v>2058</v>
          </cell>
          <cell r="C62">
            <v>172636</v>
          </cell>
          <cell r="D62" t="str">
            <v>1,670     83886       44.80       5       152</v>
          </cell>
        </row>
        <row r="63">
          <cell r="A63">
            <v>36557</v>
          </cell>
          <cell r="B63">
            <v>3202</v>
          </cell>
          <cell r="C63">
            <v>159298</v>
          </cell>
          <cell r="D63" t="str">
            <v>2,812     49750       46.76       5       145</v>
          </cell>
        </row>
        <row r="64">
          <cell r="A64">
            <v>36586</v>
          </cell>
          <cell r="B64">
            <v>3421</v>
          </cell>
          <cell r="C64">
            <v>164817</v>
          </cell>
          <cell r="D64" t="str">
            <v>3,159     48179       48.01       6       186</v>
          </cell>
        </row>
        <row r="65">
          <cell r="A65">
            <v>36617</v>
          </cell>
          <cell r="B65">
            <v>2824</v>
          </cell>
          <cell r="C65">
            <v>153803</v>
          </cell>
          <cell r="D65" t="str">
            <v>2,331     54463       45.22       6       174</v>
          </cell>
        </row>
        <row r="66">
          <cell r="A66">
            <v>36647</v>
          </cell>
          <cell r="B66">
            <v>2118</v>
          </cell>
          <cell r="C66">
            <v>158068</v>
          </cell>
          <cell r="D66" t="str">
            <v>1,731     74631       44.97       6       184</v>
          </cell>
        </row>
        <row r="67">
          <cell r="A67">
            <v>36678</v>
          </cell>
          <cell r="B67">
            <v>2063</v>
          </cell>
          <cell r="C67">
            <v>143164</v>
          </cell>
          <cell r="D67" t="str">
            <v>1,794     69397       46.51       6       179</v>
          </cell>
        </row>
        <row r="68">
          <cell r="A68">
            <v>36708</v>
          </cell>
          <cell r="B68">
            <v>2175</v>
          </cell>
          <cell r="C68">
            <v>142546</v>
          </cell>
          <cell r="D68" t="str">
            <v>1,794     65539       45.20       5       152</v>
          </cell>
        </row>
        <row r="69">
          <cell r="A69">
            <v>36739</v>
          </cell>
          <cell r="B69">
            <v>2178</v>
          </cell>
          <cell r="C69">
            <v>144845</v>
          </cell>
          <cell r="D69" t="str">
            <v>970     66504       30.81       6       186</v>
          </cell>
        </row>
        <row r="70">
          <cell r="A70">
            <v>36770</v>
          </cell>
          <cell r="B70">
            <v>2584</v>
          </cell>
          <cell r="C70">
            <v>145668</v>
          </cell>
          <cell r="D70" t="str">
            <v>1,186     56374       31.46       6       180</v>
          </cell>
        </row>
        <row r="71">
          <cell r="A71">
            <v>36800</v>
          </cell>
          <cell r="B71">
            <v>2296</v>
          </cell>
          <cell r="C71">
            <v>144946</v>
          </cell>
          <cell r="D71" t="str">
            <v>934     63130       28.92       6       186</v>
          </cell>
        </row>
        <row r="72">
          <cell r="A72">
            <v>36831</v>
          </cell>
          <cell r="B72">
            <v>2183</v>
          </cell>
          <cell r="C72">
            <v>133135</v>
          </cell>
          <cell r="D72" t="str">
            <v>647     60988       22.86       6       178</v>
          </cell>
        </row>
        <row r="73">
          <cell r="A73">
            <v>36861</v>
          </cell>
          <cell r="B73">
            <v>1725</v>
          </cell>
          <cell r="C73">
            <v>122942</v>
          </cell>
          <cell r="D73" t="str">
            <v>416     71271       19.43       5       154</v>
          </cell>
        </row>
        <row r="74">
          <cell r="A74" t="str">
            <v>Totals: ___</v>
          </cell>
          <cell r="B74" t="str">
            <v>_______</v>
          </cell>
          <cell r="C74" t="str">
            <v>__________</v>
          </cell>
          <cell r="D74" t="str">
            <v>__________</v>
          </cell>
        </row>
        <row r="75">
          <cell r="A75">
            <v>2000</v>
          </cell>
          <cell r="B75">
            <v>28827</v>
          </cell>
          <cell r="C75">
            <v>1785868</v>
          </cell>
          <cell r="D75">
            <v>19444</v>
          </cell>
        </row>
        <row r="77">
          <cell r="A77">
            <v>36892</v>
          </cell>
          <cell r="B77">
            <v>1706</v>
          </cell>
          <cell r="C77">
            <v>133338</v>
          </cell>
          <cell r="D77" t="str">
            <v>355     78159       17.22       5       154</v>
          </cell>
        </row>
        <row r="78">
          <cell r="A78">
            <v>36923</v>
          </cell>
          <cell r="B78">
            <v>1482</v>
          </cell>
          <cell r="C78">
            <v>112035</v>
          </cell>
          <cell r="D78" t="str">
            <v>330     75598       18.21       6       164</v>
          </cell>
        </row>
        <row r="79">
          <cell r="A79">
            <v>36951</v>
          </cell>
          <cell r="B79">
            <v>855</v>
          </cell>
          <cell r="C79">
            <v>14427</v>
          </cell>
          <cell r="D79" t="str">
            <v>494     16874       36.62       3        93</v>
          </cell>
        </row>
        <row r="80">
          <cell r="A80">
            <v>36982</v>
          </cell>
          <cell r="B80">
            <v>1447</v>
          </cell>
          <cell r="C80">
            <v>100061</v>
          </cell>
          <cell r="D80" t="str">
            <v>319     69151       18.06       5       143</v>
          </cell>
        </row>
        <row r="81">
          <cell r="A81">
            <v>37012</v>
          </cell>
          <cell r="B81">
            <v>652</v>
          </cell>
          <cell r="C81">
            <v>1295</v>
          </cell>
          <cell r="D81" t="str">
            <v>215      1987       24.80       2        62</v>
          </cell>
        </row>
        <row r="82">
          <cell r="A82">
            <v>37043</v>
          </cell>
          <cell r="B82">
            <v>890</v>
          </cell>
          <cell r="C82">
            <v>1157</v>
          </cell>
          <cell r="D82" t="str">
            <v>316      1301       26.20       1        30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r98"/>
    </sheetNames>
    <sheetDataSet>
      <sheetData sheetId="0">
        <row r="31">
          <cell r="A31">
            <v>35886</v>
          </cell>
          <cell r="C31">
            <v>1451010</v>
          </cell>
          <cell r="D31">
            <v>6818</v>
          </cell>
          <cell r="E31" t="str">
            <v>1        30</v>
          </cell>
        </row>
        <row r="32">
          <cell r="A32">
            <v>35916</v>
          </cell>
          <cell r="C32">
            <v>1054771</v>
          </cell>
          <cell r="D32">
            <v>4874</v>
          </cell>
          <cell r="E32" t="str">
            <v>1        31</v>
          </cell>
        </row>
        <row r="33">
          <cell r="A33" t="str">
            <v>Totals: _</v>
          </cell>
          <cell r="B33" t="str">
            <v>_________</v>
          </cell>
          <cell r="C33" t="str">
            <v>__________</v>
          </cell>
          <cell r="D33" t="str">
            <v>__________</v>
          </cell>
        </row>
        <row r="34">
          <cell r="A34">
            <v>1998</v>
          </cell>
          <cell r="C34">
            <v>2505781</v>
          </cell>
          <cell r="D34">
            <v>11692</v>
          </cell>
        </row>
        <row r="36">
          <cell r="A36" t="str">
            <v>==========</v>
          </cell>
          <cell r="B36" t="str">
            <v>==========</v>
          </cell>
          <cell r="C36" t="str">
            <v>=============</v>
          </cell>
          <cell r="D36" t="str">
            <v>=================================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y98"/>
    </sheetNames>
    <sheetDataSet>
      <sheetData sheetId="0">
        <row r="34">
          <cell r="A34">
            <v>35916</v>
          </cell>
          <cell r="B34">
            <v>3087</v>
          </cell>
          <cell r="C34">
            <v>118782</v>
          </cell>
          <cell r="D34" t="str">
            <v>1,104     38479       26.34       5        48</v>
          </cell>
        </row>
        <row r="35">
          <cell r="A35">
            <v>35947</v>
          </cell>
          <cell r="B35">
            <v>8382</v>
          </cell>
          <cell r="C35">
            <v>208833</v>
          </cell>
          <cell r="D35" t="str">
            <v>7,745     24915       48.03       5       126</v>
          </cell>
        </row>
        <row r="36">
          <cell r="A36">
            <v>35977</v>
          </cell>
          <cell r="B36">
            <v>9263</v>
          </cell>
          <cell r="C36">
            <v>440733</v>
          </cell>
          <cell r="D36" t="str">
            <v>3,861     47580       29.42       5       151</v>
          </cell>
        </row>
        <row r="37">
          <cell r="A37">
            <v>36008</v>
          </cell>
          <cell r="B37">
            <v>7193</v>
          </cell>
          <cell r="C37">
            <v>416689</v>
          </cell>
          <cell r="D37" t="str">
            <v>2,819     57930       28.16       5       146</v>
          </cell>
        </row>
        <row r="38">
          <cell r="A38">
            <v>36039</v>
          </cell>
          <cell r="B38">
            <v>5049</v>
          </cell>
          <cell r="C38">
            <v>358267</v>
          </cell>
          <cell r="D38" t="str">
            <v>2,444     70959       32.62       5       148</v>
          </cell>
        </row>
        <row r="39">
          <cell r="A39">
            <v>36069</v>
          </cell>
          <cell r="B39">
            <v>4818</v>
          </cell>
          <cell r="C39">
            <v>336702</v>
          </cell>
          <cell r="D39" t="str">
            <v>2,511     69885       34.26       5       147</v>
          </cell>
        </row>
        <row r="40">
          <cell r="A40">
            <v>36100</v>
          </cell>
          <cell r="B40">
            <v>4128</v>
          </cell>
          <cell r="C40">
            <v>316567</v>
          </cell>
          <cell r="D40" t="str">
            <v>2,284     76688       35.62       5       142</v>
          </cell>
        </row>
        <row r="41">
          <cell r="A41">
            <v>36130</v>
          </cell>
          <cell r="B41">
            <v>3709</v>
          </cell>
          <cell r="C41">
            <v>298350</v>
          </cell>
          <cell r="D41" t="str">
            <v>2,014     80440       35.19       5       146</v>
          </cell>
        </row>
        <row r="42">
          <cell r="A42" t="str">
            <v>Totals: __</v>
          </cell>
          <cell r="B42" t="str">
            <v>________</v>
          </cell>
          <cell r="C42" t="str">
            <v>__________</v>
          </cell>
          <cell r="D42" t="str">
            <v>__________</v>
          </cell>
        </row>
        <row r="43">
          <cell r="A43">
            <v>1998</v>
          </cell>
          <cell r="B43">
            <v>45629</v>
          </cell>
          <cell r="C43">
            <v>2494923</v>
          </cell>
          <cell r="D43">
            <v>24782</v>
          </cell>
        </row>
        <row r="45">
          <cell r="A45">
            <v>36161</v>
          </cell>
          <cell r="B45">
            <v>3638</v>
          </cell>
          <cell r="C45">
            <v>288082</v>
          </cell>
          <cell r="D45" t="str">
            <v>2,280     79187       38.53       5       154</v>
          </cell>
        </row>
        <row r="46">
          <cell r="A46">
            <v>36192</v>
          </cell>
          <cell r="B46">
            <v>2826</v>
          </cell>
          <cell r="C46">
            <v>239127</v>
          </cell>
          <cell r="D46" t="str">
            <v>1,639     84617       36.71       4       112</v>
          </cell>
        </row>
        <row r="47">
          <cell r="A47">
            <v>36220</v>
          </cell>
          <cell r="B47">
            <v>3321</v>
          </cell>
          <cell r="C47">
            <v>259011</v>
          </cell>
          <cell r="D47" t="str">
            <v>1,924     77992       36.68       5       155</v>
          </cell>
        </row>
        <row r="48">
          <cell r="A48">
            <v>36251</v>
          </cell>
          <cell r="B48">
            <v>3094</v>
          </cell>
          <cell r="C48">
            <v>232914</v>
          </cell>
          <cell r="D48" t="str">
            <v>2,005     75280       39.32       5       147</v>
          </cell>
        </row>
        <row r="49">
          <cell r="A49">
            <v>36281</v>
          </cell>
          <cell r="B49">
            <v>3004</v>
          </cell>
          <cell r="C49">
            <v>239328</v>
          </cell>
          <cell r="D49" t="str">
            <v>1,931     79670       39.13       5       138</v>
          </cell>
        </row>
        <row r="50">
          <cell r="A50">
            <v>36312</v>
          </cell>
          <cell r="B50">
            <v>2729</v>
          </cell>
          <cell r="C50">
            <v>221872</v>
          </cell>
          <cell r="D50" t="str">
            <v>1,571     81302       36.53       5       140</v>
          </cell>
        </row>
        <row r="51">
          <cell r="A51">
            <v>36342</v>
          </cell>
          <cell r="B51">
            <v>2863</v>
          </cell>
          <cell r="C51">
            <v>212168</v>
          </cell>
          <cell r="D51" t="str">
            <v>1,900     74107       39.89       5       155</v>
          </cell>
        </row>
        <row r="52">
          <cell r="A52">
            <v>36373</v>
          </cell>
          <cell r="B52">
            <v>2517</v>
          </cell>
          <cell r="C52">
            <v>187798</v>
          </cell>
          <cell r="D52" t="str">
            <v>1,779     74612       41.41       5       152</v>
          </cell>
        </row>
        <row r="53">
          <cell r="A53">
            <v>36404</v>
          </cell>
          <cell r="B53">
            <v>3146</v>
          </cell>
          <cell r="C53">
            <v>195172</v>
          </cell>
          <cell r="D53" t="str">
            <v>2,577     62039       45.03       5       150</v>
          </cell>
        </row>
        <row r="54">
          <cell r="A54">
            <v>36434</v>
          </cell>
          <cell r="B54">
            <v>1653</v>
          </cell>
          <cell r="C54">
            <v>204850</v>
          </cell>
          <cell r="D54" t="str">
            <v>360    123927       17.88       3        93</v>
          </cell>
        </row>
        <row r="55">
          <cell r="A55">
            <v>36465</v>
          </cell>
          <cell r="B55">
            <v>2293</v>
          </cell>
          <cell r="C55">
            <v>188370</v>
          </cell>
          <cell r="D55" t="str">
            <v>1,622     82151       41.43       5       150</v>
          </cell>
        </row>
        <row r="56">
          <cell r="A56">
            <v>36495</v>
          </cell>
          <cell r="B56">
            <v>2585</v>
          </cell>
          <cell r="C56">
            <v>191253</v>
          </cell>
          <cell r="D56" t="str">
            <v>1,840     73986       41.58       5       154</v>
          </cell>
        </row>
        <row r="57">
          <cell r="A57" t="str">
            <v>Totals: __</v>
          </cell>
          <cell r="B57" t="str">
            <v>________</v>
          </cell>
          <cell r="C57" t="str">
            <v>__________</v>
          </cell>
          <cell r="D57" t="str">
            <v>__________</v>
          </cell>
        </row>
        <row r="58">
          <cell r="A58">
            <v>1999</v>
          </cell>
          <cell r="B58">
            <v>33669</v>
          </cell>
          <cell r="C58">
            <v>2659945</v>
          </cell>
          <cell r="D58">
            <v>21428</v>
          </cell>
        </row>
        <row r="60">
          <cell r="A60">
            <v>36526</v>
          </cell>
          <cell r="B60">
            <v>2386</v>
          </cell>
          <cell r="C60">
            <v>183851</v>
          </cell>
          <cell r="D60" t="str">
            <v>3,105     77055       56.55       5       154</v>
          </cell>
        </row>
        <row r="61">
          <cell r="A61">
            <v>36557</v>
          </cell>
          <cell r="B61">
            <v>2034</v>
          </cell>
          <cell r="C61">
            <v>166285</v>
          </cell>
          <cell r="D61" t="str">
            <v>2,445     81753       54.59       5       145</v>
          </cell>
        </row>
        <row r="62">
          <cell r="A62">
            <v>36586</v>
          </cell>
          <cell r="B62">
            <v>1999</v>
          </cell>
          <cell r="C62">
            <v>161895</v>
          </cell>
          <cell r="D62" t="str">
            <v>3,017     80988       60.15       4       124</v>
          </cell>
        </row>
        <row r="63">
          <cell r="A63">
            <v>36617</v>
          </cell>
          <cell r="B63">
            <v>1821</v>
          </cell>
          <cell r="C63">
            <v>161495</v>
          </cell>
          <cell r="D63" t="str">
            <v>2,860     88685       61.10       5       150</v>
          </cell>
        </row>
        <row r="64">
          <cell r="A64">
            <v>36647</v>
          </cell>
          <cell r="B64">
            <v>2006</v>
          </cell>
          <cell r="C64">
            <v>160421</v>
          </cell>
          <cell r="D64" t="str">
            <v>2,935     79971       59.40       5       155</v>
          </cell>
        </row>
        <row r="65">
          <cell r="A65">
            <v>36678</v>
          </cell>
          <cell r="B65">
            <v>1671</v>
          </cell>
          <cell r="C65">
            <v>131778</v>
          </cell>
          <cell r="D65" t="str">
            <v>3,926     78862       70.14       4       120</v>
          </cell>
        </row>
        <row r="66">
          <cell r="A66">
            <v>36708</v>
          </cell>
          <cell r="B66">
            <v>1915</v>
          </cell>
          <cell r="C66">
            <v>131783</v>
          </cell>
          <cell r="D66" t="str">
            <v>3,032     68817       61.29       4       124</v>
          </cell>
        </row>
        <row r="67">
          <cell r="A67">
            <v>36739</v>
          </cell>
          <cell r="B67">
            <v>1869</v>
          </cell>
          <cell r="C67">
            <v>138901</v>
          </cell>
          <cell r="D67" t="str">
            <v>5,287     74319       73.88       5       154</v>
          </cell>
        </row>
        <row r="68">
          <cell r="A68">
            <v>36770</v>
          </cell>
          <cell r="B68">
            <v>1780</v>
          </cell>
          <cell r="C68">
            <v>131870</v>
          </cell>
          <cell r="D68" t="str">
            <v>6,475     74085       78.44       4       120</v>
          </cell>
        </row>
        <row r="69">
          <cell r="A69">
            <v>36800</v>
          </cell>
          <cell r="B69">
            <v>1810</v>
          </cell>
          <cell r="C69">
            <v>138478</v>
          </cell>
          <cell r="D69" t="str">
            <v>3,720     76508       67.27       5       143</v>
          </cell>
        </row>
        <row r="70">
          <cell r="A70">
            <v>36831</v>
          </cell>
          <cell r="B70">
            <v>1531</v>
          </cell>
          <cell r="C70">
            <v>125317</v>
          </cell>
          <cell r="D70" t="str">
            <v>3,468     81854       69.37       4       120</v>
          </cell>
        </row>
        <row r="71">
          <cell r="A71">
            <v>36861</v>
          </cell>
          <cell r="B71">
            <v>1502</v>
          </cell>
          <cell r="C71">
            <v>119365</v>
          </cell>
          <cell r="D71" t="str">
            <v>6,666     79471       81.61       4       124</v>
          </cell>
        </row>
        <row r="72">
          <cell r="A72" t="str">
            <v>Totals: __</v>
          </cell>
          <cell r="B72" t="str">
            <v>________</v>
          </cell>
          <cell r="C72" t="str">
            <v>__________</v>
          </cell>
          <cell r="D72" t="str">
            <v>__________</v>
          </cell>
        </row>
        <row r="73">
          <cell r="A73">
            <v>2000</v>
          </cell>
          <cell r="B73">
            <v>22324</v>
          </cell>
          <cell r="C73">
            <v>1751439</v>
          </cell>
          <cell r="D73">
            <v>46936</v>
          </cell>
        </row>
        <row r="75">
          <cell r="A75">
            <v>36892</v>
          </cell>
          <cell r="B75">
            <v>1497</v>
          </cell>
          <cell r="C75">
            <v>115548</v>
          </cell>
          <cell r="D75" t="str">
            <v>3,221     77187       68.27       5       125</v>
          </cell>
        </row>
        <row r="76">
          <cell r="A76">
            <v>36923</v>
          </cell>
          <cell r="B76">
            <v>1413</v>
          </cell>
          <cell r="C76">
            <v>95779</v>
          </cell>
          <cell r="D76" t="str">
            <v>3,481     67785       71.13       4       112</v>
          </cell>
        </row>
        <row r="77">
          <cell r="A77">
            <v>36951</v>
          </cell>
          <cell r="B77">
            <v>622</v>
          </cell>
          <cell r="C77">
            <v>6362</v>
          </cell>
          <cell r="D77" t="str">
            <v>7,048     10229       91.89       3        76</v>
          </cell>
        </row>
        <row r="78">
          <cell r="A78">
            <v>36982</v>
          </cell>
          <cell r="B78">
            <v>1558</v>
          </cell>
          <cell r="C78">
            <v>92805</v>
          </cell>
          <cell r="D78" t="str">
            <v>8,252     59567       84.12       4       119</v>
          </cell>
        </row>
        <row r="79">
          <cell r="A79">
            <v>37012</v>
          </cell>
          <cell r="B79">
            <v>585</v>
          </cell>
          <cell r="C79">
            <v>608</v>
          </cell>
          <cell r="D79" t="str">
            <v>6,829      1040       92.11       2        62</v>
          </cell>
        </row>
        <row r="80">
          <cell r="A80">
            <v>37043</v>
          </cell>
          <cell r="B80">
            <v>457</v>
          </cell>
          <cell r="C80">
            <v>495</v>
          </cell>
          <cell r="D80" t="str">
            <v>3,570      1084       88.65       2        60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n98"/>
    </sheetNames>
    <sheetDataSet>
      <sheetData sheetId="0">
        <row r="47">
          <cell r="A47">
            <v>35947</v>
          </cell>
          <cell r="B47">
            <v>12027</v>
          </cell>
          <cell r="C47">
            <v>92858</v>
          </cell>
          <cell r="D47" t="str">
            <v>7,502      7721       38.41      11       162</v>
          </cell>
        </row>
        <row r="48">
          <cell r="A48">
            <v>35977</v>
          </cell>
          <cell r="B48">
            <v>21593</v>
          </cell>
          <cell r="C48">
            <v>243963</v>
          </cell>
          <cell r="D48" t="str">
            <v>13,328     11299       38.17      11       297</v>
          </cell>
        </row>
        <row r="49">
          <cell r="A49">
            <v>36008</v>
          </cell>
          <cell r="B49">
            <v>18610</v>
          </cell>
          <cell r="C49">
            <v>494801</v>
          </cell>
          <cell r="D49" t="str">
            <v>8,452     26588       31.23      11       335</v>
          </cell>
        </row>
        <row r="50">
          <cell r="A50">
            <v>36039</v>
          </cell>
          <cell r="B50">
            <v>13010</v>
          </cell>
          <cell r="C50">
            <v>389089</v>
          </cell>
          <cell r="D50" t="str">
            <v>6,382     29907       32.91      11       327</v>
          </cell>
        </row>
        <row r="51">
          <cell r="A51">
            <v>36069</v>
          </cell>
          <cell r="B51">
            <v>10336</v>
          </cell>
          <cell r="C51">
            <v>315271</v>
          </cell>
          <cell r="D51" t="str">
            <v>5,600     30503       35.14      11       295</v>
          </cell>
        </row>
        <row r="52">
          <cell r="A52">
            <v>36100</v>
          </cell>
          <cell r="B52">
            <v>12954</v>
          </cell>
          <cell r="C52">
            <v>267138</v>
          </cell>
          <cell r="D52" t="str">
            <v>4,156     20623       24.29      10       261</v>
          </cell>
        </row>
        <row r="53">
          <cell r="A53">
            <v>36130</v>
          </cell>
          <cell r="B53">
            <v>17665</v>
          </cell>
          <cell r="C53">
            <v>258531</v>
          </cell>
          <cell r="D53" t="str">
            <v>3,982     14636       18.40      10       283</v>
          </cell>
        </row>
        <row r="54">
          <cell r="A54" t="str">
            <v>Totals: __</v>
          </cell>
          <cell r="B54" t="str">
            <v>________</v>
          </cell>
          <cell r="C54" t="str">
            <v>__________</v>
          </cell>
          <cell r="D54" t="str">
            <v>__________</v>
          </cell>
        </row>
        <row r="55">
          <cell r="A55">
            <v>1998</v>
          </cell>
          <cell r="B55">
            <v>106195</v>
          </cell>
          <cell r="C55">
            <v>2061651</v>
          </cell>
          <cell r="D55">
            <v>49402</v>
          </cell>
        </row>
        <row r="57">
          <cell r="A57">
            <v>36161</v>
          </cell>
          <cell r="B57">
            <v>18309</v>
          </cell>
          <cell r="C57">
            <v>235185</v>
          </cell>
          <cell r="D57" t="str">
            <v>3,822     12846       17.27      10       294</v>
          </cell>
        </row>
        <row r="58">
          <cell r="A58">
            <v>36192</v>
          </cell>
          <cell r="B58">
            <v>17090</v>
          </cell>
          <cell r="C58">
            <v>182529</v>
          </cell>
          <cell r="D58" t="str">
            <v>4,510     10681       20.88       9       243</v>
          </cell>
        </row>
        <row r="59">
          <cell r="A59">
            <v>36220</v>
          </cell>
          <cell r="B59">
            <v>19191</v>
          </cell>
          <cell r="C59">
            <v>195753</v>
          </cell>
          <cell r="D59" t="str">
            <v>3,597     10201       15.78      10       295</v>
          </cell>
        </row>
        <row r="60">
          <cell r="A60">
            <v>36251</v>
          </cell>
          <cell r="B60">
            <v>18655</v>
          </cell>
          <cell r="C60">
            <v>169344</v>
          </cell>
          <cell r="D60" t="str">
            <v>4,307      9078       18.76      10       283</v>
          </cell>
        </row>
        <row r="61">
          <cell r="A61">
            <v>36281</v>
          </cell>
          <cell r="B61">
            <v>18213</v>
          </cell>
          <cell r="C61">
            <v>184374</v>
          </cell>
          <cell r="D61" t="str">
            <v>5,361     10124       22.74      10       297</v>
          </cell>
        </row>
        <row r="62">
          <cell r="A62">
            <v>36312</v>
          </cell>
          <cell r="B62">
            <v>15492</v>
          </cell>
          <cell r="C62">
            <v>174607</v>
          </cell>
          <cell r="D62" t="str">
            <v>3,309     11271       17.60      10       267</v>
          </cell>
        </row>
        <row r="63">
          <cell r="A63">
            <v>36342</v>
          </cell>
          <cell r="B63">
            <v>17070</v>
          </cell>
          <cell r="C63">
            <v>172060</v>
          </cell>
          <cell r="D63" t="str">
            <v>2,399     10080       12.32       9       275</v>
          </cell>
        </row>
        <row r="64">
          <cell r="A64">
            <v>36373</v>
          </cell>
          <cell r="B64">
            <v>18518</v>
          </cell>
          <cell r="C64">
            <v>152047</v>
          </cell>
          <cell r="D64" t="str">
            <v>3,060      8211       14.18       9       273</v>
          </cell>
        </row>
        <row r="65">
          <cell r="A65">
            <v>36404</v>
          </cell>
          <cell r="B65">
            <v>17367</v>
          </cell>
          <cell r="C65">
            <v>155725</v>
          </cell>
          <cell r="D65" t="str">
            <v>3,709      8967       17.60       9       264</v>
          </cell>
        </row>
        <row r="66">
          <cell r="A66">
            <v>36434</v>
          </cell>
          <cell r="B66">
            <v>1431</v>
          </cell>
          <cell r="C66">
            <v>161574</v>
          </cell>
          <cell r="D66" t="str">
            <v>666    112910       31.76       5       147</v>
          </cell>
        </row>
        <row r="67">
          <cell r="A67">
            <v>36465</v>
          </cell>
          <cell r="B67">
            <v>15346</v>
          </cell>
          <cell r="C67">
            <v>135284</v>
          </cell>
          <cell r="D67" t="str">
            <v>2,847      8816       15.65       9       264</v>
          </cell>
        </row>
        <row r="68">
          <cell r="A68">
            <v>36495</v>
          </cell>
          <cell r="B68">
            <v>15111</v>
          </cell>
          <cell r="C68">
            <v>131758</v>
          </cell>
          <cell r="D68" t="str">
            <v>2,508      8720       14.23       9       272</v>
          </cell>
        </row>
        <row r="69">
          <cell r="A69" t="str">
            <v>Totals: __</v>
          </cell>
          <cell r="B69" t="str">
            <v>________</v>
          </cell>
          <cell r="C69" t="str">
            <v>__________</v>
          </cell>
          <cell r="D69" t="str">
            <v>__________</v>
          </cell>
        </row>
        <row r="70">
          <cell r="A70">
            <v>1999</v>
          </cell>
          <cell r="B70">
            <v>191793</v>
          </cell>
          <cell r="C70">
            <v>2050240</v>
          </cell>
          <cell r="D70">
            <v>40095</v>
          </cell>
        </row>
        <row r="72">
          <cell r="A72">
            <v>36526</v>
          </cell>
          <cell r="B72">
            <v>15670</v>
          </cell>
          <cell r="C72">
            <v>125727</v>
          </cell>
          <cell r="D72" t="str">
            <v>2,984      8024       16.00       9       272</v>
          </cell>
        </row>
        <row r="73">
          <cell r="A73">
            <v>36557</v>
          </cell>
          <cell r="B73">
            <v>12506</v>
          </cell>
          <cell r="C73">
            <v>71177</v>
          </cell>
          <cell r="D73" t="str">
            <v>2,662      5692       17.55       7       198</v>
          </cell>
        </row>
        <row r="74">
          <cell r="A74">
            <v>36586</v>
          </cell>
          <cell r="B74">
            <v>12487</v>
          </cell>
          <cell r="C74">
            <v>50855</v>
          </cell>
          <cell r="D74" t="str">
            <v>2,834      4073       18.50       6       183</v>
          </cell>
        </row>
        <row r="75">
          <cell r="A75">
            <v>36617</v>
          </cell>
          <cell r="B75">
            <v>10781</v>
          </cell>
          <cell r="C75">
            <v>69645</v>
          </cell>
          <cell r="D75" t="str">
            <v>3,560      6460       24.82       7       210</v>
          </cell>
        </row>
        <row r="76">
          <cell r="A76">
            <v>36647</v>
          </cell>
          <cell r="B76">
            <v>8108</v>
          </cell>
          <cell r="C76">
            <v>70130</v>
          </cell>
          <cell r="D76" t="str">
            <v>6,552      8650       44.69       7       217</v>
          </cell>
        </row>
        <row r="77">
          <cell r="A77">
            <v>36678</v>
          </cell>
          <cell r="B77">
            <v>6887</v>
          </cell>
          <cell r="C77">
            <v>43464</v>
          </cell>
          <cell r="D77" t="str">
            <v>7,302      6312       51.46       6       176</v>
          </cell>
        </row>
        <row r="78">
          <cell r="A78">
            <v>36708</v>
          </cell>
          <cell r="B78">
            <v>6920</v>
          </cell>
          <cell r="C78">
            <v>75330</v>
          </cell>
          <cell r="D78" t="str">
            <v>5,944     10886       46.21       7       217</v>
          </cell>
        </row>
        <row r="79">
          <cell r="A79">
            <v>36739</v>
          </cell>
          <cell r="B79">
            <v>5058</v>
          </cell>
          <cell r="C79">
            <v>104659</v>
          </cell>
          <cell r="D79" t="str">
            <v>7,865     20692       60.86       8       238</v>
          </cell>
        </row>
        <row r="80">
          <cell r="A80">
            <v>36770</v>
          </cell>
          <cell r="B80">
            <v>3738</v>
          </cell>
          <cell r="C80">
            <v>78061</v>
          </cell>
          <cell r="D80" t="str">
            <v>7,467     20884       66.64       6       179</v>
          </cell>
        </row>
        <row r="81">
          <cell r="A81">
            <v>36800</v>
          </cell>
          <cell r="B81">
            <v>4266</v>
          </cell>
          <cell r="C81">
            <v>95455</v>
          </cell>
          <cell r="D81" t="str">
            <v>5,733     22376       57.34       8       246</v>
          </cell>
        </row>
        <row r="82">
          <cell r="A82">
            <v>36831</v>
          </cell>
          <cell r="B82">
            <v>3265</v>
          </cell>
          <cell r="C82">
            <v>87371</v>
          </cell>
          <cell r="D82" t="str">
            <v>6,679     26760       67.17       7       209</v>
          </cell>
        </row>
        <row r="83">
          <cell r="A83">
            <v>36861</v>
          </cell>
          <cell r="B83">
            <v>3314</v>
          </cell>
          <cell r="C83">
            <v>72732</v>
          </cell>
          <cell r="D83" t="str">
            <v>9,887     21947       74.90       7       214</v>
          </cell>
        </row>
        <row r="84">
          <cell r="A84" t="str">
            <v>Totals: __</v>
          </cell>
          <cell r="B84" t="str">
            <v>________</v>
          </cell>
          <cell r="C84" t="str">
            <v>__________</v>
          </cell>
          <cell r="D84" t="str">
            <v>__________</v>
          </cell>
        </row>
        <row r="85">
          <cell r="A85">
            <v>2000</v>
          </cell>
          <cell r="B85">
            <v>93000</v>
          </cell>
          <cell r="C85">
            <v>944606</v>
          </cell>
          <cell r="D85">
            <v>69469</v>
          </cell>
        </row>
        <row r="87">
          <cell r="A87">
            <v>36892</v>
          </cell>
          <cell r="B87">
            <v>3198</v>
          </cell>
          <cell r="C87">
            <v>110416</v>
          </cell>
          <cell r="D87" t="str">
            <v>10,231     34527       76.19       8       239</v>
          </cell>
        </row>
        <row r="88">
          <cell r="A88">
            <v>36923</v>
          </cell>
          <cell r="B88">
            <v>2456</v>
          </cell>
          <cell r="C88">
            <v>112349</v>
          </cell>
          <cell r="D88" t="str">
            <v>9,142     45745       78.82       8       223</v>
          </cell>
        </row>
        <row r="89">
          <cell r="A89">
            <v>36951</v>
          </cell>
          <cell r="B89">
            <v>1845</v>
          </cell>
          <cell r="C89">
            <v>14902</v>
          </cell>
          <cell r="D89" t="str">
            <v>14,000      8077       88.36       5       140</v>
          </cell>
        </row>
        <row r="90">
          <cell r="A90">
            <v>36982</v>
          </cell>
          <cell r="B90">
            <v>2458</v>
          </cell>
          <cell r="C90">
            <v>89297</v>
          </cell>
          <cell r="D90" t="str">
            <v>12,813     36330       83.90       6       173</v>
          </cell>
        </row>
        <row r="91">
          <cell r="A91">
            <v>37012</v>
          </cell>
          <cell r="B91">
            <v>1480</v>
          </cell>
          <cell r="C91">
            <v>1421</v>
          </cell>
          <cell r="D91" t="str">
            <v>16,517       961       91.78       4       124</v>
          </cell>
        </row>
        <row r="92">
          <cell r="A92">
            <v>37043</v>
          </cell>
          <cell r="B92">
            <v>1595</v>
          </cell>
          <cell r="C92">
            <v>877</v>
          </cell>
          <cell r="D92" t="str">
            <v>12,641       550       88.80       3        90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98"/>
    </sheetNames>
    <sheetDataSet>
      <sheetData sheetId="0">
        <row r="34">
          <cell r="A34">
            <v>35977</v>
          </cell>
          <cell r="B34">
            <v>1089</v>
          </cell>
          <cell r="C34">
            <v>70384</v>
          </cell>
          <cell r="D34" t="str">
            <v>150     64632       12.11       6        42</v>
          </cell>
        </row>
        <row r="35">
          <cell r="A35">
            <v>36008</v>
          </cell>
          <cell r="B35">
            <v>9439</v>
          </cell>
          <cell r="C35">
            <v>544085</v>
          </cell>
          <cell r="D35" t="str">
            <v>7,359     57643       43.81       8       215</v>
          </cell>
        </row>
        <row r="36">
          <cell r="A36">
            <v>36039</v>
          </cell>
          <cell r="B36">
            <v>7380</v>
          </cell>
          <cell r="C36">
            <v>557699</v>
          </cell>
          <cell r="D36" t="str">
            <v>4,905     75569       39.93       8       235</v>
          </cell>
        </row>
        <row r="37">
          <cell r="A37">
            <v>36069</v>
          </cell>
          <cell r="B37">
            <v>6644</v>
          </cell>
          <cell r="C37">
            <v>532356</v>
          </cell>
          <cell r="D37" t="str">
            <v>4,563     80126       40.72       8       217</v>
          </cell>
        </row>
        <row r="38">
          <cell r="A38">
            <v>36100</v>
          </cell>
          <cell r="B38">
            <v>5392</v>
          </cell>
          <cell r="C38">
            <v>426236</v>
          </cell>
          <cell r="D38" t="str">
            <v>5,033     79050       48.28       8       240</v>
          </cell>
        </row>
        <row r="39">
          <cell r="A39">
            <v>36130</v>
          </cell>
          <cell r="B39">
            <v>4268</v>
          </cell>
          <cell r="C39">
            <v>382748</v>
          </cell>
          <cell r="D39" t="str">
            <v>3,644     89679       46.06       8       246</v>
          </cell>
        </row>
        <row r="40">
          <cell r="A40" t="str">
            <v>Totals: ___</v>
          </cell>
          <cell r="B40" t="str">
            <v>_______</v>
          </cell>
          <cell r="C40" t="str">
            <v>__________</v>
          </cell>
          <cell r="D40" t="str">
            <v>__________</v>
          </cell>
        </row>
        <row r="41">
          <cell r="A41">
            <v>1998</v>
          </cell>
          <cell r="B41">
            <v>34212</v>
          </cell>
          <cell r="C41">
            <v>2513508</v>
          </cell>
          <cell r="D41">
            <v>25654</v>
          </cell>
        </row>
        <row r="43">
          <cell r="A43">
            <v>36161</v>
          </cell>
          <cell r="B43">
            <v>3850</v>
          </cell>
          <cell r="C43">
            <v>365306</v>
          </cell>
          <cell r="D43" t="str">
            <v>4,598     94885       54.43       8       248</v>
          </cell>
        </row>
        <row r="44">
          <cell r="A44">
            <v>36192</v>
          </cell>
          <cell r="B44">
            <v>3217</v>
          </cell>
          <cell r="C44">
            <v>292009</v>
          </cell>
          <cell r="D44" t="str">
            <v>3,359     90771       51.08       8       196</v>
          </cell>
        </row>
        <row r="45">
          <cell r="A45">
            <v>36220</v>
          </cell>
          <cell r="B45">
            <v>3681</v>
          </cell>
          <cell r="C45">
            <v>298396</v>
          </cell>
          <cell r="D45" t="str">
            <v>5,594     81064       60.31       8       243</v>
          </cell>
        </row>
        <row r="46">
          <cell r="A46">
            <v>36251</v>
          </cell>
          <cell r="B46">
            <v>3177</v>
          </cell>
          <cell r="C46">
            <v>280141</v>
          </cell>
          <cell r="D46" t="str">
            <v>4,998     88178       61.14       8       236</v>
          </cell>
        </row>
        <row r="47">
          <cell r="A47">
            <v>36281</v>
          </cell>
          <cell r="B47">
            <v>2683</v>
          </cell>
          <cell r="C47">
            <v>246284</v>
          </cell>
          <cell r="D47" t="str">
            <v>3,912     91795       59.32       8       234</v>
          </cell>
        </row>
        <row r="48">
          <cell r="A48">
            <v>36312</v>
          </cell>
          <cell r="B48">
            <v>2821</v>
          </cell>
          <cell r="C48">
            <v>249787</v>
          </cell>
          <cell r="D48" t="str">
            <v>4,568     88546       61.82       8       234</v>
          </cell>
        </row>
        <row r="49">
          <cell r="A49">
            <v>36342</v>
          </cell>
          <cell r="B49">
            <v>2818</v>
          </cell>
          <cell r="C49">
            <v>245348</v>
          </cell>
          <cell r="D49" t="str">
            <v>5,082     87065       64.33       8       248</v>
          </cell>
        </row>
        <row r="50">
          <cell r="A50">
            <v>36373</v>
          </cell>
          <cell r="B50">
            <v>1921</v>
          </cell>
          <cell r="C50">
            <v>189381</v>
          </cell>
          <cell r="D50" t="str">
            <v>3,883     98585       66.90       7       195</v>
          </cell>
        </row>
        <row r="51">
          <cell r="A51">
            <v>36404</v>
          </cell>
          <cell r="B51">
            <v>3014</v>
          </cell>
          <cell r="C51">
            <v>223662</v>
          </cell>
          <cell r="D51" t="str">
            <v>7,382     74208       71.01       8       240</v>
          </cell>
        </row>
        <row r="52">
          <cell r="A52">
            <v>36434</v>
          </cell>
          <cell r="B52">
            <v>1559</v>
          </cell>
          <cell r="C52">
            <v>189526</v>
          </cell>
          <cell r="D52" t="str">
            <v>219    121569       12.32       4       123</v>
          </cell>
        </row>
        <row r="53">
          <cell r="A53">
            <v>36465</v>
          </cell>
          <cell r="B53">
            <v>3124</v>
          </cell>
          <cell r="C53">
            <v>217749</v>
          </cell>
          <cell r="D53" t="str">
            <v>7,426     69702       70.39       8       234</v>
          </cell>
        </row>
        <row r="54">
          <cell r="A54">
            <v>36495</v>
          </cell>
          <cell r="B54">
            <v>2020</v>
          </cell>
          <cell r="C54">
            <v>220739</v>
          </cell>
          <cell r="D54" t="str">
            <v>4,875    109277       70.70       8       248</v>
          </cell>
        </row>
        <row r="55">
          <cell r="A55" t="str">
            <v>Totals: ___</v>
          </cell>
          <cell r="B55" t="str">
            <v>_______</v>
          </cell>
          <cell r="C55" t="str">
            <v>__________</v>
          </cell>
          <cell r="D55" t="str">
            <v>__________</v>
          </cell>
        </row>
        <row r="56">
          <cell r="A56">
            <v>1999</v>
          </cell>
          <cell r="B56">
            <v>33885</v>
          </cell>
          <cell r="C56">
            <v>3018328</v>
          </cell>
          <cell r="D56">
            <v>55896</v>
          </cell>
        </row>
        <row r="58">
          <cell r="A58">
            <v>36526</v>
          </cell>
          <cell r="B58">
            <v>1555</v>
          </cell>
          <cell r="C58">
            <v>203059</v>
          </cell>
          <cell r="D58" t="str">
            <v>7,910    130585       83.57       8       248</v>
          </cell>
        </row>
        <row r="59">
          <cell r="A59">
            <v>36557</v>
          </cell>
          <cell r="B59">
            <v>1522</v>
          </cell>
          <cell r="C59">
            <v>155667</v>
          </cell>
          <cell r="D59" t="str">
            <v>4,225    102278       73.52       7       203</v>
          </cell>
        </row>
        <row r="60">
          <cell r="A60">
            <v>36586</v>
          </cell>
          <cell r="B60">
            <v>1442</v>
          </cell>
          <cell r="C60">
            <v>152736</v>
          </cell>
          <cell r="D60" t="str">
            <v>4,449    105920       75.52       7       217</v>
          </cell>
        </row>
        <row r="61">
          <cell r="A61">
            <v>36617</v>
          </cell>
          <cell r="B61">
            <v>1190</v>
          </cell>
          <cell r="C61">
            <v>142676</v>
          </cell>
          <cell r="D61" t="str">
            <v>4,650    119896       79.62       7       209</v>
          </cell>
        </row>
        <row r="62">
          <cell r="A62">
            <v>36647</v>
          </cell>
          <cell r="B62">
            <v>1082</v>
          </cell>
          <cell r="C62">
            <v>140767</v>
          </cell>
          <cell r="D62" t="str">
            <v>5,670    130099       83.98       7       217</v>
          </cell>
        </row>
        <row r="63">
          <cell r="A63">
            <v>36678</v>
          </cell>
          <cell r="B63">
            <v>1701</v>
          </cell>
          <cell r="C63">
            <v>161608</v>
          </cell>
          <cell r="D63" t="str">
            <v>10,108     95008       85.60       8       240</v>
          </cell>
        </row>
        <row r="64">
          <cell r="A64">
            <v>36708</v>
          </cell>
          <cell r="B64">
            <v>1619</v>
          </cell>
          <cell r="C64">
            <v>169633</v>
          </cell>
          <cell r="D64" t="str">
            <v>6,036    104777       78.85       8       247</v>
          </cell>
        </row>
        <row r="65">
          <cell r="A65">
            <v>36739</v>
          </cell>
          <cell r="B65">
            <v>1397</v>
          </cell>
          <cell r="C65">
            <v>174196</v>
          </cell>
          <cell r="D65" t="str">
            <v>11,416    124693       89.10       8       246</v>
          </cell>
        </row>
        <row r="66">
          <cell r="A66">
            <v>36770</v>
          </cell>
          <cell r="B66">
            <v>1780</v>
          </cell>
          <cell r="C66">
            <v>162623</v>
          </cell>
          <cell r="D66" t="str">
            <v>9,006     91362       83.50       8       235</v>
          </cell>
        </row>
        <row r="67">
          <cell r="A67">
            <v>36800</v>
          </cell>
          <cell r="B67">
            <v>1546</v>
          </cell>
          <cell r="C67">
            <v>172143</v>
          </cell>
          <cell r="D67" t="str">
            <v>3,755    111348       70.84       8       247</v>
          </cell>
        </row>
        <row r="68">
          <cell r="A68">
            <v>36831</v>
          </cell>
          <cell r="B68">
            <v>1362</v>
          </cell>
          <cell r="C68">
            <v>157625</v>
          </cell>
          <cell r="D68" t="str">
            <v>5,854    115731       81.13       8       240</v>
          </cell>
        </row>
        <row r="69">
          <cell r="A69">
            <v>36861</v>
          </cell>
          <cell r="B69">
            <v>1020</v>
          </cell>
          <cell r="C69">
            <v>144350</v>
          </cell>
          <cell r="D69" t="str">
            <v>11,097    141520       91.58       8       244</v>
          </cell>
        </row>
        <row r="70">
          <cell r="A70" t="str">
            <v>Totals: ___</v>
          </cell>
          <cell r="B70" t="str">
            <v>_______</v>
          </cell>
          <cell r="C70" t="str">
            <v>__________</v>
          </cell>
          <cell r="D70" t="str">
            <v>__________</v>
          </cell>
        </row>
        <row r="71">
          <cell r="A71">
            <v>2000</v>
          </cell>
          <cell r="B71">
            <v>17216</v>
          </cell>
          <cell r="C71">
            <v>1937083</v>
          </cell>
          <cell r="D71">
            <v>84176</v>
          </cell>
        </row>
        <row r="73">
          <cell r="A73">
            <v>36892</v>
          </cell>
          <cell r="B73">
            <v>1691</v>
          </cell>
          <cell r="C73">
            <v>144919</v>
          </cell>
          <cell r="D73" t="str">
            <v>5,733     85701       77.22       7       200</v>
          </cell>
        </row>
        <row r="74">
          <cell r="A74">
            <v>36923</v>
          </cell>
          <cell r="B74">
            <v>1284</v>
          </cell>
          <cell r="C74">
            <v>137109</v>
          </cell>
          <cell r="D74" t="str">
            <v>4,053    106783       75.94       7       185</v>
          </cell>
        </row>
        <row r="75">
          <cell r="A75">
            <v>36951</v>
          </cell>
          <cell r="B75">
            <v>421</v>
          </cell>
          <cell r="C75">
            <v>26152</v>
          </cell>
          <cell r="D75" t="str">
            <v>11,886     62119       96.58       4       124</v>
          </cell>
        </row>
        <row r="76">
          <cell r="A76">
            <v>36982</v>
          </cell>
          <cell r="B76">
            <v>1066</v>
          </cell>
          <cell r="C76">
            <v>143664</v>
          </cell>
          <cell r="D76" t="str">
            <v>10,914    134770       91.10       7       209</v>
          </cell>
        </row>
        <row r="77">
          <cell r="A77">
            <v>37012</v>
          </cell>
          <cell r="B77">
            <v>299</v>
          </cell>
          <cell r="C77">
            <v>21278</v>
          </cell>
          <cell r="D77" t="str">
            <v>11,913     71164       97.55       4       122</v>
          </cell>
        </row>
        <row r="78">
          <cell r="A78">
            <v>37043</v>
          </cell>
          <cell r="B78">
            <v>207</v>
          </cell>
          <cell r="C78">
            <v>1317</v>
          </cell>
          <cell r="D78" t="str">
            <v>5,294      6363       96.24       3        90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g98"/>
    </sheetNames>
    <sheetDataSet>
      <sheetData sheetId="0">
        <row r="47">
          <cell r="A47">
            <v>36008</v>
          </cell>
          <cell r="B47">
            <v>1866</v>
          </cell>
          <cell r="C47">
            <v>129198</v>
          </cell>
          <cell r="D47" t="str">
            <v>2,909     69238       60.92      13       242</v>
          </cell>
        </row>
        <row r="48">
          <cell r="A48">
            <v>36039</v>
          </cell>
          <cell r="B48">
            <v>8448</v>
          </cell>
          <cell r="C48">
            <v>347464</v>
          </cell>
          <cell r="D48" t="str">
            <v>3,578     41130       29.75      13       359</v>
          </cell>
        </row>
        <row r="49">
          <cell r="A49">
            <v>36069</v>
          </cell>
          <cell r="B49">
            <v>7153</v>
          </cell>
          <cell r="C49">
            <v>419354</v>
          </cell>
          <cell r="D49" t="str">
            <v>2,343     58627       24.67      13       369</v>
          </cell>
        </row>
        <row r="50">
          <cell r="A50">
            <v>36100</v>
          </cell>
          <cell r="B50">
            <v>5227</v>
          </cell>
          <cell r="C50">
            <v>444878</v>
          </cell>
          <cell r="D50" t="str">
            <v>2,190     85112       29.53      13       390</v>
          </cell>
        </row>
        <row r="51">
          <cell r="A51">
            <v>36130</v>
          </cell>
          <cell r="B51">
            <v>5278</v>
          </cell>
          <cell r="C51">
            <v>474197</v>
          </cell>
          <cell r="D51" t="str">
            <v>1,651     89845       23.83      13       364</v>
          </cell>
        </row>
        <row r="52">
          <cell r="A52" t="str">
            <v>Totals: ___</v>
          </cell>
          <cell r="B52" t="str">
            <v>_______</v>
          </cell>
          <cell r="C52" t="str">
            <v>__________</v>
          </cell>
          <cell r="D52" t="str">
            <v>__________</v>
          </cell>
        </row>
        <row r="53">
          <cell r="A53">
            <v>1998</v>
          </cell>
          <cell r="B53">
            <v>27972</v>
          </cell>
          <cell r="C53">
            <v>1815091</v>
          </cell>
          <cell r="D53">
            <v>12671</v>
          </cell>
        </row>
        <row r="55">
          <cell r="A55">
            <v>36161</v>
          </cell>
          <cell r="B55">
            <v>4602</v>
          </cell>
          <cell r="C55">
            <v>429005</v>
          </cell>
          <cell r="D55" t="str">
            <v>1,879     93222       28.99      13       402</v>
          </cell>
        </row>
        <row r="56">
          <cell r="A56">
            <v>36192</v>
          </cell>
          <cell r="B56">
            <v>2659</v>
          </cell>
          <cell r="C56">
            <v>256394</v>
          </cell>
          <cell r="D56" t="str">
            <v>1,002     96425       27.37      12       289</v>
          </cell>
        </row>
        <row r="57">
          <cell r="A57">
            <v>36220</v>
          </cell>
          <cell r="B57">
            <v>4113</v>
          </cell>
          <cell r="C57">
            <v>373878</v>
          </cell>
          <cell r="D57" t="str">
            <v>1,531     90902       27.13      13       379</v>
          </cell>
        </row>
        <row r="58">
          <cell r="A58">
            <v>36251</v>
          </cell>
          <cell r="B58">
            <v>3422</v>
          </cell>
          <cell r="C58">
            <v>351066</v>
          </cell>
          <cell r="D58" t="str">
            <v>1,572    102591       31.48      13       374</v>
          </cell>
        </row>
        <row r="59">
          <cell r="A59">
            <v>36281</v>
          </cell>
          <cell r="B59">
            <v>3404</v>
          </cell>
          <cell r="C59">
            <v>331652</v>
          </cell>
          <cell r="D59" t="str">
            <v>1,383     97431       28.89      13       373</v>
          </cell>
        </row>
        <row r="60">
          <cell r="A60">
            <v>36312</v>
          </cell>
          <cell r="B60">
            <v>2659</v>
          </cell>
          <cell r="C60">
            <v>305494</v>
          </cell>
          <cell r="D60" t="str">
            <v>734    114891       21.63      13       335</v>
          </cell>
        </row>
        <row r="61">
          <cell r="A61">
            <v>36342</v>
          </cell>
          <cell r="B61">
            <v>2761</v>
          </cell>
          <cell r="C61">
            <v>280681</v>
          </cell>
          <cell r="D61" t="str">
            <v>788    101660       22.20      12       317</v>
          </cell>
        </row>
        <row r="62">
          <cell r="A62">
            <v>36373</v>
          </cell>
          <cell r="B62">
            <v>2758</v>
          </cell>
          <cell r="C62">
            <v>277619</v>
          </cell>
          <cell r="D62" t="str">
            <v>554    100660       16.73      12       334</v>
          </cell>
        </row>
        <row r="63">
          <cell r="A63">
            <v>36404</v>
          </cell>
          <cell r="B63">
            <v>2427</v>
          </cell>
          <cell r="C63">
            <v>257216</v>
          </cell>
          <cell r="D63" t="str">
            <v>641    105982       20.89      12       330</v>
          </cell>
        </row>
        <row r="64">
          <cell r="A64">
            <v>36434</v>
          </cell>
          <cell r="B64">
            <v>782</v>
          </cell>
          <cell r="C64">
            <v>137938</v>
          </cell>
          <cell r="D64" t="str">
            <v>401    176392       33.90       6       184</v>
          </cell>
        </row>
        <row r="65">
          <cell r="A65">
            <v>36465</v>
          </cell>
          <cell r="B65">
            <v>1600</v>
          </cell>
          <cell r="C65">
            <v>165064</v>
          </cell>
          <cell r="D65" t="str">
            <v>940    103166       37.01      10       273</v>
          </cell>
        </row>
        <row r="66">
          <cell r="A66">
            <v>36495</v>
          </cell>
          <cell r="B66">
            <v>1630</v>
          </cell>
          <cell r="C66">
            <v>190720</v>
          </cell>
          <cell r="D66" t="str">
            <v>1,361    117007       45.50      10       310</v>
          </cell>
        </row>
        <row r="67">
          <cell r="A67" t="str">
            <v>Totals: ___</v>
          </cell>
          <cell r="B67" t="str">
            <v>_______</v>
          </cell>
          <cell r="C67" t="str">
            <v>__________</v>
          </cell>
          <cell r="D67" t="str">
            <v>__________</v>
          </cell>
        </row>
        <row r="68">
          <cell r="A68">
            <v>1999</v>
          </cell>
          <cell r="B68">
            <v>32817</v>
          </cell>
          <cell r="C68">
            <v>3356727</v>
          </cell>
          <cell r="D68">
            <v>12786</v>
          </cell>
        </row>
        <row r="70">
          <cell r="A70">
            <v>36526</v>
          </cell>
          <cell r="B70">
            <v>1996</v>
          </cell>
          <cell r="C70">
            <v>250336</v>
          </cell>
          <cell r="D70" t="str">
            <v>953    125419       32.32      11       338</v>
          </cell>
        </row>
        <row r="71">
          <cell r="A71">
            <v>36557</v>
          </cell>
          <cell r="B71">
            <v>97</v>
          </cell>
          <cell r="C71">
            <v>116844</v>
          </cell>
          <cell r="D71" t="str">
            <v>409   1204578       80.83       7       198</v>
          </cell>
        </row>
        <row r="72">
          <cell r="A72">
            <v>36586</v>
          </cell>
          <cell r="B72">
            <v>306</v>
          </cell>
          <cell r="C72">
            <v>133096</v>
          </cell>
          <cell r="D72" t="str">
            <v>543    434955       63.96       7       199</v>
          </cell>
        </row>
        <row r="73">
          <cell r="A73">
            <v>36617</v>
          </cell>
          <cell r="B73">
            <v>300</v>
          </cell>
          <cell r="C73">
            <v>67667</v>
          </cell>
          <cell r="D73" t="str">
            <v>297    225557       49.75       4        91</v>
          </cell>
        </row>
        <row r="74">
          <cell r="A74">
            <v>36647</v>
          </cell>
          <cell r="B74">
            <v>323</v>
          </cell>
          <cell r="C74">
            <v>121317</v>
          </cell>
          <cell r="D74" t="str">
            <v>391    375595       54.76       6       174</v>
          </cell>
        </row>
        <row r="75">
          <cell r="A75">
            <v>36678</v>
          </cell>
          <cell r="B75">
            <v>611</v>
          </cell>
          <cell r="C75">
            <v>128232</v>
          </cell>
          <cell r="D75" t="str">
            <v>536    209873       46.73       8       211</v>
          </cell>
        </row>
        <row r="76">
          <cell r="A76">
            <v>36708</v>
          </cell>
          <cell r="B76">
            <v>390</v>
          </cell>
          <cell r="C76">
            <v>141696</v>
          </cell>
          <cell r="D76" t="str">
            <v>627    363324       61.65       9       253</v>
          </cell>
        </row>
        <row r="77">
          <cell r="A77">
            <v>36739</v>
          </cell>
          <cell r="B77">
            <v>1338</v>
          </cell>
          <cell r="C77">
            <v>198233</v>
          </cell>
          <cell r="D77" t="str">
            <v>734    148157       35.42      11       334</v>
          </cell>
        </row>
        <row r="78">
          <cell r="A78">
            <v>36770</v>
          </cell>
          <cell r="B78">
            <v>738</v>
          </cell>
          <cell r="C78">
            <v>70498</v>
          </cell>
          <cell r="D78" t="str">
            <v>231     95526       23.84       6       180</v>
          </cell>
        </row>
        <row r="79">
          <cell r="A79">
            <v>36800</v>
          </cell>
          <cell r="B79">
            <v>1191</v>
          </cell>
          <cell r="C79">
            <v>127870</v>
          </cell>
          <cell r="D79" t="str">
            <v>629    107364       34.56       7       217</v>
          </cell>
        </row>
        <row r="80">
          <cell r="A80">
            <v>36831</v>
          </cell>
          <cell r="B80">
            <v>697</v>
          </cell>
          <cell r="C80">
            <v>72001</v>
          </cell>
          <cell r="D80" t="str">
            <v>328    103302       32.00       6       180</v>
          </cell>
        </row>
        <row r="81">
          <cell r="A81">
            <v>36861</v>
          </cell>
          <cell r="B81">
            <v>789</v>
          </cell>
          <cell r="C81">
            <v>131743</v>
          </cell>
          <cell r="D81" t="str">
            <v>649    166975       45.13      10       307</v>
          </cell>
        </row>
        <row r="82">
          <cell r="A82" t="str">
            <v>Totals: ___</v>
          </cell>
          <cell r="B82" t="str">
            <v>_______</v>
          </cell>
          <cell r="C82" t="str">
            <v>__________</v>
          </cell>
          <cell r="D82" t="str">
            <v>__________</v>
          </cell>
        </row>
        <row r="83">
          <cell r="A83">
            <v>2000</v>
          </cell>
          <cell r="B83">
            <v>8776</v>
          </cell>
          <cell r="C83">
            <v>1559533</v>
          </cell>
          <cell r="D83">
            <v>6327</v>
          </cell>
        </row>
        <row r="85">
          <cell r="A85">
            <v>36892</v>
          </cell>
          <cell r="B85">
            <v>1237</v>
          </cell>
          <cell r="C85">
            <v>175295</v>
          </cell>
          <cell r="D85" t="str">
            <v>780    141710       38.67      11       340</v>
          </cell>
        </row>
        <row r="86">
          <cell r="A86">
            <v>36923</v>
          </cell>
          <cell r="B86">
            <v>948</v>
          </cell>
          <cell r="C86">
            <v>97322</v>
          </cell>
          <cell r="D86" t="str">
            <v>366    102661       27.85       7       189</v>
          </cell>
        </row>
        <row r="87">
          <cell r="A87">
            <v>36951</v>
          </cell>
          <cell r="B87">
            <v>1175</v>
          </cell>
          <cell r="C87">
            <v>165633</v>
          </cell>
          <cell r="D87" t="str">
            <v>557    140965       32.16      10       310</v>
          </cell>
        </row>
        <row r="88">
          <cell r="A88">
            <v>36982</v>
          </cell>
          <cell r="B88">
            <v>638</v>
          </cell>
          <cell r="C88">
            <v>38001</v>
          </cell>
          <cell r="D88" t="str">
            <v>140     59563       17.99       5       147</v>
          </cell>
        </row>
        <row r="89">
          <cell r="A89">
            <v>37012</v>
          </cell>
          <cell r="B89">
            <v>596</v>
          </cell>
          <cell r="C89">
            <v>34173</v>
          </cell>
          <cell r="D89" t="str">
            <v>124     57338       17.22       4       121</v>
          </cell>
        </row>
        <row r="90">
          <cell r="A90">
            <v>37043</v>
          </cell>
          <cell r="B90">
            <v>434</v>
          </cell>
          <cell r="C90">
            <v>31685</v>
          </cell>
          <cell r="D90" t="str">
            <v>117     73007       21.23       4       120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p98"/>
    </sheetNames>
    <sheetDataSet>
      <sheetData sheetId="0">
        <row r="47">
          <cell r="A47">
            <v>36039</v>
          </cell>
          <cell r="B47">
            <v>2158</v>
          </cell>
          <cell r="C47">
            <v>167975</v>
          </cell>
          <cell r="D47" t="str">
            <v>1,831     77839       45.90      12       140</v>
          </cell>
        </row>
        <row r="48">
          <cell r="A48">
            <v>36069</v>
          </cell>
          <cell r="B48">
            <v>9529</v>
          </cell>
          <cell r="C48">
            <v>754800</v>
          </cell>
          <cell r="D48" t="str">
            <v>6,118     79211       39.10      12       327</v>
          </cell>
        </row>
        <row r="49">
          <cell r="A49">
            <v>36100</v>
          </cell>
          <cell r="B49">
            <v>6122</v>
          </cell>
          <cell r="C49">
            <v>635159</v>
          </cell>
          <cell r="D49" t="str">
            <v>4,614    103751       42.98      12       360</v>
          </cell>
        </row>
        <row r="50">
          <cell r="A50">
            <v>36130</v>
          </cell>
          <cell r="B50">
            <v>7545</v>
          </cell>
          <cell r="C50">
            <v>639574</v>
          </cell>
          <cell r="D50" t="str">
            <v>4,089     84768       35.15      11       340</v>
          </cell>
        </row>
        <row r="51">
          <cell r="A51" t="str">
            <v>Totals: ___</v>
          </cell>
          <cell r="B51" t="str">
            <v>_______</v>
          </cell>
          <cell r="C51" t="str">
            <v>__________</v>
          </cell>
          <cell r="D51" t="str">
            <v>__________</v>
          </cell>
        </row>
        <row r="52">
          <cell r="A52">
            <v>1998</v>
          </cell>
          <cell r="B52">
            <v>25354</v>
          </cell>
          <cell r="C52">
            <v>2197508</v>
          </cell>
          <cell r="D52">
            <v>16652</v>
          </cell>
        </row>
        <row r="54">
          <cell r="A54">
            <v>36161</v>
          </cell>
          <cell r="B54">
            <v>5492</v>
          </cell>
          <cell r="C54">
            <v>531960</v>
          </cell>
          <cell r="D54" t="str">
            <v>3,325     96861       37.71      12       364</v>
          </cell>
        </row>
        <row r="55">
          <cell r="A55">
            <v>36192</v>
          </cell>
          <cell r="B55">
            <v>4428</v>
          </cell>
          <cell r="C55">
            <v>507706</v>
          </cell>
          <cell r="D55" t="str">
            <v>3,181    114659       41.81      11       276</v>
          </cell>
        </row>
        <row r="56">
          <cell r="A56">
            <v>36220</v>
          </cell>
          <cell r="B56">
            <v>4922</v>
          </cell>
          <cell r="C56">
            <v>578270</v>
          </cell>
          <cell r="D56" t="str">
            <v>4,041    117487       45.09      12       372</v>
          </cell>
        </row>
        <row r="57">
          <cell r="A57">
            <v>36251</v>
          </cell>
          <cell r="B57">
            <v>5616</v>
          </cell>
          <cell r="C57">
            <v>496245</v>
          </cell>
          <cell r="D57" t="str">
            <v>3,605     88363       39.10      11       330</v>
          </cell>
        </row>
        <row r="58">
          <cell r="A58">
            <v>36281</v>
          </cell>
          <cell r="B58">
            <v>4846</v>
          </cell>
          <cell r="C58">
            <v>505605</v>
          </cell>
          <cell r="D58" t="str">
            <v>3,247    104335       40.12      12       349</v>
          </cell>
        </row>
        <row r="59">
          <cell r="A59">
            <v>36312</v>
          </cell>
          <cell r="B59">
            <v>3623</v>
          </cell>
          <cell r="C59">
            <v>459067</v>
          </cell>
          <cell r="D59" t="str">
            <v>7,874    126710       68.49      12       298</v>
          </cell>
        </row>
        <row r="60">
          <cell r="A60">
            <v>36342</v>
          </cell>
          <cell r="B60">
            <v>2456</v>
          </cell>
          <cell r="C60">
            <v>297126</v>
          </cell>
          <cell r="D60" t="str">
            <v>832    120980       25.30       7       195</v>
          </cell>
        </row>
        <row r="61">
          <cell r="A61">
            <v>36373</v>
          </cell>
          <cell r="B61">
            <v>3652</v>
          </cell>
          <cell r="C61">
            <v>419278</v>
          </cell>
          <cell r="D61" t="str">
            <v>925    114808       20.21      10       301</v>
          </cell>
        </row>
        <row r="62">
          <cell r="A62">
            <v>36404</v>
          </cell>
          <cell r="B62">
            <v>2401</v>
          </cell>
          <cell r="C62">
            <v>357955</v>
          </cell>
          <cell r="D62" t="str">
            <v>717    149086       23.00       9       270</v>
          </cell>
        </row>
        <row r="63">
          <cell r="A63">
            <v>36434</v>
          </cell>
          <cell r="B63">
            <v>3196</v>
          </cell>
          <cell r="C63">
            <v>364260</v>
          </cell>
          <cell r="D63" t="str">
            <v>501    113974       13.55       6       184</v>
          </cell>
        </row>
        <row r="64">
          <cell r="A64">
            <v>36465</v>
          </cell>
          <cell r="B64">
            <v>3224</v>
          </cell>
          <cell r="C64">
            <v>435736</v>
          </cell>
          <cell r="D64" t="str">
            <v>1,314    135154       28.96       9       258</v>
          </cell>
        </row>
        <row r="65">
          <cell r="A65">
            <v>36495</v>
          </cell>
          <cell r="B65">
            <v>2894</v>
          </cell>
          <cell r="C65">
            <v>422751</v>
          </cell>
          <cell r="D65" t="str">
            <v>1,035    146079       26.34       8       248</v>
          </cell>
        </row>
        <row r="66">
          <cell r="A66" t="str">
            <v>Totals: ___</v>
          </cell>
          <cell r="B66" t="str">
            <v>_______</v>
          </cell>
          <cell r="C66" t="str">
            <v>__________</v>
          </cell>
          <cell r="D66" t="str">
            <v>__________</v>
          </cell>
        </row>
        <row r="67">
          <cell r="A67">
            <v>1999</v>
          </cell>
          <cell r="B67">
            <v>46750</v>
          </cell>
          <cell r="C67">
            <v>5375959</v>
          </cell>
          <cell r="D67">
            <v>30597</v>
          </cell>
        </row>
        <row r="69">
          <cell r="A69">
            <v>36526</v>
          </cell>
          <cell r="B69">
            <v>2334</v>
          </cell>
          <cell r="C69">
            <v>391371</v>
          </cell>
          <cell r="D69" t="str">
            <v>1,258    167683       35.02       9       250</v>
          </cell>
        </row>
        <row r="70">
          <cell r="A70">
            <v>36557</v>
          </cell>
          <cell r="B70">
            <v>1788</v>
          </cell>
          <cell r="C70">
            <v>249930</v>
          </cell>
          <cell r="D70" t="str">
            <v>282    139782       13.62       6       174</v>
          </cell>
        </row>
        <row r="71">
          <cell r="A71">
            <v>36586</v>
          </cell>
          <cell r="B71">
            <v>1875</v>
          </cell>
          <cell r="C71">
            <v>234149</v>
          </cell>
          <cell r="D71" t="str">
            <v>313    124880       14.31       5       155</v>
          </cell>
        </row>
        <row r="72">
          <cell r="A72">
            <v>36617</v>
          </cell>
          <cell r="B72">
            <v>1591</v>
          </cell>
          <cell r="C72">
            <v>185274</v>
          </cell>
          <cell r="D72" t="str">
            <v>308    116452       16.22       4       120</v>
          </cell>
        </row>
        <row r="73">
          <cell r="A73">
            <v>36647</v>
          </cell>
          <cell r="B73">
            <v>1872</v>
          </cell>
          <cell r="C73">
            <v>239491</v>
          </cell>
          <cell r="D73" t="str">
            <v>427    127934       18.57       6       186</v>
          </cell>
        </row>
        <row r="74">
          <cell r="A74">
            <v>36678</v>
          </cell>
          <cell r="B74">
            <v>1712</v>
          </cell>
          <cell r="C74">
            <v>290188</v>
          </cell>
          <cell r="D74" t="str">
            <v>644    169503       27.33       7       209</v>
          </cell>
        </row>
        <row r="75">
          <cell r="A75">
            <v>36708</v>
          </cell>
          <cell r="B75">
            <v>1445</v>
          </cell>
          <cell r="C75">
            <v>266848</v>
          </cell>
          <cell r="D75" t="str">
            <v>665    184670       31.52       6       186</v>
          </cell>
        </row>
        <row r="76">
          <cell r="A76">
            <v>36739</v>
          </cell>
          <cell r="B76">
            <v>867</v>
          </cell>
          <cell r="C76">
            <v>221817</v>
          </cell>
          <cell r="D76" t="str">
            <v>816    255845       48.48       8       233</v>
          </cell>
        </row>
        <row r="77">
          <cell r="A77">
            <v>36770</v>
          </cell>
          <cell r="B77">
            <v>1937</v>
          </cell>
          <cell r="C77">
            <v>232463</v>
          </cell>
          <cell r="D77" t="str">
            <v>957    120012       33.07       6       175</v>
          </cell>
        </row>
        <row r="78">
          <cell r="A78">
            <v>36800</v>
          </cell>
          <cell r="B78">
            <v>1926</v>
          </cell>
          <cell r="C78">
            <v>248578</v>
          </cell>
          <cell r="D78" t="str">
            <v>896    129065       31.75       7       217</v>
          </cell>
        </row>
        <row r="79">
          <cell r="A79">
            <v>36831</v>
          </cell>
          <cell r="B79">
            <v>1592</v>
          </cell>
          <cell r="C79">
            <v>215038</v>
          </cell>
          <cell r="D79" t="str">
            <v>672    135075       29.68       6       180</v>
          </cell>
        </row>
        <row r="80">
          <cell r="A80">
            <v>36861</v>
          </cell>
          <cell r="B80">
            <v>1299</v>
          </cell>
          <cell r="C80">
            <v>252458</v>
          </cell>
          <cell r="D80" t="str">
            <v>976    194348       42.90       8       248</v>
          </cell>
        </row>
        <row r="81">
          <cell r="A81" t="str">
            <v>Totals: ___</v>
          </cell>
          <cell r="B81" t="str">
            <v>_______</v>
          </cell>
          <cell r="C81" t="str">
            <v>__________</v>
          </cell>
          <cell r="D81" t="str">
            <v>__________</v>
          </cell>
        </row>
        <row r="82">
          <cell r="A82">
            <v>2000</v>
          </cell>
          <cell r="B82">
            <v>20238</v>
          </cell>
          <cell r="C82">
            <v>3027605</v>
          </cell>
          <cell r="D82">
            <v>8214</v>
          </cell>
        </row>
        <row r="84">
          <cell r="A84">
            <v>36892</v>
          </cell>
          <cell r="B84">
            <v>1444</v>
          </cell>
          <cell r="C84">
            <v>222069</v>
          </cell>
          <cell r="D84" t="str">
            <v>563    153788       28.05       8       235</v>
          </cell>
        </row>
        <row r="85">
          <cell r="A85">
            <v>36923</v>
          </cell>
          <cell r="B85">
            <v>900</v>
          </cell>
          <cell r="C85">
            <v>143884</v>
          </cell>
          <cell r="D85" t="str">
            <v>551    159872       37.97       6       146</v>
          </cell>
        </row>
        <row r="86">
          <cell r="A86">
            <v>36951</v>
          </cell>
          <cell r="B86">
            <v>1255</v>
          </cell>
          <cell r="C86">
            <v>202495</v>
          </cell>
          <cell r="D86" t="str">
            <v>1,085    161351       46.37       8       245</v>
          </cell>
        </row>
        <row r="87">
          <cell r="A87">
            <v>36982</v>
          </cell>
          <cell r="B87">
            <v>202</v>
          </cell>
          <cell r="C87">
            <v>72163</v>
          </cell>
          <cell r="D87" t="str">
            <v>612    357243       75.18       4       106</v>
          </cell>
        </row>
        <row r="88">
          <cell r="A88">
            <v>37012</v>
          </cell>
          <cell r="B88">
            <v>267</v>
          </cell>
          <cell r="C88">
            <v>73135</v>
          </cell>
          <cell r="D88" t="str">
            <v>611    273914       69.59       4       105</v>
          </cell>
        </row>
        <row r="89">
          <cell r="A89">
            <v>37043</v>
          </cell>
          <cell r="B89">
            <v>66</v>
          </cell>
          <cell r="C89">
            <v>34377</v>
          </cell>
          <cell r="D89" t="str">
            <v>402    520864       85.90       3        87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t98"/>
    </sheetNames>
    <sheetDataSet>
      <sheetData sheetId="0">
        <row r="34">
          <cell r="A34">
            <v>36069</v>
          </cell>
          <cell r="B34">
            <v>4124</v>
          </cell>
          <cell r="C34">
            <v>303603</v>
          </cell>
          <cell r="D34" t="str">
            <v>3,895     73619       48.57      17       284</v>
          </cell>
        </row>
        <row r="35">
          <cell r="A35">
            <v>36100</v>
          </cell>
          <cell r="B35">
            <v>14010</v>
          </cell>
          <cell r="C35">
            <v>749083</v>
          </cell>
          <cell r="D35" t="str">
            <v>5,225     53468       27.16      17       460</v>
          </cell>
        </row>
        <row r="36">
          <cell r="A36">
            <v>36130</v>
          </cell>
          <cell r="B36">
            <v>15584</v>
          </cell>
          <cell r="C36">
            <v>841446</v>
          </cell>
          <cell r="D36" t="str">
            <v>2,220     53995       12.47      16       448</v>
          </cell>
        </row>
        <row r="37">
          <cell r="A37" t="str">
            <v>Totals: __</v>
          </cell>
          <cell r="B37" t="str">
            <v>________</v>
          </cell>
          <cell r="C37" t="str">
            <v>__________</v>
          </cell>
          <cell r="D37" t="str">
            <v>__________</v>
          </cell>
        </row>
        <row r="38">
          <cell r="A38">
            <v>1998</v>
          </cell>
          <cell r="B38">
            <v>33718</v>
          </cell>
          <cell r="C38">
            <v>1894132</v>
          </cell>
          <cell r="D38">
            <v>11340</v>
          </cell>
        </row>
        <row r="40">
          <cell r="A40">
            <v>36161</v>
          </cell>
          <cell r="B40">
            <v>16607</v>
          </cell>
          <cell r="C40">
            <v>852670</v>
          </cell>
          <cell r="D40" t="str">
            <v>2,277     51345       12.06      15       453</v>
          </cell>
        </row>
        <row r="41">
          <cell r="A41">
            <v>36192</v>
          </cell>
          <cell r="B41">
            <v>12932</v>
          </cell>
          <cell r="C41">
            <v>503269</v>
          </cell>
          <cell r="D41" t="str">
            <v>464     38917        3.46      11       308</v>
          </cell>
        </row>
        <row r="42">
          <cell r="A42">
            <v>36220</v>
          </cell>
          <cell r="B42">
            <v>15591</v>
          </cell>
          <cell r="C42">
            <v>688616</v>
          </cell>
          <cell r="D42" t="str">
            <v>2,193     44168       12.33      16       479</v>
          </cell>
        </row>
        <row r="43">
          <cell r="A43">
            <v>36251</v>
          </cell>
          <cell r="B43">
            <v>14250</v>
          </cell>
          <cell r="C43">
            <v>612699</v>
          </cell>
          <cell r="D43" t="str">
            <v>2,124     42997       12.97      16       465</v>
          </cell>
        </row>
        <row r="44">
          <cell r="A44">
            <v>36281</v>
          </cell>
          <cell r="B44">
            <v>13840</v>
          </cell>
          <cell r="C44">
            <v>531768</v>
          </cell>
          <cell r="D44" t="str">
            <v>1,649     38423       10.65      16       412</v>
          </cell>
        </row>
        <row r="45">
          <cell r="A45">
            <v>36312</v>
          </cell>
          <cell r="B45">
            <v>12530</v>
          </cell>
          <cell r="C45">
            <v>495730</v>
          </cell>
          <cell r="D45" t="str">
            <v>2,155     39564       14.67      16       403</v>
          </cell>
        </row>
        <row r="46">
          <cell r="A46">
            <v>36342</v>
          </cell>
          <cell r="B46">
            <v>13026</v>
          </cell>
          <cell r="C46">
            <v>468167</v>
          </cell>
          <cell r="D46" t="str">
            <v>1,894     35941       12.69      16       470</v>
          </cell>
        </row>
        <row r="47">
          <cell r="A47">
            <v>36373</v>
          </cell>
          <cell r="B47">
            <v>12923</v>
          </cell>
          <cell r="C47">
            <v>445975</v>
          </cell>
          <cell r="D47" t="str">
            <v>3,354     34511       20.61      17       479</v>
          </cell>
        </row>
        <row r="48">
          <cell r="A48">
            <v>36404</v>
          </cell>
          <cell r="B48">
            <v>12830</v>
          </cell>
          <cell r="C48">
            <v>402449</v>
          </cell>
          <cell r="D48" t="str">
            <v>6,290     31368       32.90      17       463</v>
          </cell>
        </row>
        <row r="49">
          <cell r="A49">
            <v>36434</v>
          </cell>
          <cell r="B49">
            <v>3605</v>
          </cell>
          <cell r="C49">
            <v>369220</v>
          </cell>
          <cell r="D49" t="str">
            <v>1,319    102419       26.79      11       328</v>
          </cell>
        </row>
        <row r="50">
          <cell r="A50">
            <v>36465</v>
          </cell>
          <cell r="B50">
            <v>11971</v>
          </cell>
          <cell r="C50">
            <v>369253</v>
          </cell>
          <cell r="D50" t="str">
            <v>6,033     30846       33.51      16       475</v>
          </cell>
        </row>
        <row r="51">
          <cell r="A51">
            <v>36495</v>
          </cell>
          <cell r="B51">
            <v>11378</v>
          </cell>
          <cell r="C51">
            <v>374304</v>
          </cell>
          <cell r="D51" t="str">
            <v>4,723     32898       29.33      16       494</v>
          </cell>
        </row>
        <row r="52">
          <cell r="A52" t="str">
            <v>Totals: __</v>
          </cell>
          <cell r="B52" t="str">
            <v>________</v>
          </cell>
          <cell r="C52" t="str">
            <v>__________</v>
          </cell>
          <cell r="D52" t="str">
            <v>__________</v>
          </cell>
        </row>
        <row r="53">
          <cell r="A53">
            <v>1999</v>
          </cell>
          <cell r="B53">
            <v>151483</v>
          </cell>
          <cell r="C53">
            <v>6114120</v>
          </cell>
          <cell r="D53">
            <v>34475</v>
          </cell>
        </row>
        <row r="55">
          <cell r="A55">
            <v>36526</v>
          </cell>
          <cell r="B55">
            <v>9178</v>
          </cell>
          <cell r="C55">
            <v>353250</v>
          </cell>
          <cell r="D55" t="str">
            <v>1,003     38489        9.85      16       439</v>
          </cell>
        </row>
        <row r="56">
          <cell r="A56">
            <v>36557</v>
          </cell>
          <cell r="B56">
            <v>9579</v>
          </cell>
          <cell r="C56">
            <v>298741</v>
          </cell>
          <cell r="D56" t="str">
            <v>5,369     31188       35.92      15       434</v>
          </cell>
        </row>
        <row r="57">
          <cell r="A57">
            <v>36586</v>
          </cell>
          <cell r="B57">
            <v>9400</v>
          </cell>
          <cell r="C57">
            <v>221069</v>
          </cell>
          <cell r="D57" t="str">
            <v>5,229     23518       35.74      12       372</v>
          </cell>
        </row>
        <row r="58">
          <cell r="A58">
            <v>36617</v>
          </cell>
          <cell r="B58">
            <v>10326</v>
          </cell>
          <cell r="C58">
            <v>296729</v>
          </cell>
          <cell r="D58" t="str">
            <v>4,894     28737       32.16      15       450</v>
          </cell>
        </row>
        <row r="59">
          <cell r="A59">
            <v>36647</v>
          </cell>
          <cell r="B59">
            <v>9906</v>
          </cell>
          <cell r="C59">
            <v>311232</v>
          </cell>
          <cell r="D59" t="str">
            <v>5,067     31419       33.84      16       494</v>
          </cell>
        </row>
        <row r="60">
          <cell r="A60">
            <v>36678</v>
          </cell>
          <cell r="B60">
            <v>8468</v>
          </cell>
          <cell r="C60">
            <v>186572</v>
          </cell>
          <cell r="D60" t="str">
            <v>4,065     22033       32.43      12       357</v>
          </cell>
        </row>
        <row r="61">
          <cell r="A61">
            <v>36708</v>
          </cell>
          <cell r="B61">
            <v>7625</v>
          </cell>
          <cell r="C61">
            <v>186667</v>
          </cell>
          <cell r="D61" t="str">
            <v>5,116     24481       40.15      12       370</v>
          </cell>
        </row>
        <row r="62">
          <cell r="A62">
            <v>36739</v>
          </cell>
          <cell r="B62">
            <v>8113</v>
          </cell>
          <cell r="C62">
            <v>243849</v>
          </cell>
          <cell r="D62" t="str">
            <v>6,856     30057       45.80      16       460</v>
          </cell>
        </row>
        <row r="63">
          <cell r="A63">
            <v>36770</v>
          </cell>
          <cell r="B63">
            <v>7192</v>
          </cell>
          <cell r="C63">
            <v>167562</v>
          </cell>
          <cell r="D63" t="str">
            <v>6,460     23299       47.32      11       321</v>
          </cell>
        </row>
        <row r="64">
          <cell r="A64">
            <v>36800</v>
          </cell>
          <cell r="B64">
            <v>8191</v>
          </cell>
          <cell r="C64">
            <v>257343</v>
          </cell>
          <cell r="D64" t="str">
            <v>3,899     31418       32.25      15       446</v>
          </cell>
        </row>
        <row r="65">
          <cell r="A65">
            <v>36831</v>
          </cell>
          <cell r="B65">
            <v>7316</v>
          </cell>
          <cell r="C65">
            <v>138205</v>
          </cell>
          <cell r="D65" t="str">
            <v>2,958     18891       28.79      11       281</v>
          </cell>
        </row>
        <row r="66">
          <cell r="A66">
            <v>36861</v>
          </cell>
          <cell r="B66">
            <v>7419</v>
          </cell>
          <cell r="C66">
            <v>142536</v>
          </cell>
          <cell r="D66" t="str">
            <v>5,571     19213       42.89      10       284</v>
          </cell>
        </row>
        <row r="67">
          <cell r="A67" t="str">
            <v>Totals: __</v>
          </cell>
          <cell r="B67" t="str">
            <v>________</v>
          </cell>
          <cell r="C67" t="str">
            <v>__________</v>
          </cell>
          <cell r="D67" t="str">
            <v>__________</v>
          </cell>
        </row>
        <row r="68">
          <cell r="A68">
            <v>2000</v>
          </cell>
          <cell r="B68">
            <v>102713</v>
          </cell>
          <cell r="C68">
            <v>2803755</v>
          </cell>
          <cell r="D68">
            <v>56487</v>
          </cell>
        </row>
        <row r="70">
          <cell r="A70">
            <v>36892</v>
          </cell>
          <cell r="B70">
            <v>7656</v>
          </cell>
          <cell r="C70">
            <v>214358</v>
          </cell>
          <cell r="D70" t="str">
            <v>3,030     27999       28.35      13       342</v>
          </cell>
        </row>
        <row r="71">
          <cell r="A71">
            <v>36923</v>
          </cell>
          <cell r="B71">
            <v>6872</v>
          </cell>
          <cell r="C71">
            <v>173288</v>
          </cell>
          <cell r="D71" t="str">
            <v>2,728     25217       28.42      12       291</v>
          </cell>
        </row>
        <row r="72">
          <cell r="A72">
            <v>36951</v>
          </cell>
          <cell r="B72">
            <v>7659</v>
          </cell>
          <cell r="C72">
            <v>163972</v>
          </cell>
          <cell r="D72" t="str">
            <v>6,447     21410       45.70      12       332</v>
          </cell>
        </row>
        <row r="73">
          <cell r="A73">
            <v>36982</v>
          </cell>
          <cell r="B73">
            <v>6213</v>
          </cell>
          <cell r="C73">
            <v>58979</v>
          </cell>
          <cell r="D73" t="str">
            <v>5,225      9493       45.68       6       174</v>
          </cell>
        </row>
        <row r="74">
          <cell r="A74">
            <v>37012</v>
          </cell>
          <cell r="B74">
            <v>6027</v>
          </cell>
          <cell r="C74">
            <v>11719</v>
          </cell>
          <cell r="D74" t="str">
            <v>6,305      1945       51.13       5       123</v>
          </cell>
        </row>
        <row r="75">
          <cell r="A75">
            <v>37043</v>
          </cell>
          <cell r="B75">
            <v>5807</v>
          </cell>
          <cell r="C75">
            <v>10578</v>
          </cell>
          <cell r="D75" t="str">
            <v>2,059      1822       26.18       4       119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v98"/>
    </sheetNames>
    <sheetDataSet>
      <sheetData sheetId="0">
        <row r="34">
          <cell r="A34">
            <v>36100</v>
          </cell>
          <cell r="B34">
            <v>5800</v>
          </cell>
          <cell r="C34">
            <v>449874</v>
          </cell>
          <cell r="D34" t="str">
            <v>3,016     77565       34.21      20       279</v>
          </cell>
        </row>
        <row r="35">
          <cell r="A35">
            <v>36130</v>
          </cell>
          <cell r="B35">
            <v>12290</v>
          </cell>
          <cell r="C35">
            <v>832906</v>
          </cell>
          <cell r="D35" t="str">
            <v>9,176     67772       42.75      18       505</v>
          </cell>
        </row>
        <row r="36">
          <cell r="A36" t="str">
            <v>Totals: ___</v>
          </cell>
          <cell r="B36" t="str">
            <v>_______</v>
          </cell>
          <cell r="C36" t="str">
            <v>__________</v>
          </cell>
          <cell r="D36" t="str">
            <v>__________</v>
          </cell>
        </row>
        <row r="37">
          <cell r="A37">
            <v>1998</v>
          </cell>
          <cell r="B37">
            <v>18090</v>
          </cell>
          <cell r="C37">
            <v>1282780</v>
          </cell>
          <cell r="D37">
            <v>12192</v>
          </cell>
        </row>
        <row r="39">
          <cell r="A39">
            <v>36161</v>
          </cell>
          <cell r="B39">
            <v>11368</v>
          </cell>
          <cell r="C39">
            <v>808441</v>
          </cell>
          <cell r="D39" t="str">
            <v>8,095     71116       41.59      18       516</v>
          </cell>
        </row>
        <row r="40">
          <cell r="A40">
            <v>36192</v>
          </cell>
          <cell r="B40">
            <v>10588</v>
          </cell>
          <cell r="C40">
            <v>755741</v>
          </cell>
          <cell r="D40" t="str">
            <v>3,917     71378       27.00      16       379</v>
          </cell>
        </row>
        <row r="41">
          <cell r="A41">
            <v>36220</v>
          </cell>
          <cell r="B41">
            <v>10582</v>
          </cell>
          <cell r="C41">
            <v>913130</v>
          </cell>
          <cell r="D41" t="str">
            <v>5,317     86291       33.44      19       576</v>
          </cell>
        </row>
        <row r="42">
          <cell r="A42">
            <v>36251</v>
          </cell>
          <cell r="B42">
            <v>9565</v>
          </cell>
          <cell r="C42">
            <v>764868</v>
          </cell>
          <cell r="D42" t="str">
            <v>4,342     79966       31.22      18       533</v>
          </cell>
        </row>
        <row r="43">
          <cell r="A43">
            <v>36281</v>
          </cell>
          <cell r="B43">
            <v>7719</v>
          </cell>
          <cell r="C43">
            <v>694589</v>
          </cell>
          <cell r="D43" t="str">
            <v>6,724     89985       46.56      20       478</v>
          </cell>
        </row>
        <row r="44">
          <cell r="A44">
            <v>36312</v>
          </cell>
          <cell r="B44">
            <v>7970</v>
          </cell>
          <cell r="C44">
            <v>706156</v>
          </cell>
          <cell r="D44" t="str">
            <v>4,765     88602       37.42      19       478</v>
          </cell>
        </row>
        <row r="45">
          <cell r="A45">
            <v>36342</v>
          </cell>
          <cell r="B45">
            <v>9098</v>
          </cell>
          <cell r="C45">
            <v>678384</v>
          </cell>
          <cell r="D45" t="str">
            <v>6,575     74565       41.95      18       550</v>
          </cell>
        </row>
        <row r="46">
          <cell r="A46">
            <v>36373</v>
          </cell>
          <cell r="B46">
            <v>7397</v>
          </cell>
          <cell r="C46">
            <v>581287</v>
          </cell>
          <cell r="D46" t="str">
            <v>4,057     78585       35.42      18       544</v>
          </cell>
        </row>
        <row r="47">
          <cell r="A47">
            <v>36404</v>
          </cell>
          <cell r="B47">
            <v>6959</v>
          </cell>
          <cell r="C47">
            <v>576956</v>
          </cell>
          <cell r="D47" t="str">
            <v>5,004     82908       41.83      18       515</v>
          </cell>
        </row>
        <row r="48">
          <cell r="A48">
            <v>36434</v>
          </cell>
          <cell r="B48">
            <v>4389</v>
          </cell>
          <cell r="C48">
            <v>579963</v>
          </cell>
          <cell r="D48" t="str">
            <v>3,447    132141       43.99      16       490</v>
          </cell>
        </row>
        <row r="49">
          <cell r="A49">
            <v>36465</v>
          </cell>
          <cell r="B49">
            <v>6206</v>
          </cell>
          <cell r="C49">
            <v>477128</v>
          </cell>
          <cell r="D49" t="str">
            <v>2,873     76882       31.64      17       497</v>
          </cell>
        </row>
        <row r="50">
          <cell r="A50">
            <v>36495</v>
          </cell>
          <cell r="B50">
            <v>5870</v>
          </cell>
          <cell r="C50">
            <v>463478</v>
          </cell>
          <cell r="D50" t="str">
            <v>3,120     78958       34.71      17       527</v>
          </cell>
        </row>
        <row r="51">
          <cell r="A51" t="str">
            <v>Totals: ___</v>
          </cell>
          <cell r="B51" t="str">
            <v>_______</v>
          </cell>
          <cell r="C51" t="str">
            <v>__________</v>
          </cell>
          <cell r="D51" t="str">
            <v>__________</v>
          </cell>
        </row>
        <row r="52">
          <cell r="A52">
            <v>1999</v>
          </cell>
          <cell r="B52">
            <v>97711</v>
          </cell>
          <cell r="C52">
            <v>8000121</v>
          </cell>
          <cell r="D52">
            <v>58236</v>
          </cell>
        </row>
        <row r="54">
          <cell r="A54">
            <v>36526</v>
          </cell>
          <cell r="B54">
            <v>7432</v>
          </cell>
          <cell r="C54">
            <v>529058</v>
          </cell>
          <cell r="D54" t="str">
            <v>5,328     71187       41.76      19       534</v>
          </cell>
        </row>
        <row r="55">
          <cell r="A55">
            <v>36557</v>
          </cell>
          <cell r="B55">
            <v>3527</v>
          </cell>
          <cell r="C55">
            <v>471095</v>
          </cell>
          <cell r="D55" t="str">
            <v>4,809    133569       57.69      15       416</v>
          </cell>
        </row>
        <row r="56">
          <cell r="A56">
            <v>36586</v>
          </cell>
          <cell r="B56">
            <v>2982</v>
          </cell>
          <cell r="C56">
            <v>385041</v>
          </cell>
          <cell r="D56" t="str">
            <v>4,334    129122       59.24      12       369</v>
          </cell>
        </row>
        <row r="57">
          <cell r="A57">
            <v>36617</v>
          </cell>
          <cell r="B57">
            <v>3172</v>
          </cell>
          <cell r="C57">
            <v>284430</v>
          </cell>
          <cell r="D57" t="str">
            <v>3,451     89669       52.11      11       310</v>
          </cell>
        </row>
        <row r="58">
          <cell r="A58">
            <v>36647</v>
          </cell>
          <cell r="B58">
            <v>2150</v>
          </cell>
          <cell r="C58">
            <v>269072</v>
          </cell>
          <cell r="D58" t="str">
            <v>3,341    125150       60.85      11       316</v>
          </cell>
        </row>
        <row r="59">
          <cell r="A59">
            <v>36678</v>
          </cell>
          <cell r="B59">
            <v>2926</v>
          </cell>
          <cell r="C59">
            <v>355771</v>
          </cell>
          <cell r="D59" t="str">
            <v>5,594    121590       65.66      14       402</v>
          </cell>
        </row>
        <row r="60">
          <cell r="A60">
            <v>36708</v>
          </cell>
          <cell r="B60">
            <v>3271</v>
          </cell>
          <cell r="C60">
            <v>408068</v>
          </cell>
          <cell r="D60" t="str">
            <v>3,664    124754       52.83      14       434</v>
          </cell>
        </row>
        <row r="61">
          <cell r="A61">
            <v>36739</v>
          </cell>
          <cell r="B61">
            <v>5350</v>
          </cell>
          <cell r="C61">
            <v>421148</v>
          </cell>
          <cell r="D61" t="str">
            <v>5,351     78720       50.00      19       578</v>
          </cell>
        </row>
        <row r="62">
          <cell r="A62">
            <v>36770</v>
          </cell>
          <cell r="B62">
            <v>4812</v>
          </cell>
          <cell r="C62">
            <v>275007</v>
          </cell>
          <cell r="D62" t="str">
            <v>4,531     57151       48.50      11       330</v>
          </cell>
        </row>
        <row r="63">
          <cell r="A63">
            <v>36800</v>
          </cell>
          <cell r="B63">
            <v>4777</v>
          </cell>
          <cell r="C63">
            <v>261674</v>
          </cell>
          <cell r="D63" t="str">
            <v>2,864     54778       37.48      13       364</v>
          </cell>
        </row>
        <row r="64">
          <cell r="A64">
            <v>36831</v>
          </cell>
          <cell r="B64">
            <v>4441</v>
          </cell>
          <cell r="C64">
            <v>264717</v>
          </cell>
          <cell r="D64" t="str">
            <v>2,759     59608       38.32      13       369</v>
          </cell>
        </row>
        <row r="65">
          <cell r="A65">
            <v>36861</v>
          </cell>
          <cell r="B65">
            <v>3803</v>
          </cell>
          <cell r="C65">
            <v>286272</v>
          </cell>
          <cell r="D65" t="str">
            <v>4,605     75276       54.77      15       429</v>
          </cell>
        </row>
        <row r="66">
          <cell r="A66" t="str">
            <v>Totals: ___</v>
          </cell>
          <cell r="B66" t="str">
            <v>_______</v>
          </cell>
          <cell r="C66" t="str">
            <v>__________</v>
          </cell>
          <cell r="D66" t="str">
            <v>__________</v>
          </cell>
        </row>
        <row r="67">
          <cell r="A67">
            <v>2000</v>
          </cell>
          <cell r="B67">
            <v>48643</v>
          </cell>
          <cell r="C67">
            <v>4211353</v>
          </cell>
          <cell r="D67">
            <v>50631</v>
          </cell>
        </row>
        <row r="69">
          <cell r="A69">
            <v>36892</v>
          </cell>
          <cell r="B69">
            <v>4571</v>
          </cell>
          <cell r="C69">
            <v>308984</v>
          </cell>
          <cell r="D69" t="str">
            <v>2,616     67597       36.40      16       445</v>
          </cell>
        </row>
        <row r="70">
          <cell r="A70">
            <v>36923</v>
          </cell>
          <cell r="B70">
            <v>2665</v>
          </cell>
          <cell r="C70">
            <v>139706</v>
          </cell>
          <cell r="D70" t="str">
            <v>1,535     52423       36.55       7       196</v>
          </cell>
        </row>
        <row r="71">
          <cell r="A71">
            <v>36951</v>
          </cell>
          <cell r="B71">
            <v>2615</v>
          </cell>
          <cell r="C71">
            <v>89671</v>
          </cell>
          <cell r="D71" t="str">
            <v>5,691     34292       68.52       8       243</v>
          </cell>
        </row>
        <row r="72">
          <cell r="A72">
            <v>36982</v>
          </cell>
          <cell r="B72">
            <v>2716</v>
          </cell>
          <cell r="C72">
            <v>149709</v>
          </cell>
          <cell r="D72" t="str">
            <v>4,336     55122       61.49       8       233</v>
          </cell>
        </row>
        <row r="73">
          <cell r="A73">
            <v>37012</v>
          </cell>
          <cell r="B73">
            <v>625</v>
          </cell>
          <cell r="C73">
            <v>39523</v>
          </cell>
          <cell r="D73" t="str">
            <v>4,859     63237       88.60       3        90</v>
          </cell>
        </row>
        <row r="74">
          <cell r="A74">
            <v>37043</v>
          </cell>
          <cell r="B74">
            <v>377</v>
          </cell>
          <cell r="C74">
            <v>1471</v>
          </cell>
          <cell r="D74" t="str">
            <v>1,526      3902       80.19       2        60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98"/>
    </sheetNames>
    <sheetDataSet>
      <sheetData sheetId="0">
        <row r="34">
          <cell r="A34">
            <v>36130</v>
          </cell>
          <cell r="B34">
            <v>849</v>
          </cell>
          <cell r="C34">
            <v>122340</v>
          </cell>
          <cell r="D34" t="str">
            <v>591    144099       41.04       8       104</v>
          </cell>
        </row>
        <row r="35">
          <cell r="A35" t="str">
            <v>Totals: ___</v>
          </cell>
          <cell r="B35" t="str">
            <v>_______</v>
          </cell>
          <cell r="C35" t="str">
            <v>__________</v>
          </cell>
          <cell r="D35" t="str">
            <v>__________</v>
          </cell>
        </row>
        <row r="36">
          <cell r="A36">
            <v>1998</v>
          </cell>
          <cell r="B36">
            <v>849</v>
          </cell>
          <cell r="C36">
            <v>122340</v>
          </cell>
          <cell r="D36">
            <v>591</v>
          </cell>
        </row>
        <row r="38">
          <cell r="A38">
            <v>36161</v>
          </cell>
          <cell r="B38">
            <v>1738</v>
          </cell>
          <cell r="C38">
            <v>264537</v>
          </cell>
          <cell r="D38" t="str">
            <v>522    152208       23.10       8       174</v>
          </cell>
        </row>
        <row r="39">
          <cell r="A39">
            <v>36192</v>
          </cell>
          <cell r="B39">
            <v>1180</v>
          </cell>
          <cell r="C39">
            <v>218537</v>
          </cell>
          <cell r="D39" t="str">
            <v>413    185201       25.93       7       154</v>
          </cell>
        </row>
        <row r="40">
          <cell r="A40">
            <v>36220</v>
          </cell>
          <cell r="B40">
            <v>1195</v>
          </cell>
          <cell r="C40">
            <v>243304</v>
          </cell>
          <cell r="D40" t="str">
            <v>341    203602       22.20       8       217</v>
          </cell>
        </row>
        <row r="41">
          <cell r="A41">
            <v>36251</v>
          </cell>
          <cell r="B41">
            <v>1038</v>
          </cell>
          <cell r="C41">
            <v>181063</v>
          </cell>
          <cell r="D41" t="str">
            <v>376    174435       26.59       7       199</v>
          </cell>
        </row>
        <row r="42">
          <cell r="A42">
            <v>36281</v>
          </cell>
          <cell r="B42">
            <v>988</v>
          </cell>
          <cell r="C42">
            <v>176295</v>
          </cell>
          <cell r="D42" t="str">
            <v>276    178437       21.84       8       208</v>
          </cell>
        </row>
        <row r="43">
          <cell r="A43">
            <v>36312</v>
          </cell>
          <cell r="B43">
            <v>833</v>
          </cell>
          <cell r="C43">
            <v>145946</v>
          </cell>
          <cell r="D43" t="str">
            <v>373    175206       30.93       6       179</v>
          </cell>
        </row>
        <row r="44">
          <cell r="A44">
            <v>36342</v>
          </cell>
          <cell r="B44">
            <v>972</v>
          </cell>
          <cell r="C44">
            <v>162351</v>
          </cell>
          <cell r="D44" t="str">
            <v>356    167028       26.81       8       219</v>
          </cell>
        </row>
        <row r="45">
          <cell r="A45">
            <v>36373</v>
          </cell>
          <cell r="B45">
            <v>788</v>
          </cell>
          <cell r="C45">
            <v>154092</v>
          </cell>
          <cell r="D45" t="str">
            <v>471    195549       37.41       8       218</v>
          </cell>
        </row>
        <row r="46">
          <cell r="A46">
            <v>36404</v>
          </cell>
          <cell r="B46">
            <v>788</v>
          </cell>
          <cell r="C46">
            <v>158572</v>
          </cell>
          <cell r="D46" t="str">
            <v>1,139    201234       59.11       8       219</v>
          </cell>
        </row>
        <row r="47">
          <cell r="A47">
            <v>36434</v>
          </cell>
          <cell r="B47">
            <v>975</v>
          </cell>
          <cell r="C47">
            <v>191773</v>
          </cell>
          <cell r="D47" t="str">
            <v>622    196691       38.95       8       238</v>
          </cell>
        </row>
        <row r="48">
          <cell r="A48">
            <v>36465</v>
          </cell>
          <cell r="B48">
            <v>859</v>
          </cell>
          <cell r="C48">
            <v>152538</v>
          </cell>
          <cell r="D48" t="str">
            <v>1,331    177577       60.78       7       206</v>
          </cell>
        </row>
        <row r="49">
          <cell r="A49">
            <v>36495</v>
          </cell>
          <cell r="B49">
            <v>885</v>
          </cell>
          <cell r="C49">
            <v>154622</v>
          </cell>
          <cell r="D49" t="str">
            <v>1,163    174715       56.79       7       215</v>
          </cell>
        </row>
        <row r="50">
          <cell r="A50" t="str">
            <v>Totals: ___</v>
          </cell>
          <cell r="B50" t="str">
            <v>_______</v>
          </cell>
          <cell r="C50" t="str">
            <v>__________</v>
          </cell>
          <cell r="D50" t="str">
            <v>__________</v>
          </cell>
        </row>
        <row r="51">
          <cell r="A51">
            <v>1999</v>
          </cell>
          <cell r="B51">
            <v>12239</v>
          </cell>
          <cell r="C51">
            <v>2203630</v>
          </cell>
          <cell r="D51">
            <v>7383</v>
          </cell>
        </row>
        <row r="53">
          <cell r="A53">
            <v>36526</v>
          </cell>
          <cell r="B53">
            <v>759</v>
          </cell>
          <cell r="C53">
            <v>165981</v>
          </cell>
          <cell r="D53" t="str">
            <v>1,270    218684       62.59       8       245</v>
          </cell>
        </row>
        <row r="54">
          <cell r="A54">
            <v>36557</v>
          </cell>
          <cell r="B54">
            <v>659</v>
          </cell>
          <cell r="C54">
            <v>127780</v>
          </cell>
          <cell r="D54" t="str">
            <v>897    193900       57.65       7       202</v>
          </cell>
        </row>
        <row r="55">
          <cell r="A55">
            <v>36586</v>
          </cell>
          <cell r="B55">
            <v>721</v>
          </cell>
          <cell r="C55">
            <v>124260</v>
          </cell>
          <cell r="D55" t="str">
            <v>886    172344       55.13       6       184</v>
          </cell>
        </row>
        <row r="56">
          <cell r="A56">
            <v>36617</v>
          </cell>
          <cell r="B56">
            <v>650</v>
          </cell>
          <cell r="C56">
            <v>107469</v>
          </cell>
          <cell r="D56" t="str">
            <v>814    165337       55.60       6       171</v>
          </cell>
        </row>
        <row r="57">
          <cell r="A57">
            <v>36647</v>
          </cell>
          <cell r="B57">
            <v>682</v>
          </cell>
          <cell r="C57">
            <v>117644</v>
          </cell>
          <cell r="D57" t="str">
            <v>788    172499       53.61       7       216</v>
          </cell>
        </row>
        <row r="58">
          <cell r="A58">
            <v>36678</v>
          </cell>
          <cell r="B58">
            <v>633</v>
          </cell>
          <cell r="C58">
            <v>128602</v>
          </cell>
          <cell r="D58" t="str">
            <v>952    203163       60.06       8       240</v>
          </cell>
        </row>
        <row r="59">
          <cell r="A59">
            <v>36708</v>
          </cell>
          <cell r="B59">
            <v>741</v>
          </cell>
          <cell r="C59">
            <v>128704</v>
          </cell>
          <cell r="D59" t="str">
            <v>925    173690       55.52       8       248</v>
          </cell>
        </row>
        <row r="60">
          <cell r="A60">
            <v>36739</v>
          </cell>
          <cell r="B60">
            <v>221</v>
          </cell>
          <cell r="C60">
            <v>90043</v>
          </cell>
          <cell r="D60" t="str">
            <v>769    407435       77.68       7       209</v>
          </cell>
        </row>
        <row r="61">
          <cell r="A61">
            <v>36770</v>
          </cell>
          <cell r="B61">
            <v>524</v>
          </cell>
          <cell r="C61">
            <v>77185</v>
          </cell>
          <cell r="D61" t="str">
            <v>851    147300       61.89       4       120</v>
          </cell>
        </row>
        <row r="62">
          <cell r="A62">
            <v>36800</v>
          </cell>
          <cell r="B62">
            <v>506</v>
          </cell>
          <cell r="C62">
            <v>77225</v>
          </cell>
          <cell r="D62" t="str">
            <v>779    152619       60.62       4       123</v>
          </cell>
        </row>
        <row r="63">
          <cell r="A63">
            <v>36831</v>
          </cell>
          <cell r="B63">
            <v>489</v>
          </cell>
          <cell r="C63">
            <v>86923</v>
          </cell>
          <cell r="D63" t="str">
            <v>687    177757       58.42       5       150</v>
          </cell>
        </row>
        <row r="64">
          <cell r="A64">
            <v>36861</v>
          </cell>
          <cell r="B64">
            <v>363</v>
          </cell>
          <cell r="C64">
            <v>112150</v>
          </cell>
          <cell r="D64" t="str">
            <v>717    308954       66.39       8       248</v>
          </cell>
        </row>
        <row r="65">
          <cell r="A65" t="str">
            <v>Totals: ___</v>
          </cell>
          <cell r="B65" t="str">
            <v>_______</v>
          </cell>
          <cell r="C65" t="str">
            <v>__________</v>
          </cell>
          <cell r="D65" t="str">
            <v>__________</v>
          </cell>
        </row>
        <row r="66">
          <cell r="A66">
            <v>2000</v>
          </cell>
          <cell r="B66">
            <v>6948</v>
          </cell>
          <cell r="C66">
            <v>1343966</v>
          </cell>
          <cell r="D66">
            <v>10335</v>
          </cell>
        </row>
        <row r="68">
          <cell r="A68">
            <v>36892</v>
          </cell>
          <cell r="B68">
            <v>280</v>
          </cell>
          <cell r="C68">
            <v>94892</v>
          </cell>
          <cell r="D68" t="str">
            <v>756    338901       72.97       7       217</v>
          </cell>
        </row>
        <row r="69">
          <cell r="A69">
            <v>36923</v>
          </cell>
          <cell r="B69">
            <v>301</v>
          </cell>
          <cell r="C69">
            <v>43449</v>
          </cell>
          <cell r="D69" t="str">
            <v>174    144349       36.63       3        84</v>
          </cell>
        </row>
        <row r="70">
          <cell r="A70">
            <v>36951</v>
          </cell>
          <cell r="B70">
            <v>394</v>
          </cell>
          <cell r="C70">
            <v>77325</v>
          </cell>
          <cell r="D70" t="str">
            <v>588    196257       59.88       6       186</v>
          </cell>
        </row>
        <row r="71">
          <cell r="A71">
            <v>36982</v>
          </cell>
          <cell r="C71">
            <v>14773</v>
          </cell>
          <cell r="D71" t="str">
            <v>107                             2        58</v>
          </cell>
        </row>
        <row r="72">
          <cell r="A72">
            <v>37012</v>
          </cell>
          <cell r="C72">
            <v>15317</v>
          </cell>
          <cell r="D72" t="str">
            <v>115                             2        62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y94"/>
    </sheetNames>
    <sheetDataSet>
      <sheetData sheetId="0">
        <row r="38">
          <cell r="A38">
            <v>34455</v>
          </cell>
          <cell r="B38">
            <v>13137</v>
          </cell>
          <cell r="C38">
            <v>30152</v>
          </cell>
          <cell r="D38" t="str">
            <v>4,669      2296       26.22      14       268</v>
          </cell>
        </row>
        <row r="39">
          <cell r="A39">
            <v>34486</v>
          </cell>
          <cell r="B39">
            <v>16586</v>
          </cell>
          <cell r="C39">
            <v>18961</v>
          </cell>
          <cell r="D39" t="str">
            <v>10,616      1144       39.03      10       283</v>
          </cell>
        </row>
        <row r="40">
          <cell r="A40">
            <v>34516</v>
          </cell>
          <cell r="B40">
            <v>16140</v>
          </cell>
          <cell r="C40">
            <v>18420</v>
          </cell>
          <cell r="D40" t="str">
            <v>12,024      1142       42.69      12       306</v>
          </cell>
        </row>
        <row r="41">
          <cell r="A41">
            <v>34547</v>
          </cell>
          <cell r="B41">
            <v>22017</v>
          </cell>
          <cell r="C41">
            <v>40063</v>
          </cell>
          <cell r="D41" t="str">
            <v>17,176      1820       43.82      13       340</v>
          </cell>
        </row>
        <row r="42">
          <cell r="A42">
            <v>34578</v>
          </cell>
          <cell r="B42">
            <v>15629</v>
          </cell>
          <cell r="C42">
            <v>43385</v>
          </cell>
          <cell r="D42" t="str">
            <v>11,046      2776       41.41      12       311</v>
          </cell>
        </row>
        <row r="43">
          <cell r="A43">
            <v>34608</v>
          </cell>
          <cell r="B43">
            <v>10692</v>
          </cell>
          <cell r="C43">
            <v>42069</v>
          </cell>
          <cell r="D43" t="str">
            <v>8,369      3935       43.91      12       324</v>
          </cell>
        </row>
        <row r="44">
          <cell r="A44">
            <v>34639</v>
          </cell>
          <cell r="B44">
            <v>9465</v>
          </cell>
          <cell r="C44">
            <v>102322</v>
          </cell>
          <cell r="D44" t="str">
            <v>17,236     10811       64.55      13       351</v>
          </cell>
        </row>
        <row r="45">
          <cell r="A45">
            <v>34669</v>
          </cell>
          <cell r="B45">
            <v>6673</v>
          </cell>
          <cell r="C45">
            <v>36506</v>
          </cell>
          <cell r="D45" t="str">
            <v>13,206      5471       66.43      14       374</v>
          </cell>
        </row>
        <row r="46">
          <cell r="A46" t="str">
            <v>Totals: ___</v>
          </cell>
          <cell r="B46" t="str">
            <v>_______</v>
          </cell>
          <cell r="C46" t="str">
            <v>__________</v>
          </cell>
          <cell r="D46" t="str">
            <v>__________</v>
          </cell>
        </row>
        <row r="47">
          <cell r="A47">
            <v>1994</v>
          </cell>
          <cell r="B47">
            <v>110339</v>
          </cell>
          <cell r="C47">
            <v>331878</v>
          </cell>
          <cell r="D47">
            <v>94342</v>
          </cell>
        </row>
        <row r="49">
          <cell r="A49">
            <v>34700</v>
          </cell>
          <cell r="B49">
            <v>5815</v>
          </cell>
          <cell r="C49">
            <v>141326</v>
          </cell>
          <cell r="D49" t="str">
            <v>10,041     24304       63.33      14       400</v>
          </cell>
        </row>
        <row r="50">
          <cell r="A50">
            <v>34731</v>
          </cell>
          <cell r="B50">
            <v>4215</v>
          </cell>
          <cell r="C50">
            <v>105347</v>
          </cell>
          <cell r="D50" t="str">
            <v>8,153     24994       65.92      14       332</v>
          </cell>
        </row>
        <row r="51">
          <cell r="A51">
            <v>34759</v>
          </cell>
          <cell r="B51">
            <v>5781</v>
          </cell>
          <cell r="C51">
            <v>117263</v>
          </cell>
          <cell r="D51" t="str">
            <v>13,794     20285       70.47      14       388</v>
          </cell>
        </row>
        <row r="52">
          <cell r="A52">
            <v>34790</v>
          </cell>
          <cell r="B52">
            <v>3672</v>
          </cell>
          <cell r="C52">
            <v>105697</v>
          </cell>
          <cell r="D52" t="str">
            <v>7,708     28785       67.73      14       353</v>
          </cell>
        </row>
        <row r="53">
          <cell r="A53">
            <v>34820</v>
          </cell>
          <cell r="B53">
            <v>4870</v>
          </cell>
          <cell r="C53">
            <v>129228</v>
          </cell>
          <cell r="D53" t="str">
            <v>11,337     26536       69.95      12       333</v>
          </cell>
        </row>
        <row r="54">
          <cell r="A54">
            <v>34851</v>
          </cell>
          <cell r="B54">
            <v>4634</v>
          </cell>
          <cell r="C54">
            <v>122769</v>
          </cell>
          <cell r="D54" t="str">
            <v>11,054     26494       70.46      14       385</v>
          </cell>
        </row>
        <row r="55">
          <cell r="A55">
            <v>34881</v>
          </cell>
          <cell r="B55">
            <v>4049</v>
          </cell>
          <cell r="C55">
            <v>99924</v>
          </cell>
          <cell r="D55" t="str">
            <v>6,400     24679       61.25      14       368</v>
          </cell>
        </row>
        <row r="56">
          <cell r="A56">
            <v>34912</v>
          </cell>
          <cell r="B56">
            <v>4621</v>
          </cell>
          <cell r="C56">
            <v>104283</v>
          </cell>
          <cell r="D56" t="str">
            <v>8,311     22568       64.27      13       349</v>
          </cell>
        </row>
        <row r="57">
          <cell r="A57">
            <v>34943</v>
          </cell>
          <cell r="B57">
            <v>4255</v>
          </cell>
          <cell r="C57">
            <v>122952</v>
          </cell>
          <cell r="D57" t="str">
            <v>13,211     28896       75.64      14       408</v>
          </cell>
        </row>
        <row r="58">
          <cell r="A58">
            <v>34973</v>
          </cell>
          <cell r="B58">
            <v>2058</v>
          </cell>
          <cell r="C58">
            <v>131259</v>
          </cell>
          <cell r="D58" t="str">
            <v>4,378     63780       68.02      13       318</v>
          </cell>
        </row>
        <row r="59">
          <cell r="A59">
            <v>35004</v>
          </cell>
          <cell r="B59">
            <v>1607</v>
          </cell>
          <cell r="C59">
            <v>159714</v>
          </cell>
          <cell r="D59" t="str">
            <v>2,787     99387       63.43      13       330</v>
          </cell>
        </row>
        <row r="60">
          <cell r="A60">
            <v>35034</v>
          </cell>
          <cell r="B60">
            <v>1574</v>
          </cell>
          <cell r="C60">
            <v>120598</v>
          </cell>
          <cell r="D60" t="str">
            <v>1,683     76619       51.67      11       295</v>
          </cell>
        </row>
        <row r="61">
          <cell r="A61" t="str">
            <v>Totals: ___</v>
          </cell>
          <cell r="B61" t="str">
            <v>_______</v>
          </cell>
          <cell r="C61" t="str">
            <v>__________</v>
          </cell>
          <cell r="D61" t="str">
            <v>__________</v>
          </cell>
        </row>
        <row r="62">
          <cell r="A62">
            <v>1995</v>
          </cell>
          <cell r="B62">
            <v>47151</v>
          </cell>
          <cell r="C62">
            <v>1460360</v>
          </cell>
          <cell r="D62">
            <v>98857</v>
          </cell>
        </row>
        <row r="64">
          <cell r="A64">
            <v>35065</v>
          </cell>
          <cell r="B64">
            <v>1359</v>
          </cell>
          <cell r="C64">
            <v>106295</v>
          </cell>
          <cell r="D64" t="str">
            <v>1,763     78216       56.47      10       237</v>
          </cell>
        </row>
        <row r="65">
          <cell r="A65">
            <v>35096</v>
          </cell>
          <cell r="B65">
            <v>2320</v>
          </cell>
          <cell r="C65">
            <v>103235</v>
          </cell>
          <cell r="D65" t="str">
            <v>5,017     44498       68.38      11       277</v>
          </cell>
        </row>
        <row r="66">
          <cell r="A66">
            <v>35125</v>
          </cell>
          <cell r="B66">
            <v>3092</v>
          </cell>
          <cell r="C66">
            <v>115472</v>
          </cell>
          <cell r="D66" t="str">
            <v>5,381     37346       63.51      14       361</v>
          </cell>
        </row>
        <row r="67">
          <cell r="A67">
            <v>35156</v>
          </cell>
          <cell r="B67">
            <v>1705</v>
          </cell>
          <cell r="C67">
            <v>112129</v>
          </cell>
          <cell r="D67" t="str">
            <v>5,041     65765       74.73      13       372</v>
          </cell>
        </row>
        <row r="68">
          <cell r="A68">
            <v>35186</v>
          </cell>
          <cell r="B68">
            <v>2173</v>
          </cell>
          <cell r="C68">
            <v>126534</v>
          </cell>
          <cell r="D68" t="str">
            <v>6,284     58231       74.31      13       344</v>
          </cell>
        </row>
        <row r="69">
          <cell r="A69">
            <v>35217</v>
          </cell>
          <cell r="B69">
            <v>1680</v>
          </cell>
          <cell r="C69">
            <v>106677</v>
          </cell>
          <cell r="D69" t="str">
            <v>4,534     63499       72.96      13       317</v>
          </cell>
        </row>
        <row r="70">
          <cell r="A70">
            <v>35247</v>
          </cell>
          <cell r="B70">
            <v>1631</v>
          </cell>
          <cell r="C70">
            <v>122345</v>
          </cell>
          <cell r="D70" t="str">
            <v>2,014     75013       55.25      12       334</v>
          </cell>
        </row>
        <row r="71">
          <cell r="A71">
            <v>35278</v>
          </cell>
          <cell r="B71">
            <v>1923</v>
          </cell>
          <cell r="C71">
            <v>119002</v>
          </cell>
          <cell r="D71" t="str">
            <v>4,626     61884       70.64      13       394</v>
          </cell>
        </row>
        <row r="72">
          <cell r="A72">
            <v>35309</v>
          </cell>
          <cell r="B72">
            <v>1387</v>
          </cell>
          <cell r="C72">
            <v>111657</v>
          </cell>
          <cell r="D72" t="str">
            <v>2,124     80503       60.50      12       325</v>
          </cell>
        </row>
        <row r="73">
          <cell r="A73">
            <v>35339</v>
          </cell>
          <cell r="B73">
            <v>2089</v>
          </cell>
          <cell r="C73">
            <v>116878</v>
          </cell>
          <cell r="D73" t="str">
            <v>3,836     55950       64.74      13       382</v>
          </cell>
        </row>
        <row r="74">
          <cell r="A74">
            <v>35370</v>
          </cell>
          <cell r="B74">
            <v>2469</v>
          </cell>
          <cell r="C74">
            <v>112244</v>
          </cell>
          <cell r="D74" t="str">
            <v>2,977     45462       54.66      13       341</v>
          </cell>
        </row>
        <row r="75">
          <cell r="A75">
            <v>35400</v>
          </cell>
          <cell r="B75">
            <v>1634</v>
          </cell>
          <cell r="C75">
            <v>115757</v>
          </cell>
          <cell r="D75" t="str">
            <v>3,251     70843       66.55      12       366</v>
          </cell>
        </row>
        <row r="76">
          <cell r="A76" t="str">
            <v>Totals: ___</v>
          </cell>
          <cell r="B76" t="str">
            <v>_______</v>
          </cell>
          <cell r="C76" t="str">
            <v>__________</v>
          </cell>
          <cell r="D76" t="str">
            <v>__________</v>
          </cell>
        </row>
        <row r="77">
          <cell r="A77">
            <v>1996</v>
          </cell>
          <cell r="B77">
            <v>23462</v>
          </cell>
          <cell r="C77">
            <v>1368225</v>
          </cell>
          <cell r="D77">
            <v>46848</v>
          </cell>
        </row>
        <row r="79">
          <cell r="A79">
            <v>35431</v>
          </cell>
          <cell r="B79">
            <v>1658</v>
          </cell>
          <cell r="C79">
            <v>113601</v>
          </cell>
          <cell r="D79" t="str">
            <v>2,197     68517       56.99      13       349</v>
          </cell>
        </row>
        <row r="80">
          <cell r="A80">
            <v>35462</v>
          </cell>
          <cell r="B80">
            <v>1088</v>
          </cell>
          <cell r="C80">
            <v>100504</v>
          </cell>
          <cell r="D80" t="str">
            <v>1,194     92376       52.32      11       267</v>
          </cell>
        </row>
        <row r="81">
          <cell r="A81">
            <v>35490</v>
          </cell>
          <cell r="B81">
            <v>2341</v>
          </cell>
          <cell r="C81">
            <v>109742</v>
          </cell>
          <cell r="D81" t="str">
            <v>3,937     46879       62.71      12       316</v>
          </cell>
        </row>
        <row r="82">
          <cell r="A82">
            <v>35521</v>
          </cell>
          <cell r="B82">
            <v>2832</v>
          </cell>
          <cell r="C82">
            <v>96362</v>
          </cell>
          <cell r="D82" t="str">
            <v>4,245     34027       59.98      11       298</v>
          </cell>
        </row>
        <row r="83">
          <cell r="A83">
            <v>35551</v>
          </cell>
          <cell r="B83">
            <v>2741</v>
          </cell>
          <cell r="C83">
            <v>94230</v>
          </cell>
          <cell r="D83" t="str">
            <v>3,991     34378       59.28      11       294</v>
          </cell>
        </row>
        <row r="84">
          <cell r="A84">
            <v>35582</v>
          </cell>
          <cell r="B84">
            <v>2723</v>
          </cell>
          <cell r="C84">
            <v>91381</v>
          </cell>
          <cell r="D84" t="str">
            <v>9,416     33559       77.57      12       309</v>
          </cell>
        </row>
        <row r="85">
          <cell r="A85">
            <v>35612</v>
          </cell>
          <cell r="B85">
            <v>2061</v>
          </cell>
          <cell r="C85">
            <v>91100</v>
          </cell>
          <cell r="D85" t="str">
            <v>5,699     44202       73.44      11       298</v>
          </cell>
        </row>
        <row r="86">
          <cell r="A86">
            <v>35643</v>
          </cell>
          <cell r="B86">
            <v>2364</v>
          </cell>
          <cell r="C86">
            <v>87141</v>
          </cell>
          <cell r="D86" t="str">
            <v>4,086     36862       63.35      10       259</v>
          </cell>
        </row>
        <row r="87">
          <cell r="A87">
            <v>35674</v>
          </cell>
          <cell r="B87">
            <v>2063</v>
          </cell>
          <cell r="C87">
            <v>88112</v>
          </cell>
          <cell r="D87" t="str">
            <v>3,502     42711       62.93       9       245</v>
          </cell>
        </row>
        <row r="88">
          <cell r="A88">
            <v>35704</v>
          </cell>
          <cell r="B88">
            <v>2153</v>
          </cell>
          <cell r="C88">
            <v>88616</v>
          </cell>
          <cell r="D88" t="str">
            <v>2,393     41160       52.64       9       244</v>
          </cell>
        </row>
        <row r="89">
          <cell r="A89">
            <v>35735</v>
          </cell>
          <cell r="B89">
            <v>2066</v>
          </cell>
          <cell r="C89">
            <v>88257</v>
          </cell>
          <cell r="D89" t="str">
            <v>2,119     42719       50.63       9       233</v>
          </cell>
        </row>
        <row r="90">
          <cell r="A90">
            <v>35765</v>
          </cell>
          <cell r="B90">
            <v>1914</v>
          </cell>
          <cell r="C90">
            <v>90478</v>
          </cell>
          <cell r="D90" t="str">
            <v>1,567     47272       45.02       9       252</v>
          </cell>
        </row>
        <row r="91">
          <cell r="A91" t="str">
            <v>Totals: ___</v>
          </cell>
          <cell r="B91" t="str">
            <v>_______</v>
          </cell>
          <cell r="C91" t="str">
            <v>__________</v>
          </cell>
          <cell r="D91" t="str">
            <v>__________</v>
          </cell>
        </row>
        <row r="92">
          <cell r="A92">
            <v>1997</v>
          </cell>
          <cell r="B92">
            <v>26004</v>
          </cell>
          <cell r="C92">
            <v>1139524</v>
          </cell>
          <cell r="D92">
            <v>44346</v>
          </cell>
        </row>
        <row r="94">
          <cell r="A94">
            <v>35796</v>
          </cell>
          <cell r="B94">
            <v>2307</v>
          </cell>
          <cell r="C94">
            <v>88797</v>
          </cell>
          <cell r="D94" t="str">
            <v>2,585     38491       52.84       9       272</v>
          </cell>
        </row>
        <row r="95">
          <cell r="A95">
            <v>35827</v>
          </cell>
          <cell r="B95">
            <v>1451</v>
          </cell>
          <cell r="C95">
            <v>78760</v>
          </cell>
          <cell r="D95" t="str">
            <v>1,614     54280       52.66       8       206</v>
          </cell>
        </row>
        <row r="96">
          <cell r="A96">
            <v>35855</v>
          </cell>
          <cell r="B96">
            <v>1933</v>
          </cell>
          <cell r="C96">
            <v>85845</v>
          </cell>
          <cell r="D96" t="str">
            <v>1,660     44411       46.20       8       228</v>
          </cell>
        </row>
        <row r="97">
          <cell r="A97">
            <v>35886</v>
          </cell>
          <cell r="B97">
            <v>2603</v>
          </cell>
          <cell r="C97">
            <v>76513</v>
          </cell>
          <cell r="D97" t="str">
            <v>3,159     29395       54.82       9       196</v>
          </cell>
        </row>
        <row r="98">
          <cell r="A98">
            <v>35916</v>
          </cell>
          <cell r="B98">
            <v>2666</v>
          </cell>
          <cell r="C98">
            <v>88786</v>
          </cell>
          <cell r="D98" t="str">
            <v>3,665     33304       57.89      10       248</v>
          </cell>
        </row>
        <row r="99">
          <cell r="A99">
            <v>35947</v>
          </cell>
          <cell r="B99">
            <v>1153</v>
          </cell>
          <cell r="C99">
            <v>82309</v>
          </cell>
          <cell r="D99" t="str">
            <v>980     71387       45.94       5       128</v>
          </cell>
        </row>
        <row r="100">
          <cell r="A100">
            <v>35977</v>
          </cell>
          <cell r="B100">
            <v>1515</v>
          </cell>
          <cell r="C100">
            <v>81499</v>
          </cell>
          <cell r="D100" t="str">
            <v>1,235     53795       44.91       8       212</v>
          </cell>
        </row>
        <row r="101">
          <cell r="A101">
            <v>36008</v>
          </cell>
          <cell r="B101">
            <v>1778</v>
          </cell>
          <cell r="C101">
            <v>79771</v>
          </cell>
          <cell r="D101" t="str">
            <v>2,563     44866       59.04       9       248</v>
          </cell>
        </row>
        <row r="102">
          <cell r="A102">
            <v>36039</v>
          </cell>
          <cell r="B102">
            <v>1362</v>
          </cell>
          <cell r="C102">
            <v>79367</v>
          </cell>
          <cell r="D102" t="str">
            <v>1,968     58273       59.10       9       229</v>
          </cell>
        </row>
        <row r="103">
          <cell r="A103">
            <v>36069</v>
          </cell>
          <cell r="B103">
            <v>1382</v>
          </cell>
          <cell r="C103">
            <v>73358</v>
          </cell>
          <cell r="D103" t="str">
            <v>2,308     53082       62.55       9       222</v>
          </cell>
        </row>
        <row r="104">
          <cell r="A104">
            <v>36100</v>
          </cell>
          <cell r="B104">
            <v>1478</v>
          </cell>
          <cell r="C104">
            <v>75539</v>
          </cell>
          <cell r="D104" t="str">
            <v>1,587     51109       51.78       9       228</v>
          </cell>
        </row>
        <row r="105">
          <cell r="A105">
            <v>36130</v>
          </cell>
          <cell r="B105">
            <v>1608</v>
          </cell>
          <cell r="C105">
            <v>82496</v>
          </cell>
          <cell r="D105" t="str">
            <v>2,700     51304       62.67       9       214</v>
          </cell>
        </row>
        <row r="106">
          <cell r="A106" t="str">
            <v>Totals: ___</v>
          </cell>
          <cell r="B106" t="str">
            <v>_______</v>
          </cell>
          <cell r="C106" t="str">
            <v>__________</v>
          </cell>
          <cell r="D106" t="str">
            <v>__________</v>
          </cell>
        </row>
        <row r="107">
          <cell r="A107">
            <v>1998</v>
          </cell>
          <cell r="B107">
            <v>21236</v>
          </cell>
          <cell r="C107">
            <v>973040</v>
          </cell>
          <cell r="D107">
            <v>26024</v>
          </cell>
        </row>
        <row r="109">
          <cell r="A109">
            <v>36161</v>
          </cell>
          <cell r="B109">
            <v>1313</v>
          </cell>
          <cell r="C109">
            <v>78213</v>
          </cell>
          <cell r="D109" t="str">
            <v>1,425     59569       52.05       8       205</v>
          </cell>
        </row>
        <row r="110">
          <cell r="A110">
            <v>36192</v>
          </cell>
          <cell r="B110">
            <v>1447</v>
          </cell>
          <cell r="C110">
            <v>69965</v>
          </cell>
          <cell r="D110" t="str">
            <v>1,255     48352       46.45       7       174</v>
          </cell>
        </row>
        <row r="111">
          <cell r="A111">
            <v>36220</v>
          </cell>
          <cell r="B111">
            <v>1776</v>
          </cell>
          <cell r="C111">
            <v>94037</v>
          </cell>
          <cell r="D111" t="str">
            <v>699     52949       28.24       6       186</v>
          </cell>
        </row>
        <row r="112">
          <cell r="A112">
            <v>36251</v>
          </cell>
          <cell r="B112">
            <v>1375</v>
          </cell>
          <cell r="C112">
            <v>82874</v>
          </cell>
          <cell r="D112" t="str">
            <v>431     60273       23.86       6       163</v>
          </cell>
        </row>
        <row r="113">
          <cell r="A113">
            <v>36281</v>
          </cell>
          <cell r="B113">
            <v>1438</v>
          </cell>
          <cell r="C113">
            <v>80202</v>
          </cell>
          <cell r="D113" t="str">
            <v>792     55774       35.52       5       151</v>
          </cell>
        </row>
        <row r="114">
          <cell r="A114">
            <v>36312</v>
          </cell>
          <cell r="B114">
            <v>1574</v>
          </cell>
          <cell r="C114">
            <v>87130</v>
          </cell>
          <cell r="D114" t="str">
            <v>1,161     55356       42.45       7       196</v>
          </cell>
        </row>
        <row r="115">
          <cell r="A115">
            <v>36342</v>
          </cell>
          <cell r="B115">
            <v>1684</v>
          </cell>
          <cell r="C115">
            <v>86243</v>
          </cell>
          <cell r="D115" t="str">
            <v>2,660     51214       61.23       8       221</v>
          </cell>
        </row>
        <row r="116">
          <cell r="A116">
            <v>36373</v>
          </cell>
          <cell r="B116">
            <v>1624</v>
          </cell>
          <cell r="C116">
            <v>88388</v>
          </cell>
          <cell r="D116" t="str">
            <v>2,530     54427       60.91       8       239</v>
          </cell>
        </row>
        <row r="117">
          <cell r="A117">
            <v>36404</v>
          </cell>
          <cell r="B117">
            <v>1696</v>
          </cell>
          <cell r="C117">
            <v>81659</v>
          </cell>
          <cell r="D117" t="str">
            <v>2,519     48148       59.76       8       238</v>
          </cell>
        </row>
        <row r="118">
          <cell r="A118">
            <v>36434</v>
          </cell>
          <cell r="B118">
            <v>1375</v>
          </cell>
          <cell r="C118">
            <v>81502</v>
          </cell>
          <cell r="D118" t="str">
            <v>2,332     59275       62.91       8       247</v>
          </cell>
        </row>
        <row r="119">
          <cell r="A119">
            <v>36465</v>
          </cell>
          <cell r="B119">
            <v>1440</v>
          </cell>
          <cell r="C119">
            <v>78854</v>
          </cell>
          <cell r="D119" t="str">
            <v>2,211     54760       60.56       8       240</v>
          </cell>
        </row>
        <row r="120">
          <cell r="A120">
            <v>36495</v>
          </cell>
          <cell r="B120">
            <v>1176</v>
          </cell>
          <cell r="C120">
            <v>81353</v>
          </cell>
          <cell r="D120" t="str">
            <v>897     69178       43.27       7       217</v>
          </cell>
        </row>
        <row r="121">
          <cell r="A121" t="str">
            <v>Totals: ___</v>
          </cell>
          <cell r="B121" t="str">
            <v>_______</v>
          </cell>
          <cell r="C121" t="str">
            <v>__________</v>
          </cell>
          <cell r="D121" t="str">
            <v>__________</v>
          </cell>
        </row>
        <row r="122">
          <cell r="A122">
            <v>1999</v>
          </cell>
          <cell r="B122">
            <v>17918</v>
          </cell>
          <cell r="C122">
            <v>990420</v>
          </cell>
          <cell r="D122">
            <v>18912</v>
          </cell>
        </row>
        <row r="124">
          <cell r="A124">
            <v>36526</v>
          </cell>
          <cell r="B124">
            <v>894</v>
          </cell>
          <cell r="C124">
            <v>59647</v>
          </cell>
          <cell r="D124" t="str">
            <v>562     66720       38.60       7       185</v>
          </cell>
        </row>
        <row r="125">
          <cell r="A125">
            <v>36557</v>
          </cell>
          <cell r="B125">
            <v>530</v>
          </cell>
          <cell r="C125">
            <v>16244</v>
          </cell>
          <cell r="D125" t="str">
            <v>608     30650       53.43       5       140</v>
          </cell>
        </row>
        <row r="126">
          <cell r="A126">
            <v>36586</v>
          </cell>
          <cell r="B126">
            <v>943</v>
          </cell>
          <cell r="C126">
            <v>79460</v>
          </cell>
          <cell r="D126" t="str">
            <v>3,149     84263       76.96       7       187</v>
          </cell>
        </row>
        <row r="127">
          <cell r="A127">
            <v>36617</v>
          </cell>
          <cell r="B127">
            <v>550</v>
          </cell>
          <cell r="C127">
            <v>69712</v>
          </cell>
          <cell r="D127" t="str">
            <v>65    126750       10.57       3        90</v>
          </cell>
        </row>
        <row r="128">
          <cell r="A128">
            <v>36647</v>
          </cell>
          <cell r="B128">
            <v>858</v>
          </cell>
          <cell r="C128">
            <v>65609</v>
          </cell>
          <cell r="D128" t="str">
            <v>598     76468       41.07       6       185</v>
          </cell>
        </row>
        <row r="129">
          <cell r="A129">
            <v>36678</v>
          </cell>
          <cell r="B129">
            <v>626</v>
          </cell>
          <cell r="C129">
            <v>71791</v>
          </cell>
          <cell r="D129" t="str">
            <v>169    114683       21.26       4       118</v>
          </cell>
        </row>
        <row r="130">
          <cell r="A130">
            <v>36708</v>
          </cell>
          <cell r="B130">
            <v>900</v>
          </cell>
          <cell r="C130">
            <v>68337</v>
          </cell>
          <cell r="D130" t="str">
            <v>667     75931       42.57       8       243</v>
          </cell>
        </row>
        <row r="131">
          <cell r="A131">
            <v>36739</v>
          </cell>
          <cell r="B131">
            <v>841</v>
          </cell>
          <cell r="C131">
            <v>62433</v>
          </cell>
          <cell r="D131" t="str">
            <v>661     74237       44.01       7       207</v>
          </cell>
        </row>
        <row r="132">
          <cell r="A132">
            <v>36770</v>
          </cell>
          <cell r="B132">
            <v>1037</v>
          </cell>
          <cell r="C132">
            <v>54471</v>
          </cell>
          <cell r="D132" t="str">
            <v>3,424     52528       76.75       7       207</v>
          </cell>
        </row>
        <row r="133">
          <cell r="A133">
            <v>36800</v>
          </cell>
          <cell r="B133">
            <v>1054</v>
          </cell>
          <cell r="C133">
            <v>57865</v>
          </cell>
          <cell r="D133" t="str">
            <v>2,703     54901       71.95       7       209</v>
          </cell>
        </row>
        <row r="134">
          <cell r="A134">
            <v>36831</v>
          </cell>
          <cell r="B134">
            <v>709</v>
          </cell>
          <cell r="C134">
            <v>54569</v>
          </cell>
          <cell r="D134" t="str">
            <v>1,538     76967       68.45       5       121</v>
          </cell>
        </row>
        <row r="135">
          <cell r="A135">
            <v>36861</v>
          </cell>
          <cell r="B135">
            <v>815</v>
          </cell>
          <cell r="C135">
            <v>57644</v>
          </cell>
          <cell r="D135" t="str">
            <v>2,514     70729       75.52       8       196</v>
          </cell>
        </row>
        <row r="136">
          <cell r="A136" t="str">
            <v>Totals: ___</v>
          </cell>
          <cell r="B136" t="str">
            <v>_______</v>
          </cell>
          <cell r="C136" t="str">
            <v>__________</v>
          </cell>
          <cell r="D136" t="str">
            <v>__________</v>
          </cell>
        </row>
        <row r="137">
          <cell r="A137">
            <v>2000</v>
          </cell>
          <cell r="B137">
            <v>9757</v>
          </cell>
          <cell r="C137">
            <v>717782</v>
          </cell>
          <cell r="D137">
            <v>16658</v>
          </cell>
        </row>
        <row r="139">
          <cell r="A139">
            <v>36892</v>
          </cell>
          <cell r="B139">
            <v>611</v>
          </cell>
          <cell r="C139">
            <v>58305</v>
          </cell>
          <cell r="D139" t="str">
            <v>1,850     95426       75.17       5       130</v>
          </cell>
        </row>
        <row r="140">
          <cell r="A140">
            <v>36923</v>
          </cell>
          <cell r="B140">
            <v>583</v>
          </cell>
          <cell r="C140">
            <v>49874</v>
          </cell>
          <cell r="D140" t="str">
            <v>1,765     85548       75.17       8       171</v>
          </cell>
        </row>
        <row r="141">
          <cell r="A141">
            <v>36951</v>
          </cell>
          <cell r="B141">
            <v>213</v>
          </cell>
          <cell r="C141">
            <v>40418</v>
          </cell>
          <cell r="D141" t="str">
            <v>126    189756       37.17       2        62</v>
          </cell>
        </row>
        <row r="142">
          <cell r="A142" t="str">
            <v>Totals: ___</v>
          </cell>
          <cell r="B142" t="str">
            <v>_______</v>
          </cell>
          <cell r="C142" t="str">
            <v>__________</v>
          </cell>
          <cell r="D142" t="str">
            <v>__________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99"/>
    </sheetNames>
    <sheetDataSet>
      <sheetData sheetId="0">
        <row r="33">
          <cell r="A33">
            <v>36161</v>
          </cell>
          <cell r="B33">
            <v>1863</v>
          </cell>
          <cell r="C33">
            <v>260102</v>
          </cell>
          <cell r="D33" t="str">
            <v>1,273    139615       40.59       9       152</v>
          </cell>
        </row>
        <row r="34">
          <cell r="A34">
            <v>36192</v>
          </cell>
          <cell r="B34">
            <v>4342</v>
          </cell>
          <cell r="C34">
            <v>252421</v>
          </cell>
          <cell r="D34" t="str">
            <v>1,828     58135       29.63       8       177</v>
          </cell>
        </row>
        <row r="35">
          <cell r="A35">
            <v>36220</v>
          </cell>
          <cell r="B35">
            <v>10356</v>
          </cell>
          <cell r="C35">
            <v>777824</v>
          </cell>
          <cell r="D35" t="str">
            <v>3,250     75109       23.89       9       279</v>
          </cell>
        </row>
        <row r="36">
          <cell r="A36">
            <v>36251</v>
          </cell>
          <cell r="B36">
            <v>8989</v>
          </cell>
          <cell r="C36">
            <v>742835</v>
          </cell>
          <cell r="D36" t="str">
            <v>2,020     82639       18.35       9       270</v>
          </cell>
        </row>
        <row r="37">
          <cell r="A37">
            <v>36281</v>
          </cell>
          <cell r="B37">
            <v>7036</v>
          </cell>
          <cell r="C37">
            <v>667282</v>
          </cell>
          <cell r="D37" t="str">
            <v>1,558     94839       18.13       8       235</v>
          </cell>
        </row>
        <row r="38">
          <cell r="A38">
            <v>36312</v>
          </cell>
          <cell r="B38">
            <v>7232</v>
          </cell>
          <cell r="C38">
            <v>642710</v>
          </cell>
          <cell r="D38" t="str">
            <v>1,310     88871       15.34       8       236</v>
          </cell>
        </row>
        <row r="39">
          <cell r="A39">
            <v>36342</v>
          </cell>
          <cell r="B39">
            <v>5927</v>
          </cell>
          <cell r="C39">
            <v>575964</v>
          </cell>
          <cell r="D39" t="str">
            <v>1,593     97177       21.18       9       279</v>
          </cell>
        </row>
        <row r="40">
          <cell r="A40">
            <v>36373</v>
          </cell>
          <cell r="B40">
            <v>4903</v>
          </cell>
          <cell r="C40">
            <v>548882</v>
          </cell>
          <cell r="D40" t="str">
            <v>1,293    111949       20.87       9       277</v>
          </cell>
        </row>
        <row r="41">
          <cell r="A41">
            <v>36404</v>
          </cell>
          <cell r="B41">
            <v>5000</v>
          </cell>
          <cell r="C41">
            <v>502982</v>
          </cell>
          <cell r="D41" t="str">
            <v>1,704    100597       25.42       9       262</v>
          </cell>
        </row>
        <row r="42">
          <cell r="A42">
            <v>36434</v>
          </cell>
          <cell r="B42">
            <v>5406</v>
          </cell>
          <cell r="C42">
            <v>536382</v>
          </cell>
          <cell r="D42" t="str">
            <v>1,612     99220       22.97       8       248</v>
          </cell>
        </row>
        <row r="43">
          <cell r="A43">
            <v>36465</v>
          </cell>
          <cell r="B43">
            <v>3854</v>
          </cell>
          <cell r="C43">
            <v>461384</v>
          </cell>
          <cell r="D43" t="str">
            <v>1,304    119716       25.28       9       270</v>
          </cell>
        </row>
        <row r="44">
          <cell r="A44">
            <v>36495</v>
          </cell>
          <cell r="B44">
            <v>4408</v>
          </cell>
          <cell r="C44">
            <v>452985</v>
          </cell>
          <cell r="D44" t="str">
            <v>1,421    102765       24.38       8       248</v>
          </cell>
        </row>
        <row r="45">
          <cell r="A45" t="str">
            <v>Totals: ___</v>
          </cell>
          <cell r="B45" t="str">
            <v>_______</v>
          </cell>
          <cell r="C45" t="str">
            <v>__________</v>
          </cell>
          <cell r="D45" t="str">
            <v>__________</v>
          </cell>
        </row>
        <row r="46">
          <cell r="A46">
            <v>1999</v>
          </cell>
          <cell r="B46">
            <v>69316</v>
          </cell>
          <cell r="C46">
            <v>6421753</v>
          </cell>
          <cell r="D46">
            <v>20166</v>
          </cell>
        </row>
        <row r="48">
          <cell r="A48">
            <v>36526</v>
          </cell>
          <cell r="B48">
            <v>3973</v>
          </cell>
          <cell r="C48">
            <v>427308</v>
          </cell>
          <cell r="D48" t="str">
            <v>1,521    107553       27.68       8       248</v>
          </cell>
        </row>
        <row r="49">
          <cell r="A49">
            <v>36557</v>
          </cell>
          <cell r="B49">
            <v>1847</v>
          </cell>
          <cell r="C49">
            <v>268544</v>
          </cell>
          <cell r="D49" t="str">
            <v>698    145395       27.43       6       174</v>
          </cell>
        </row>
        <row r="50">
          <cell r="A50">
            <v>36586</v>
          </cell>
          <cell r="B50">
            <v>3392</v>
          </cell>
          <cell r="C50">
            <v>386185</v>
          </cell>
          <cell r="D50" t="str">
            <v>1,267    113852       27.19       9       279</v>
          </cell>
        </row>
        <row r="51">
          <cell r="A51">
            <v>36617</v>
          </cell>
          <cell r="B51">
            <v>3493</v>
          </cell>
          <cell r="C51">
            <v>357731</v>
          </cell>
          <cell r="D51" t="str">
            <v>1,196    102414       25.51       9       269</v>
          </cell>
        </row>
        <row r="52">
          <cell r="A52">
            <v>36647</v>
          </cell>
          <cell r="B52">
            <v>2941</v>
          </cell>
          <cell r="C52">
            <v>357500</v>
          </cell>
          <cell r="D52" t="str">
            <v>949    121558       24.40       9       268</v>
          </cell>
        </row>
        <row r="53">
          <cell r="A53">
            <v>36678</v>
          </cell>
          <cell r="B53">
            <v>3058</v>
          </cell>
          <cell r="C53">
            <v>320873</v>
          </cell>
          <cell r="D53" t="str">
            <v>1,038    104930       25.34       9       263</v>
          </cell>
        </row>
        <row r="54">
          <cell r="A54">
            <v>36708</v>
          </cell>
          <cell r="B54">
            <v>3043</v>
          </cell>
          <cell r="C54">
            <v>335774</v>
          </cell>
          <cell r="D54" t="str">
            <v>1,226    110344       28.72       9       275</v>
          </cell>
        </row>
        <row r="55">
          <cell r="A55">
            <v>36739</v>
          </cell>
          <cell r="B55">
            <v>2577</v>
          </cell>
          <cell r="C55">
            <v>266046</v>
          </cell>
          <cell r="D55" t="str">
            <v>981    103239       27.57       8       243</v>
          </cell>
        </row>
        <row r="56">
          <cell r="A56">
            <v>36770</v>
          </cell>
          <cell r="B56">
            <v>2744</v>
          </cell>
          <cell r="C56">
            <v>297437</v>
          </cell>
          <cell r="D56" t="str">
            <v>743    108396       21.31       8       235</v>
          </cell>
        </row>
        <row r="57">
          <cell r="A57">
            <v>36800</v>
          </cell>
          <cell r="B57">
            <v>3117</v>
          </cell>
          <cell r="C57">
            <v>301438</v>
          </cell>
          <cell r="D57" t="str">
            <v>1,284     96708       29.18       8       248</v>
          </cell>
        </row>
        <row r="58">
          <cell r="A58">
            <v>36831</v>
          </cell>
          <cell r="B58">
            <v>2358</v>
          </cell>
          <cell r="C58">
            <v>280205</v>
          </cell>
          <cell r="D58" t="str">
            <v>641    118832       21.37       8       233</v>
          </cell>
        </row>
        <row r="59">
          <cell r="A59">
            <v>36861</v>
          </cell>
          <cell r="B59">
            <v>2376</v>
          </cell>
          <cell r="C59">
            <v>280205</v>
          </cell>
          <cell r="D59" t="str">
            <v>931    117932       28.15       8       247</v>
          </cell>
        </row>
        <row r="60">
          <cell r="A60" t="str">
            <v>Totals: ___</v>
          </cell>
          <cell r="B60" t="str">
            <v>_______</v>
          </cell>
          <cell r="C60" t="str">
            <v>__________</v>
          </cell>
          <cell r="D60" t="str">
            <v>__________</v>
          </cell>
        </row>
        <row r="61">
          <cell r="A61">
            <v>2000</v>
          </cell>
          <cell r="B61">
            <v>34919</v>
          </cell>
          <cell r="C61">
            <v>3879246</v>
          </cell>
          <cell r="D61">
            <v>12475</v>
          </cell>
        </row>
        <row r="63">
          <cell r="A63">
            <v>36892</v>
          </cell>
          <cell r="B63">
            <v>2502</v>
          </cell>
          <cell r="C63">
            <v>240528</v>
          </cell>
          <cell r="D63" t="str">
            <v>923     96135       26.95       8       248</v>
          </cell>
        </row>
        <row r="64">
          <cell r="A64">
            <v>36923</v>
          </cell>
          <cell r="B64">
            <v>2106</v>
          </cell>
          <cell r="C64">
            <v>206771</v>
          </cell>
          <cell r="D64" t="str">
            <v>677     98182       24.33       7       196</v>
          </cell>
        </row>
        <row r="65">
          <cell r="A65">
            <v>36951</v>
          </cell>
          <cell r="B65">
            <v>1362</v>
          </cell>
          <cell r="C65">
            <v>125688</v>
          </cell>
          <cell r="D65" t="str">
            <v>439     92282       24.38       5       154</v>
          </cell>
        </row>
        <row r="66">
          <cell r="A66">
            <v>36982</v>
          </cell>
          <cell r="B66">
            <v>751</v>
          </cell>
          <cell r="C66">
            <v>92522</v>
          </cell>
          <cell r="D66" t="str">
            <v>436    123199       36.73       3        89</v>
          </cell>
        </row>
        <row r="67">
          <cell r="A67">
            <v>37012</v>
          </cell>
          <cell r="C67">
            <v>5103</v>
          </cell>
          <cell r="D67" t="str">
            <v>87                             1        30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b99"/>
    </sheetNames>
    <sheetDataSet>
      <sheetData sheetId="0">
        <row r="33">
          <cell r="A33">
            <v>36192</v>
          </cell>
          <cell r="B33">
            <v>609</v>
          </cell>
          <cell r="C33">
            <v>54511</v>
          </cell>
          <cell r="D33" t="str">
            <v>445     89510       42.22       6       111</v>
          </cell>
        </row>
        <row r="34">
          <cell r="A34">
            <v>36220</v>
          </cell>
          <cell r="B34">
            <v>1947</v>
          </cell>
          <cell r="C34">
            <v>210692</v>
          </cell>
          <cell r="D34" t="str">
            <v>683    108214       25.97       5       142</v>
          </cell>
        </row>
        <row r="35">
          <cell r="A35">
            <v>36251</v>
          </cell>
          <cell r="B35">
            <v>6225</v>
          </cell>
          <cell r="C35">
            <v>380671</v>
          </cell>
          <cell r="D35" t="str">
            <v>1,027     61152       14.16       6       176</v>
          </cell>
        </row>
        <row r="36">
          <cell r="A36">
            <v>36281</v>
          </cell>
          <cell r="B36">
            <v>4843</v>
          </cell>
          <cell r="C36">
            <v>368328</v>
          </cell>
          <cell r="D36" t="str">
            <v>477     76054        8.97       6       166</v>
          </cell>
        </row>
        <row r="37">
          <cell r="A37">
            <v>36312</v>
          </cell>
          <cell r="B37">
            <v>5544</v>
          </cell>
          <cell r="C37">
            <v>474160</v>
          </cell>
          <cell r="D37" t="str">
            <v>725     85527       11.56       6       177</v>
          </cell>
        </row>
        <row r="38">
          <cell r="A38">
            <v>36342</v>
          </cell>
          <cell r="B38">
            <v>4175</v>
          </cell>
          <cell r="C38">
            <v>415421</v>
          </cell>
          <cell r="D38" t="str">
            <v>1,166     99503       21.83       5       153</v>
          </cell>
        </row>
        <row r="39">
          <cell r="A39">
            <v>36373</v>
          </cell>
          <cell r="B39">
            <v>2933</v>
          </cell>
          <cell r="C39">
            <v>323470</v>
          </cell>
          <cell r="D39" t="str">
            <v>778    110287       20.96       6       183</v>
          </cell>
        </row>
        <row r="40">
          <cell r="A40">
            <v>36404</v>
          </cell>
          <cell r="B40">
            <v>2655</v>
          </cell>
          <cell r="C40">
            <v>297461</v>
          </cell>
          <cell r="D40" t="str">
            <v>976    112039       26.88       6       179</v>
          </cell>
        </row>
        <row r="41">
          <cell r="A41">
            <v>36434</v>
          </cell>
          <cell r="B41">
            <v>2456</v>
          </cell>
          <cell r="C41">
            <v>282748</v>
          </cell>
          <cell r="D41" t="str">
            <v>869    115126       26.14       5       154</v>
          </cell>
        </row>
        <row r="42">
          <cell r="A42">
            <v>36465</v>
          </cell>
          <cell r="B42">
            <v>2313</v>
          </cell>
          <cell r="C42">
            <v>264091</v>
          </cell>
          <cell r="D42" t="str">
            <v>847    114177       26.80       6       173</v>
          </cell>
        </row>
        <row r="43">
          <cell r="A43">
            <v>36495</v>
          </cell>
          <cell r="B43">
            <v>2300</v>
          </cell>
          <cell r="C43">
            <v>270697</v>
          </cell>
          <cell r="D43" t="str">
            <v>536    117695       18.90       6       186</v>
          </cell>
        </row>
        <row r="44">
          <cell r="A44" t="str">
            <v>Totals: ___</v>
          </cell>
          <cell r="B44" t="str">
            <v>_______</v>
          </cell>
          <cell r="C44" t="str">
            <v>__________</v>
          </cell>
          <cell r="D44" t="str">
            <v>__________</v>
          </cell>
        </row>
        <row r="45">
          <cell r="A45">
            <v>1999</v>
          </cell>
          <cell r="B45">
            <v>36000</v>
          </cell>
          <cell r="C45">
            <v>3342250</v>
          </cell>
          <cell r="D45">
            <v>8529</v>
          </cell>
        </row>
        <row r="47">
          <cell r="A47">
            <v>36526</v>
          </cell>
          <cell r="B47">
            <v>2041</v>
          </cell>
          <cell r="C47">
            <v>234442</v>
          </cell>
          <cell r="D47" t="str">
            <v>517    114867       20.21       6       172</v>
          </cell>
        </row>
        <row r="48">
          <cell r="A48">
            <v>36557</v>
          </cell>
          <cell r="B48">
            <v>1374</v>
          </cell>
          <cell r="C48">
            <v>179410</v>
          </cell>
          <cell r="D48" t="str">
            <v>340    130575       19.84       4       116</v>
          </cell>
        </row>
        <row r="49">
          <cell r="A49">
            <v>36586</v>
          </cell>
          <cell r="B49">
            <v>2245</v>
          </cell>
          <cell r="C49">
            <v>207446</v>
          </cell>
          <cell r="D49" t="str">
            <v>623     92404       21.72       6       159</v>
          </cell>
        </row>
        <row r="50">
          <cell r="A50">
            <v>36617</v>
          </cell>
          <cell r="B50">
            <v>1252</v>
          </cell>
          <cell r="C50">
            <v>144436</v>
          </cell>
          <cell r="D50" t="str">
            <v>530    115365       29.74       5       142</v>
          </cell>
        </row>
        <row r="51">
          <cell r="A51">
            <v>36647</v>
          </cell>
          <cell r="B51">
            <v>1310</v>
          </cell>
          <cell r="C51">
            <v>130743</v>
          </cell>
          <cell r="D51" t="str">
            <v>441     99804       25.19       5       132</v>
          </cell>
        </row>
        <row r="52">
          <cell r="A52">
            <v>36678</v>
          </cell>
          <cell r="B52">
            <v>1411</v>
          </cell>
          <cell r="C52">
            <v>126666</v>
          </cell>
          <cell r="D52" t="str">
            <v>473     89771       25.11       4       120</v>
          </cell>
        </row>
        <row r="53">
          <cell r="A53">
            <v>36708</v>
          </cell>
          <cell r="B53">
            <v>1609</v>
          </cell>
          <cell r="C53">
            <v>177729</v>
          </cell>
          <cell r="D53" t="str">
            <v>539    110460       25.09       5       141</v>
          </cell>
        </row>
        <row r="54">
          <cell r="A54">
            <v>36739</v>
          </cell>
          <cell r="B54">
            <v>1221</v>
          </cell>
          <cell r="C54">
            <v>152267</v>
          </cell>
          <cell r="D54" t="str">
            <v>381    124707       23.78       6       130</v>
          </cell>
        </row>
        <row r="55">
          <cell r="A55">
            <v>36770</v>
          </cell>
          <cell r="B55">
            <v>2134</v>
          </cell>
          <cell r="C55">
            <v>197627</v>
          </cell>
          <cell r="D55" t="str">
            <v>581     92609       21.40       6       150</v>
          </cell>
        </row>
        <row r="56">
          <cell r="A56">
            <v>36800</v>
          </cell>
          <cell r="B56">
            <v>1419</v>
          </cell>
          <cell r="C56">
            <v>166569</v>
          </cell>
          <cell r="D56" t="str">
            <v>744    117385       34.40       5       153</v>
          </cell>
        </row>
        <row r="57">
          <cell r="A57">
            <v>36831</v>
          </cell>
          <cell r="B57">
            <v>1228</v>
          </cell>
          <cell r="C57">
            <v>160995</v>
          </cell>
          <cell r="D57" t="str">
            <v>567    131104       31.59       6       148</v>
          </cell>
        </row>
        <row r="58">
          <cell r="A58">
            <v>36861</v>
          </cell>
          <cell r="B58">
            <v>1007</v>
          </cell>
          <cell r="C58">
            <v>132158</v>
          </cell>
          <cell r="D58" t="str">
            <v>202    131240       16.71       6       153</v>
          </cell>
        </row>
        <row r="59">
          <cell r="A59" t="str">
            <v>Totals: ___</v>
          </cell>
          <cell r="B59" t="str">
            <v>_______</v>
          </cell>
          <cell r="C59" t="str">
            <v>__________</v>
          </cell>
          <cell r="D59" t="str">
            <v>__________</v>
          </cell>
        </row>
        <row r="60">
          <cell r="A60">
            <v>2000</v>
          </cell>
          <cell r="B60">
            <v>18251</v>
          </cell>
          <cell r="C60">
            <v>2010488</v>
          </cell>
          <cell r="D60">
            <v>5938</v>
          </cell>
        </row>
        <row r="62">
          <cell r="A62">
            <v>36892</v>
          </cell>
          <cell r="B62">
            <v>1259</v>
          </cell>
          <cell r="C62">
            <v>122346</v>
          </cell>
          <cell r="D62" t="str">
            <v>428     97178       25.37       6       148</v>
          </cell>
        </row>
        <row r="63">
          <cell r="A63">
            <v>36923</v>
          </cell>
          <cell r="B63">
            <v>920</v>
          </cell>
          <cell r="C63">
            <v>104948</v>
          </cell>
          <cell r="D63" t="str">
            <v>177    114074       16.13       5       112</v>
          </cell>
        </row>
        <row r="64">
          <cell r="A64">
            <v>36951</v>
          </cell>
          <cell r="B64">
            <v>505</v>
          </cell>
          <cell r="C64">
            <v>62808</v>
          </cell>
          <cell r="D64" t="str">
            <v>148    124373       22.66       3        63</v>
          </cell>
        </row>
        <row r="65">
          <cell r="A65">
            <v>36982</v>
          </cell>
          <cell r="B65">
            <v>477</v>
          </cell>
          <cell r="C65">
            <v>50625</v>
          </cell>
          <cell r="D65" t="str">
            <v>70    106133       12.80       3        55</v>
          </cell>
        </row>
        <row r="66">
          <cell r="A66">
            <v>37012</v>
          </cell>
          <cell r="B66">
            <v>400</v>
          </cell>
          <cell r="C66">
            <v>46005</v>
          </cell>
          <cell r="D66" t="str">
            <v>120    115013       23.08       2        33</v>
          </cell>
        </row>
        <row r="67">
          <cell r="A67">
            <v>37043</v>
          </cell>
          <cell r="C67">
            <v>8</v>
          </cell>
          <cell r="D67" t="str">
            <v>1        21</v>
          </cell>
        </row>
        <row r="68">
          <cell r="A68" t="str">
            <v>Totals: ___</v>
          </cell>
          <cell r="B68" t="str">
            <v>_______</v>
          </cell>
          <cell r="C68" t="str">
            <v>__________</v>
          </cell>
          <cell r="D68" t="str">
            <v>__________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99"/>
    </sheetNames>
    <sheetDataSet>
      <sheetData sheetId="0">
        <row r="33">
          <cell r="A33">
            <v>36220</v>
          </cell>
          <cell r="B33">
            <v>1473</v>
          </cell>
          <cell r="C33">
            <v>106422</v>
          </cell>
          <cell r="D33" t="str">
            <v>1,215     72249       45.20       4        69</v>
          </cell>
        </row>
        <row r="34">
          <cell r="A34">
            <v>36251</v>
          </cell>
          <cell r="B34">
            <v>1725</v>
          </cell>
          <cell r="C34">
            <v>141604</v>
          </cell>
          <cell r="D34" t="str">
            <v>350     82090       16.87       3        72</v>
          </cell>
        </row>
        <row r="35">
          <cell r="A35">
            <v>36281</v>
          </cell>
          <cell r="B35">
            <v>2892</v>
          </cell>
          <cell r="C35">
            <v>176850</v>
          </cell>
          <cell r="D35" t="str">
            <v>645     61152       18.24       3        90</v>
          </cell>
        </row>
        <row r="36">
          <cell r="A36">
            <v>36312</v>
          </cell>
          <cell r="B36">
            <v>3981</v>
          </cell>
          <cell r="C36">
            <v>207574</v>
          </cell>
          <cell r="D36" t="str">
            <v>946     52142       19.20       3        90</v>
          </cell>
        </row>
        <row r="37">
          <cell r="A37">
            <v>36342</v>
          </cell>
          <cell r="B37">
            <v>3345</v>
          </cell>
          <cell r="C37">
            <v>187656</v>
          </cell>
          <cell r="D37" t="str">
            <v>943     56101       21.99       3        93</v>
          </cell>
        </row>
        <row r="38">
          <cell r="A38">
            <v>36373</v>
          </cell>
          <cell r="B38">
            <v>4300</v>
          </cell>
          <cell r="C38">
            <v>243337</v>
          </cell>
          <cell r="D38" t="str">
            <v>1,022     56591       19.20       4        89</v>
          </cell>
        </row>
        <row r="39">
          <cell r="A39">
            <v>36404</v>
          </cell>
          <cell r="B39">
            <v>4537</v>
          </cell>
          <cell r="C39">
            <v>313538</v>
          </cell>
          <cell r="D39" t="str">
            <v>716     69107       13.63       4        96</v>
          </cell>
        </row>
        <row r="40">
          <cell r="A40">
            <v>36434</v>
          </cell>
          <cell r="B40">
            <v>4719</v>
          </cell>
          <cell r="C40">
            <v>323992</v>
          </cell>
          <cell r="D40" t="str">
            <v>1,055     68657       18.27       4       117</v>
          </cell>
        </row>
        <row r="41">
          <cell r="A41">
            <v>36465</v>
          </cell>
          <cell r="B41">
            <v>3580</v>
          </cell>
          <cell r="C41">
            <v>287686</v>
          </cell>
          <cell r="D41" t="str">
            <v>1,629     80360       31.27       4       120</v>
          </cell>
        </row>
        <row r="42">
          <cell r="A42">
            <v>36495</v>
          </cell>
          <cell r="B42">
            <v>3371</v>
          </cell>
          <cell r="C42">
            <v>290956</v>
          </cell>
          <cell r="D42" t="str">
            <v>1,286     86312       27.61       4       124</v>
          </cell>
        </row>
        <row r="43">
          <cell r="A43" t="str">
            <v>Totals: ___</v>
          </cell>
          <cell r="B43" t="str">
            <v>_______</v>
          </cell>
          <cell r="C43" t="str">
            <v>__________</v>
          </cell>
          <cell r="D43" t="str">
            <v>__________</v>
          </cell>
        </row>
        <row r="44">
          <cell r="A44">
            <v>1999</v>
          </cell>
          <cell r="B44">
            <v>33923</v>
          </cell>
          <cell r="C44">
            <v>2279615</v>
          </cell>
          <cell r="D44">
            <v>9807</v>
          </cell>
        </row>
        <row r="46">
          <cell r="A46">
            <v>36526</v>
          </cell>
          <cell r="B46">
            <v>2903</v>
          </cell>
          <cell r="C46">
            <v>286074</v>
          </cell>
          <cell r="D46" t="str">
            <v>1,573     98545       35.14       4       124</v>
          </cell>
        </row>
        <row r="47">
          <cell r="A47">
            <v>36557</v>
          </cell>
          <cell r="B47">
            <v>2790</v>
          </cell>
          <cell r="C47">
            <v>247331</v>
          </cell>
          <cell r="D47" t="str">
            <v>1,182     88650       29.76       4       116</v>
          </cell>
        </row>
        <row r="48">
          <cell r="A48">
            <v>36586</v>
          </cell>
          <cell r="B48">
            <v>2168</v>
          </cell>
          <cell r="C48">
            <v>208898</v>
          </cell>
          <cell r="D48" t="str">
            <v>830     96356       27.69       3        93</v>
          </cell>
        </row>
        <row r="49">
          <cell r="A49">
            <v>36617</v>
          </cell>
          <cell r="B49">
            <v>2175</v>
          </cell>
          <cell r="C49">
            <v>216593</v>
          </cell>
          <cell r="D49" t="str">
            <v>1,101     99583       33.61       4       120</v>
          </cell>
        </row>
        <row r="50">
          <cell r="A50">
            <v>36647</v>
          </cell>
          <cell r="B50">
            <v>2045</v>
          </cell>
          <cell r="C50">
            <v>209238</v>
          </cell>
          <cell r="D50" t="str">
            <v>981    102317       32.42       4       124</v>
          </cell>
        </row>
        <row r="51">
          <cell r="A51">
            <v>36678</v>
          </cell>
          <cell r="B51">
            <v>938</v>
          </cell>
          <cell r="C51">
            <v>140094</v>
          </cell>
          <cell r="D51" t="str">
            <v>260    149354       21.70       2        59</v>
          </cell>
        </row>
        <row r="52">
          <cell r="A52">
            <v>36708</v>
          </cell>
          <cell r="B52">
            <v>1851</v>
          </cell>
          <cell r="C52">
            <v>150697</v>
          </cell>
          <cell r="D52" t="str">
            <v>700     81414       27.44       3        93</v>
          </cell>
        </row>
        <row r="53">
          <cell r="A53">
            <v>36739</v>
          </cell>
          <cell r="B53">
            <v>1781</v>
          </cell>
          <cell r="C53">
            <v>170285</v>
          </cell>
          <cell r="D53" t="str">
            <v>918     95613       34.01       4       124</v>
          </cell>
        </row>
        <row r="54">
          <cell r="A54">
            <v>36770</v>
          </cell>
          <cell r="B54">
            <v>1403</v>
          </cell>
          <cell r="C54">
            <v>143435</v>
          </cell>
          <cell r="D54" t="str">
            <v>628    102235       30.92       3        90</v>
          </cell>
        </row>
        <row r="55">
          <cell r="A55">
            <v>36800</v>
          </cell>
          <cell r="B55">
            <v>1538</v>
          </cell>
          <cell r="C55">
            <v>170746</v>
          </cell>
          <cell r="D55" t="str">
            <v>661    111019       30.06       4       124</v>
          </cell>
        </row>
        <row r="56">
          <cell r="A56">
            <v>36831</v>
          </cell>
          <cell r="B56">
            <v>1322</v>
          </cell>
          <cell r="C56">
            <v>131679</v>
          </cell>
          <cell r="D56" t="str">
            <v>471     99606       26.27       3        90</v>
          </cell>
        </row>
        <row r="57">
          <cell r="A57">
            <v>36861</v>
          </cell>
          <cell r="B57">
            <v>609</v>
          </cell>
          <cell r="C57">
            <v>120308</v>
          </cell>
          <cell r="D57" t="str">
            <v>274    197551       31.03       3        93</v>
          </cell>
        </row>
        <row r="58">
          <cell r="A58" t="str">
            <v>Totals: ___</v>
          </cell>
          <cell r="B58" t="str">
            <v>_______</v>
          </cell>
          <cell r="C58" t="str">
            <v>__________</v>
          </cell>
          <cell r="D58" t="str">
            <v>__________</v>
          </cell>
        </row>
        <row r="59">
          <cell r="A59">
            <v>2000</v>
          </cell>
          <cell r="B59">
            <v>21523</v>
          </cell>
          <cell r="C59">
            <v>2195378</v>
          </cell>
          <cell r="D59">
            <v>9579</v>
          </cell>
        </row>
        <row r="61">
          <cell r="A61">
            <v>36892</v>
          </cell>
          <cell r="B61">
            <v>1450</v>
          </cell>
          <cell r="C61">
            <v>140107</v>
          </cell>
          <cell r="D61" t="str">
            <v>465     96626       24.28       4       123</v>
          </cell>
        </row>
        <row r="62">
          <cell r="A62">
            <v>36923</v>
          </cell>
          <cell r="B62">
            <v>1225</v>
          </cell>
          <cell r="C62">
            <v>120112</v>
          </cell>
          <cell r="D62" t="str">
            <v>326     98051       21.02       4       107</v>
          </cell>
        </row>
        <row r="63">
          <cell r="A63">
            <v>36951</v>
          </cell>
          <cell r="B63">
            <v>992</v>
          </cell>
          <cell r="C63">
            <v>67802</v>
          </cell>
          <cell r="D63" t="str">
            <v>462     68349       31.77       3        90</v>
          </cell>
        </row>
        <row r="64">
          <cell r="A64">
            <v>36982</v>
          </cell>
          <cell r="B64">
            <v>423</v>
          </cell>
          <cell r="C64">
            <v>58457</v>
          </cell>
          <cell r="D64" t="str">
            <v>40    138197        8.64       1        30</v>
          </cell>
        </row>
        <row r="65">
          <cell r="A65">
            <v>37012</v>
          </cell>
          <cell r="B65">
            <v>42</v>
          </cell>
          <cell r="C65">
            <v>12795</v>
          </cell>
          <cell r="D65" t="str">
            <v>40    304643       48.78       1        31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r99"/>
    </sheetNames>
    <sheetDataSet>
      <sheetData sheetId="0">
        <row r="33">
          <cell r="A33">
            <v>36251</v>
          </cell>
          <cell r="B33">
            <v>7025</v>
          </cell>
          <cell r="C33">
            <v>401476</v>
          </cell>
          <cell r="D33" t="str">
            <v>946     57150       11.87       8       147</v>
          </cell>
        </row>
        <row r="34">
          <cell r="A34">
            <v>36281</v>
          </cell>
          <cell r="B34">
            <v>9606</v>
          </cell>
          <cell r="C34">
            <v>594327</v>
          </cell>
          <cell r="D34" t="str">
            <v>765     61871        7.38       8       237</v>
          </cell>
        </row>
        <row r="35">
          <cell r="A35">
            <v>36312</v>
          </cell>
          <cell r="B35">
            <v>8565</v>
          </cell>
          <cell r="C35">
            <v>556232</v>
          </cell>
          <cell r="D35" t="str">
            <v>1,289     64943       13.08       8       239</v>
          </cell>
        </row>
        <row r="36">
          <cell r="A36">
            <v>36342</v>
          </cell>
          <cell r="B36">
            <v>7101</v>
          </cell>
          <cell r="C36">
            <v>449780</v>
          </cell>
          <cell r="D36" t="str">
            <v>1,043     63341       12.81       7       212</v>
          </cell>
        </row>
        <row r="37">
          <cell r="A37">
            <v>36373</v>
          </cell>
          <cell r="B37">
            <v>8156</v>
          </cell>
          <cell r="C37">
            <v>445991</v>
          </cell>
          <cell r="D37" t="str">
            <v>605     54683        6.91       8       221</v>
          </cell>
        </row>
        <row r="38">
          <cell r="A38">
            <v>36404</v>
          </cell>
          <cell r="B38">
            <v>9157</v>
          </cell>
          <cell r="C38">
            <v>574550</v>
          </cell>
          <cell r="D38" t="str">
            <v>1,678     62745       15.49       8       240</v>
          </cell>
        </row>
        <row r="39">
          <cell r="A39">
            <v>36434</v>
          </cell>
          <cell r="B39">
            <v>7915</v>
          </cell>
          <cell r="C39">
            <v>510191</v>
          </cell>
          <cell r="D39" t="str">
            <v>750     64459        8.66       5       155</v>
          </cell>
        </row>
        <row r="40">
          <cell r="A40">
            <v>36465</v>
          </cell>
          <cell r="B40">
            <v>7332</v>
          </cell>
          <cell r="C40">
            <v>482683</v>
          </cell>
          <cell r="D40" t="str">
            <v>513     65833        6.54       8       231</v>
          </cell>
        </row>
        <row r="41">
          <cell r="A41">
            <v>36495</v>
          </cell>
          <cell r="B41">
            <v>7267</v>
          </cell>
          <cell r="C41">
            <v>486596</v>
          </cell>
          <cell r="D41" t="str">
            <v>885     66960       10.86       7       215</v>
          </cell>
        </row>
        <row r="42">
          <cell r="A42" t="str">
            <v>Totals: __</v>
          </cell>
          <cell r="B42" t="str">
            <v>________</v>
          </cell>
          <cell r="C42" t="str">
            <v>__________</v>
          </cell>
          <cell r="D42" t="str">
            <v>__________</v>
          </cell>
        </row>
        <row r="43">
          <cell r="A43">
            <v>1999</v>
          </cell>
          <cell r="B43">
            <v>72124</v>
          </cell>
          <cell r="C43">
            <v>4501826</v>
          </cell>
          <cell r="D43">
            <v>8474</v>
          </cell>
        </row>
        <row r="45">
          <cell r="A45">
            <v>36526</v>
          </cell>
          <cell r="B45">
            <v>7012</v>
          </cell>
          <cell r="C45">
            <v>464414</v>
          </cell>
          <cell r="D45" t="str">
            <v>696     66232        9.03       8       248</v>
          </cell>
        </row>
        <row r="46">
          <cell r="A46">
            <v>36557</v>
          </cell>
          <cell r="B46">
            <v>3747</v>
          </cell>
          <cell r="C46">
            <v>314844</v>
          </cell>
          <cell r="D46" t="str">
            <v>265     84026        6.61       6       174</v>
          </cell>
        </row>
        <row r="47">
          <cell r="A47">
            <v>36586</v>
          </cell>
          <cell r="B47">
            <v>5455</v>
          </cell>
          <cell r="C47">
            <v>403061</v>
          </cell>
          <cell r="D47" t="str">
            <v>816     73889       13.01       7       217</v>
          </cell>
        </row>
        <row r="48">
          <cell r="A48">
            <v>36617</v>
          </cell>
          <cell r="B48">
            <v>4697</v>
          </cell>
          <cell r="C48">
            <v>363982</v>
          </cell>
          <cell r="D48" t="str">
            <v>503     77493        9.67       7       209</v>
          </cell>
        </row>
        <row r="49">
          <cell r="A49">
            <v>36647</v>
          </cell>
          <cell r="B49">
            <v>5152</v>
          </cell>
          <cell r="C49">
            <v>356205</v>
          </cell>
          <cell r="D49" t="str">
            <v>330     69140        6.02       7       217</v>
          </cell>
        </row>
        <row r="50">
          <cell r="A50">
            <v>36678</v>
          </cell>
          <cell r="B50">
            <v>4944</v>
          </cell>
          <cell r="C50">
            <v>325242</v>
          </cell>
          <cell r="D50" t="str">
            <v>259     65786        4.98       7       210</v>
          </cell>
        </row>
        <row r="51">
          <cell r="A51">
            <v>36708</v>
          </cell>
          <cell r="B51">
            <v>3532</v>
          </cell>
          <cell r="C51">
            <v>334826</v>
          </cell>
          <cell r="D51" t="str">
            <v>587     94798       14.25       7       215</v>
          </cell>
        </row>
        <row r="52">
          <cell r="A52">
            <v>36739</v>
          </cell>
          <cell r="B52">
            <v>4253</v>
          </cell>
          <cell r="C52">
            <v>327181</v>
          </cell>
          <cell r="D52" t="str">
            <v>521     76930       10.91       7       216</v>
          </cell>
        </row>
        <row r="53">
          <cell r="A53">
            <v>36770</v>
          </cell>
          <cell r="B53">
            <v>3737</v>
          </cell>
          <cell r="C53">
            <v>322500</v>
          </cell>
          <cell r="D53" t="str">
            <v>488     86300       11.55       7       210</v>
          </cell>
        </row>
        <row r="54">
          <cell r="A54">
            <v>36800</v>
          </cell>
          <cell r="B54">
            <v>4403</v>
          </cell>
          <cell r="C54">
            <v>317825</v>
          </cell>
          <cell r="D54" t="str">
            <v>957     72184       17.85       7       217</v>
          </cell>
        </row>
        <row r="55">
          <cell r="A55">
            <v>36831</v>
          </cell>
          <cell r="B55">
            <v>3224</v>
          </cell>
          <cell r="C55">
            <v>295162</v>
          </cell>
          <cell r="D55" t="str">
            <v>381     91552       10.57       7       210</v>
          </cell>
        </row>
        <row r="56">
          <cell r="A56">
            <v>36861</v>
          </cell>
          <cell r="B56">
            <v>3640</v>
          </cell>
          <cell r="C56">
            <v>276884</v>
          </cell>
          <cell r="D56" t="str">
            <v>357     76068        8.93       7       217</v>
          </cell>
        </row>
        <row r="57">
          <cell r="A57" t="str">
            <v>Totals: __</v>
          </cell>
          <cell r="B57" t="str">
            <v>________</v>
          </cell>
          <cell r="C57" t="str">
            <v>__________</v>
          </cell>
          <cell r="D57" t="str">
            <v>__________</v>
          </cell>
        </row>
        <row r="58">
          <cell r="A58">
            <v>2000</v>
          </cell>
          <cell r="B58">
            <v>53796</v>
          </cell>
          <cell r="C58">
            <v>4102126</v>
          </cell>
          <cell r="D58">
            <v>6160</v>
          </cell>
        </row>
        <row r="60">
          <cell r="A60">
            <v>36892</v>
          </cell>
          <cell r="B60">
            <v>4061</v>
          </cell>
          <cell r="C60">
            <v>265257</v>
          </cell>
          <cell r="D60" t="str">
            <v>528     65319       11.51       7       215</v>
          </cell>
        </row>
        <row r="61">
          <cell r="A61">
            <v>36923</v>
          </cell>
          <cell r="B61">
            <v>1630</v>
          </cell>
          <cell r="C61">
            <v>102138</v>
          </cell>
          <cell r="D61" t="str">
            <v>134     62662        7.60       4       112</v>
          </cell>
        </row>
        <row r="62">
          <cell r="A62">
            <v>36951</v>
          </cell>
          <cell r="B62">
            <v>1695</v>
          </cell>
          <cell r="C62">
            <v>63489</v>
          </cell>
          <cell r="D62" t="str">
            <v>88     37457        4.94       3        93</v>
          </cell>
        </row>
        <row r="63">
          <cell r="A63">
            <v>36982</v>
          </cell>
          <cell r="B63">
            <v>929</v>
          </cell>
          <cell r="C63">
            <v>48822</v>
          </cell>
          <cell r="D63" t="str">
            <v>105     52554       10.15       3        90</v>
          </cell>
        </row>
        <row r="64">
          <cell r="A64">
            <v>37012</v>
          </cell>
          <cell r="B64">
            <v>388</v>
          </cell>
          <cell r="C64">
            <v>2234</v>
          </cell>
          <cell r="D64" t="str">
            <v>5758       10.15       2        62</v>
          </cell>
        </row>
        <row r="65">
          <cell r="A65">
            <v>37043</v>
          </cell>
          <cell r="B65">
            <v>293</v>
          </cell>
          <cell r="C65">
            <v>1989</v>
          </cell>
          <cell r="D65" t="str">
            <v>6789       10.15       2        59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y99"/>
    </sheetNames>
    <sheetDataSet>
      <sheetData sheetId="0">
        <row r="33">
          <cell r="A33">
            <v>36281</v>
          </cell>
          <cell r="B33">
            <v>552</v>
          </cell>
          <cell r="C33">
            <v>52891</v>
          </cell>
          <cell r="D33" t="str">
            <v>95818       10.15       3        63</v>
          </cell>
        </row>
        <row r="34">
          <cell r="A34">
            <v>36312</v>
          </cell>
          <cell r="B34">
            <v>961</v>
          </cell>
          <cell r="C34">
            <v>182014</v>
          </cell>
          <cell r="D34" t="str">
            <v>460    189401       32.37       3        81</v>
          </cell>
        </row>
        <row r="35">
          <cell r="A35">
            <v>36342</v>
          </cell>
          <cell r="B35">
            <v>3256</v>
          </cell>
          <cell r="C35">
            <v>254639</v>
          </cell>
          <cell r="D35" t="str">
            <v>675     78207       17.17       3        92</v>
          </cell>
        </row>
        <row r="36">
          <cell r="A36">
            <v>36373</v>
          </cell>
          <cell r="B36">
            <v>2361</v>
          </cell>
          <cell r="C36">
            <v>211334</v>
          </cell>
          <cell r="D36" t="str">
            <v>1,055     89511       30.88       3        89</v>
          </cell>
        </row>
        <row r="37">
          <cell r="A37">
            <v>36404</v>
          </cell>
          <cell r="B37">
            <v>4087</v>
          </cell>
          <cell r="C37">
            <v>321835</v>
          </cell>
          <cell r="D37" t="str">
            <v>1,050     78747       20.44       3        85</v>
          </cell>
        </row>
        <row r="38">
          <cell r="A38">
            <v>36434</v>
          </cell>
          <cell r="B38">
            <v>4475</v>
          </cell>
          <cell r="C38">
            <v>357587</v>
          </cell>
          <cell r="D38" t="str">
            <v>930     79908       17.21       3        93</v>
          </cell>
        </row>
        <row r="39">
          <cell r="A39">
            <v>36465</v>
          </cell>
          <cell r="B39">
            <v>3348</v>
          </cell>
          <cell r="C39">
            <v>291897</v>
          </cell>
          <cell r="D39" t="str">
            <v>800     87186       19.29       3        90</v>
          </cell>
        </row>
        <row r="40">
          <cell r="A40">
            <v>36495</v>
          </cell>
          <cell r="B40">
            <v>2965</v>
          </cell>
          <cell r="C40">
            <v>279411</v>
          </cell>
          <cell r="D40" t="str">
            <v>710     94237       19.32       3        93</v>
          </cell>
        </row>
        <row r="41">
          <cell r="A41" t="str">
            <v>Totals: ___</v>
          </cell>
          <cell r="B41" t="str">
            <v>_______</v>
          </cell>
          <cell r="C41" t="str">
            <v>__________</v>
          </cell>
          <cell r="D41" t="str">
            <v>__________</v>
          </cell>
        </row>
        <row r="42">
          <cell r="A42">
            <v>1999</v>
          </cell>
          <cell r="B42">
            <v>22005</v>
          </cell>
          <cell r="C42">
            <v>1951608</v>
          </cell>
          <cell r="D42">
            <v>5680</v>
          </cell>
        </row>
        <row r="44">
          <cell r="A44">
            <v>36526</v>
          </cell>
          <cell r="B44">
            <v>2046</v>
          </cell>
          <cell r="C44">
            <v>260513</v>
          </cell>
          <cell r="D44" t="str">
            <v>940    127328       31.48       3        93</v>
          </cell>
        </row>
        <row r="45">
          <cell r="A45">
            <v>36557</v>
          </cell>
          <cell r="B45">
            <v>2685</v>
          </cell>
          <cell r="C45">
            <v>234971</v>
          </cell>
          <cell r="D45" t="str">
            <v>520     87513       16.22       3        87</v>
          </cell>
        </row>
        <row r="46">
          <cell r="A46">
            <v>36586</v>
          </cell>
          <cell r="B46">
            <v>1971</v>
          </cell>
          <cell r="C46">
            <v>232650</v>
          </cell>
          <cell r="D46" t="str">
            <v>615    118037       23.78       3        93</v>
          </cell>
        </row>
        <row r="47">
          <cell r="A47">
            <v>36617</v>
          </cell>
          <cell r="B47">
            <v>1738</v>
          </cell>
          <cell r="C47">
            <v>201594</v>
          </cell>
          <cell r="D47" t="str">
            <v>440    115992       20.20       3        90</v>
          </cell>
        </row>
        <row r="48">
          <cell r="A48">
            <v>36647</v>
          </cell>
          <cell r="B48">
            <v>1630</v>
          </cell>
          <cell r="C48">
            <v>192800</v>
          </cell>
          <cell r="D48" t="str">
            <v>565    118283       25.74       3        93</v>
          </cell>
        </row>
        <row r="49">
          <cell r="A49">
            <v>36678</v>
          </cell>
          <cell r="B49">
            <v>1458</v>
          </cell>
          <cell r="C49">
            <v>171056</v>
          </cell>
          <cell r="D49" t="str">
            <v>415    117323       22.16       3        89</v>
          </cell>
        </row>
        <row r="50">
          <cell r="A50">
            <v>36708</v>
          </cell>
          <cell r="B50">
            <v>1479</v>
          </cell>
          <cell r="C50">
            <v>176750</v>
          </cell>
          <cell r="D50" t="str">
            <v>460    119507       23.72       3        93</v>
          </cell>
        </row>
        <row r="51">
          <cell r="A51">
            <v>36739</v>
          </cell>
          <cell r="B51">
            <v>1332</v>
          </cell>
          <cell r="C51">
            <v>167865</v>
          </cell>
          <cell r="D51" t="str">
            <v>540    126025       28.85       3        93</v>
          </cell>
        </row>
        <row r="52">
          <cell r="A52">
            <v>36770</v>
          </cell>
          <cell r="B52">
            <v>1363</v>
          </cell>
          <cell r="C52">
            <v>161625</v>
          </cell>
          <cell r="D52" t="str">
            <v>365    118581       21.12       3        90</v>
          </cell>
        </row>
        <row r="53">
          <cell r="A53">
            <v>36800</v>
          </cell>
          <cell r="B53">
            <v>1303</v>
          </cell>
          <cell r="C53">
            <v>162808</v>
          </cell>
          <cell r="D53" t="str">
            <v>510    124949       28.13       3        93</v>
          </cell>
        </row>
        <row r="54">
          <cell r="A54">
            <v>36831</v>
          </cell>
          <cell r="B54">
            <v>1212</v>
          </cell>
          <cell r="C54">
            <v>148646</v>
          </cell>
          <cell r="D54" t="str">
            <v>330    122646       21.40       3        90</v>
          </cell>
        </row>
        <row r="55">
          <cell r="A55">
            <v>36861</v>
          </cell>
          <cell r="B55">
            <v>686</v>
          </cell>
          <cell r="C55">
            <v>127696</v>
          </cell>
          <cell r="D55" t="str">
            <v>210    186146       23.44       3        92</v>
          </cell>
        </row>
        <row r="56">
          <cell r="A56" t="str">
            <v>Totals: ___</v>
          </cell>
          <cell r="B56" t="str">
            <v>_______</v>
          </cell>
          <cell r="C56" t="str">
            <v>__________</v>
          </cell>
          <cell r="D56" t="str">
            <v>__________</v>
          </cell>
        </row>
        <row r="57">
          <cell r="A57">
            <v>2000</v>
          </cell>
          <cell r="B57">
            <v>18903</v>
          </cell>
          <cell r="C57">
            <v>2238974</v>
          </cell>
          <cell r="D57">
            <v>5910</v>
          </cell>
        </row>
        <row r="59">
          <cell r="A59">
            <v>36892</v>
          </cell>
          <cell r="B59">
            <v>918</v>
          </cell>
          <cell r="C59">
            <v>123252</v>
          </cell>
          <cell r="D59" t="str">
            <v>465    134262       33.62       3        90</v>
          </cell>
        </row>
        <row r="60">
          <cell r="A60">
            <v>36923</v>
          </cell>
          <cell r="B60">
            <v>741</v>
          </cell>
          <cell r="C60">
            <v>105409</v>
          </cell>
          <cell r="D60" t="str">
            <v>334    142253       31.07       3        84</v>
          </cell>
        </row>
        <row r="61">
          <cell r="A61">
            <v>36951</v>
          </cell>
          <cell r="B61">
            <v>338</v>
          </cell>
          <cell r="C61">
            <v>37420</v>
          </cell>
          <cell r="D61" t="str">
            <v>50    110711       12.89       1        31</v>
          </cell>
        </row>
        <row r="62">
          <cell r="A62">
            <v>36982</v>
          </cell>
          <cell r="B62">
            <v>487</v>
          </cell>
          <cell r="C62">
            <v>63265</v>
          </cell>
          <cell r="D62" t="str">
            <v>170    129908       25.88       2        56</v>
          </cell>
        </row>
        <row r="63">
          <cell r="A63">
            <v>37012</v>
          </cell>
          <cell r="B63">
            <v>302</v>
          </cell>
          <cell r="C63">
            <v>35652</v>
          </cell>
          <cell r="D63" t="str">
            <v>118053       25.88       1        31</v>
          </cell>
        </row>
        <row r="64">
          <cell r="A64" t="str">
            <v>Totals: ___</v>
          </cell>
          <cell r="B64" t="str">
            <v>_______</v>
          </cell>
          <cell r="C64" t="str">
            <v>__________</v>
          </cell>
          <cell r="D64" t="str">
            <v>__________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n99"/>
    </sheetNames>
    <sheetDataSet>
      <sheetData sheetId="0">
        <row r="33">
          <cell r="A33">
            <v>36312</v>
          </cell>
          <cell r="B33">
            <v>10459</v>
          </cell>
          <cell r="C33">
            <v>287512</v>
          </cell>
          <cell r="D33" t="str">
            <v>18,644     27490       64.06      13       198</v>
          </cell>
        </row>
        <row r="34">
          <cell r="A34">
            <v>36342</v>
          </cell>
          <cell r="B34">
            <v>21354</v>
          </cell>
          <cell r="C34">
            <v>583643</v>
          </cell>
          <cell r="D34" t="str">
            <v>15,570     27332       42.17      11       334</v>
          </cell>
        </row>
        <row r="35">
          <cell r="A35">
            <v>36373</v>
          </cell>
          <cell r="B35">
            <v>21012</v>
          </cell>
          <cell r="C35">
            <v>563569</v>
          </cell>
          <cell r="D35" t="str">
            <v>10,986     26822       34.33      13       392</v>
          </cell>
        </row>
        <row r="36">
          <cell r="A36">
            <v>36404</v>
          </cell>
          <cell r="B36">
            <v>20196</v>
          </cell>
          <cell r="C36">
            <v>579931</v>
          </cell>
          <cell r="D36" t="str">
            <v>15,260     28716       43.04      13       389</v>
          </cell>
        </row>
        <row r="37">
          <cell r="A37">
            <v>36434</v>
          </cell>
          <cell r="B37">
            <v>6871</v>
          </cell>
          <cell r="C37">
            <v>578061</v>
          </cell>
          <cell r="D37" t="str">
            <v>2,946     84131       30.01       5       150</v>
          </cell>
        </row>
        <row r="38">
          <cell r="A38">
            <v>36465</v>
          </cell>
          <cell r="B38">
            <v>16922</v>
          </cell>
          <cell r="C38">
            <v>507535</v>
          </cell>
          <cell r="D38" t="str">
            <v>6,982     29993       29.21      12       358</v>
          </cell>
        </row>
        <row r="39">
          <cell r="A39">
            <v>36495</v>
          </cell>
          <cell r="B39">
            <v>17378</v>
          </cell>
          <cell r="C39">
            <v>506813</v>
          </cell>
          <cell r="D39" t="str">
            <v>9,357     29165       35.00      12       371</v>
          </cell>
        </row>
        <row r="40">
          <cell r="A40" t="str">
            <v>Totals: ___</v>
          </cell>
          <cell r="B40" t="str">
            <v>_______</v>
          </cell>
          <cell r="C40" t="str">
            <v>__________</v>
          </cell>
          <cell r="D40" t="str">
            <v>__________</v>
          </cell>
        </row>
        <row r="41">
          <cell r="A41">
            <v>1999</v>
          </cell>
          <cell r="B41">
            <v>114192</v>
          </cell>
          <cell r="C41">
            <v>3607064</v>
          </cell>
          <cell r="D41">
            <v>79745</v>
          </cell>
        </row>
        <row r="43">
          <cell r="A43">
            <v>36526</v>
          </cell>
          <cell r="B43">
            <v>14942</v>
          </cell>
          <cell r="C43">
            <v>465144</v>
          </cell>
          <cell r="D43" t="str">
            <v>10,125     31130       40.39      11       341</v>
          </cell>
        </row>
        <row r="44">
          <cell r="A44">
            <v>36557</v>
          </cell>
          <cell r="B44">
            <v>10429</v>
          </cell>
          <cell r="C44">
            <v>164769</v>
          </cell>
          <cell r="D44" t="str">
            <v>5,811     15800       35.78      11       319</v>
          </cell>
        </row>
        <row r="45">
          <cell r="A45">
            <v>36586</v>
          </cell>
          <cell r="B45">
            <v>14483</v>
          </cell>
          <cell r="C45">
            <v>410762</v>
          </cell>
          <cell r="D45" t="str">
            <v>11,125     28362       43.44      12       372</v>
          </cell>
        </row>
        <row r="46">
          <cell r="A46">
            <v>36617</v>
          </cell>
          <cell r="B46">
            <v>13548</v>
          </cell>
          <cell r="C46">
            <v>377270</v>
          </cell>
          <cell r="D46" t="str">
            <v>6,710     27847       33.12      11       330</v>
          </cell>
        </row>
        <row r="47">
          <cell r="A47">
            <v>36647</v>
          </cell>
          <cell r="B47">
            <v>13989</v>
          </cell>
          <cell r="C47">
            <v>379240</v>
          </cell>
          <cell r="D47" t="str">
            <v>5,475     27110       28.13      12       372</v>
          </cell>
        </row>
        <row r="48">
          <cell r="A48">
            <v>36678</v>
          </cell>
          <cell r="B48">
            <v>13441</v>
          </cell>
          <cell r="C48">
            <v>352706</v>
          </cell>
          <cell r="D48" t="str">
            <v>7,843     26242       36.85      12       357</v>
          </cell>
        </row>
        <row r="49">
          <cell r="A49">
            <v>36708</v>
          </cell>
          <cell r="B49">
            <v>12694</v>
          </cell>
          <cell r="C49">
            <v>357953</v>
          </cell>
          <cell r="D49" t="str">
            <v>9,572     28199       42.99      12       370</v>
          </cell>
        </row>
        <row r="50">
          <cell r="A50">
            <v>36739</v>
          </cell>
          <cell r="B50">
            <v>11963</v>
          </cell>
          <cell r="C50">
            <v>346481</v>
          </cell>
          <cell r="D50" t="str">
            <v>9,751     28963       44.91      12       368</v>
          </cell>
        </row>
        <row r="51">
          <cell r="A51">
            <v>36770</v>
          </cell>
          <cell r="B51">
            <v>11975</v>
          </cell>
          <cell r="C51">
            <v>328716</v>
          </cell>
          <cell r="D51" t="str">
            <v>10,897     27451       47.64      11       330</v>
          </cell>
        </row>
        <row r="52">
          <cell r="A52">
            <v>36800</v>
          </cell>
          <cell r="B52">
            <v>10232</v>
          </cell>
          <cell r="C52">
            <v>324963</v>
          </cell>
          <cell r="D52" t="str">
            <v>14,823     31760       59.16      11       340</v>
          </cell>
        </row>
        <row r="53">
          <cell r="A53">
            <v>36831</v>
          </cell>
          <cell r="B53">
            <v>11727</v>
          </cell>
          <cell r="C53">
            <v>298165</v>
          </cell>
          <cell r="D53" t="str">
            <v>7,910     25426       40.28      11       330</v>
          </cell>
        </row>
        <row r="54">
          <cell r="A54">
            <v>36861</v>
          </cell>
          <cell r="B54">
            <v>9934</v>
          </cell>
          <cell r="C54">
            <v>300554</v>
          </cell>
          <cell r="D54" t="str">
            <v>7,082     30256       41.62      12       370</v>
          </cell>
        </row>
        <row r="55">
          <cell r="A55" t="str">
            <v>Totals: ___</v>
          </cell>
          <cell r="B55" t="str">
            <v>_______</v>
          </cell>
          <cell r="C55" t="str">
            <v>__________</v>
          </cell>
          <cell r="D55" t="str">
            <v>__________</v>
          </cell>
        </row>
        <row r="56">
          <cell r="A56">
            <v>2000</v>
          </cell>
          <cell r="B56">
            <v>149357</v>
          </cell>
          <cell r="C56">
            <v>4106723</v>
          </cell>
          <cell r="D56">
            <v>107124</v>
          </cell>
        </row>
        <row r="58">
          <cell r="A58">
            <v>36892</v>
          </cell>
          <cell r="B58">
            <v>9381</v>
          </cell>
          <cell r="C58">
            <v>303206</v>
          </cell>
          <cell r="D58" t="str">
            <v>6,349     32322       40.36      12       366</v>
          </cell>
        </row>
        <row r="59">
          <cell r="A59">
            <v>36923</v>
          </cell>
          <cell r="B59">
            <v>9058</v>
          </cell>
          <cell r="C59">
            <v>230079</v>
          </cell>
          <cell r="D59" t="str">
            <v>5,892     25401       39.41      10       280</v>
          </cell>
        </row>
        <row r="60">
          <cell r="A60">
            <v>36951</v>
          </cell>
          <cell r="B60">
            <v>8700</v>
          </cell>
          <cell r="C60">
            <v>218481</v>
          </cell>
          <cell r="D60" t="str">
            <v>7,884     25113       47.54       9       275</v>
          </cell>
        </row>
        <row r="61">
          <cell r="A61">
            <v>36982</v>
          </cell>
          <cell r="B61">
            <v>6442</v>
          </cell>
          <cell r="C61">
            <v>52553</v>
          </cell>
          <cell r="D61" t="str">
            <v>3,564      8158       35.62       9       234</v>
          </cell>
        </row>
        <row r="62">
          <cell r="A62">
            <v>37012</v>
          </cell>
          <cell r="B62">
            <v>6708</v>
          </cell>
          <cell r="C62">
            <v>9244</v>
          </cell>
          <cell r="D62" t="str">
            <v>4,353      1379       39.35       7       217</v>
          </cell>
        </row>
        <row r="63">
          <cell r="A63">
            <v>37043</v>
          </cell>
          <cell r="B63">
            <v>6347</v>
          </cell>
          <cell r="C63">
            <v>8090</v>
          </cell>
          <cell r="D63" t="str">
            <v>3,231      1275       33.73       7       210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99"/>
    </sheetNames>
    <sheetDataSet>
      <sheetData sheetId="0">
        <row r="45">
          <cell r="A45">
            <v>36342</v>
          </cell>
          <cell r="B45">
            <v>9926</v>
          </cell>
          <cell r="C45">
            <v>269215</v>
          </cell>
          <cell r="D45" t="str">
            <v>13,399     27123       57.44      20       370</v>
          </cell>
        </row>
        <row r="46">
          <cell r="A46">
            <v>36373</v>
          </cell>
          <cell r="B46">
            <v>20217</v>
          </cell>
          <cell r="C46">
            <v>529455</v>
          </cell>
          <cell r="D46" t="str">
            <v>19,380     26189       48.94      20       590</v>
          </cell>
        </row>
        <row r="47">
          <cell r="A47">
            <v>36404</v>
          </cell>
          <cell r="B47">
            <v>20051</v>
          </cell>
          <cell r="C47">
            <v>612039</v>
          </cell>
          <cell r="D47" t="str">
            <v>17,139     30525       46.08      20       592</v>
          </cell>
        </row>
        <row r="48">
          <cell r="A48">
            <v>36434</v>
          </cell>
          <cell r="B48">
            <v>8324</v>
          </cell>
          <cell r="C48">
            <v>644571</v>
          </cell>
          <cell r="D48" t="str">
            <v>1,919     77436       18.73      11       332</v>
          </cell>
        </row>
        <row r="49">
          <cell r="A49">
            <v>36465</v>
          </cell>
          <cell r="B49">
            <v>17453</v>
          </cell>
          <cell r="C49">
            <v>654023</v>
          </cell>
          <cell r="D49" t="str">
            <v>12,930     37474       42.56      20       600</v>
          </cell>
        </row>
        <row r="50">
          <cell r="A50">
            <v>36495</v>
          </cell>
          <cell r="B50">
            <v>14043</v>
          </cell>
          <cell r="C50">
            <v>559246</v>
          </cell>
          <cell r="D50" t="str">
            <v>12,065     39824       46.21      19       558</v>
          </cell>
        </row>
        <row r="51">
          <cell r="A51" t="str">
            <v>Totals: __</v>
          </cell>
          <cell r="B51" t="str">
            <v>________</v>
          </cell>
          <cell r="C51" t="str">
            <v>__________</v>
          </cell>
          <cell r="D51" t="str">
            <v>__________</v>
          </cell>
        </row>
        <row r="52">
          <cell r="A52">
            <v>1999</v>
          </cell>
          <cell r="B52">
            <v>90014</v>
          </cell>
          <cell r="C52">
            <v>3268549</v>
          </cell>
          <cell r="D52">
            <v>76832</v>
          </cell>
        </row>
        <row r="54">
          <cell r="A54">
            <v>36526</v>
          </cell>
          <cell r="B54">
            <v>12808</v>
          </cell>
          <cell r="C54">
            <v>495576</v>
          </cell>
          <cell r="D54" t="str">
            <v>11,026     38693       46.26      19       589</v>
          </cell>
        </row>
        <row r="55">
          <cell r="A55">
            <v>36557</v>
          </cell>
          <cell r="B55">
            <v>11096</v>
          </cell>
          <cell r="C55">
            <v>405155</v>
          </cell>
          <cell r="D55" t="str">
            <v>10,296     36514       48.13      17       492</v>
          </cell>
        </row>
        <row r="56">
          <cell r="A56">
            <v>36586</v>
          </cell>
          <cell r="B56">
            <v>10483</v>
          </cell>
          <cell r="C56">
            <v>426112</v>
          </cell>
          <cell r="D56" t="str">
            <v>8,831     40648       45.72      18       558</v>
          </cell>
        </row>
        <row r="57">
          <cell r="A57">
            <v>36617</v>
          </cell>
          <cell r="B57">
            <v>9722</v>
          </cell>
          <cell r="C57">
            <v>380690</v>
          </cell>
          <cell r="D57" t="str">
            <v>8,571     39158       46.85      18       540</v>
          </cell>
        </row>
        <row r="58">
          <cell r="A58">
            <v>36647</v>
          </cell>
          <cell r="B58">
            <v>8985</v>
          </cell>
          <cell r="C58">
            <v>363601</v>
          </cell>
          <cell r="D58" t="str">
            <v>9,153     40468       50.46      18       537</v>
          </cell>
        </row>
        <row r="59">
          <cell r="A59">
            <v>36678</v>
          </cell>
          <cell r="B59">
            <v>9148</v>
          </cell>
          <cell r="C59">
            <v>331432</v>
          </cell>
          <cell r="D59" t="str">
            <v>13,167     36230       59.01      17       508</v>
          </cell>
        </row>
        <row r="60">
          <cell r="A60">
            <v>36708</v>
          </cell>
          <cell r="B60">
            <v>9248</v>
          </cell>
          <cell r="C60">
            <v>339495</v>
          </cell>
          <cell r="D60" t="str">
            <v>9,945     36711       51.82      17       527</v>
          </cell>
        </row>
        <row r="61">
          <cell r="A61">
            <v>36739</v>
          </cell>
          <cell r="B61">
            <v>8292</v>
          </cell>
          <cell r="C61">
            <v>318933</v>
          </cell>
          <cell r="D61" t="str">
            <v>14,326     38463       63.34      18       554</v>
          </cell>
        </row>
        <row r="62">
          <cell r="A62">
            <v>36770</v>
          </cell>
          <cell r="B62">
            <v>8044</v>
          </cell>
          <cell r="C62">
            <v>257214</v>
          </cell>
          <cell r="D62" t="str">
            <v>16,262     31976       66.91      16       480</v>
          </cell>
        </row>
        <row r="63">
          <cell r="A63">
            <v>36800</v>
          </cell>
          <cell r="B63">
            <v>7844</v>
          </cell>
          <cell r="C63">
            <v>247305</v>
          </cell>
          <cell r="D63" t="str">
            <v>8,767     31528       52.78      16       496</v>
          </cell>
        </row>
        <row r="64">
          <cell r="A64">
            <v>36831</v>
          </cell>
          <cell r="B64">
            <v>6679</v>
          </cell>
          <cell r="C64">
            <v>219875</v>
          </cell>
          <cell r="D64" t="str">
            <v>7,315     32921       52.27      16       476</v>
          </cell>
        </row>
        <row r="65">
          <cell r="A65">
            <v>36861</v>
          </cell>
          <cell r="B65">
            <v>6491</v>
          </cell>
          <cell r="C65">
            <v>240669</v>
          </cell>
          <cell r="D65" t="str">
            <v>16,036     37078       71.19      15       459</v>
          </cell>
        </row>
        <row r="66">
          <cell r="A66" t="str">
            <v>Totals: __</v>
          </cell>
          <cell r="B66" t="str">
            <v>________</v>
          </cell>
          <cell r="C66" t="str">
            <v>__________</v>
          </cell>
          <cell r="D66" t="str">
            <v>__________</v>
          </cell>
        </row>
        <row r="67">
          <cell r="A67">
            <v>2000</v>
          </cell>
          <cell r="B67">
            <v>108840</v>
          </cell>
          <cell r="C67">
            <v>4026057</v>
          </cell>
          <cell r="D67">
            <v>133695</v>
          </cell>
        </row>
        <row r="69">
          <cell r="A69">
            <v>36892</v>
          </cell>
          <cell r="B69">
            <v>8034</v>
          </cell>
          <cell r="C69">
            <v>255626</v>
          </cell>
          <cell r="D69" t="str">
            <v>7,448     31819       48.11      15       464</v>
          </cell>
        </row>
        <row r="70">
          <cell r="A70">
            <v>36923</v>
          </cell>
          <cell r="B70">
            <v>6045</v>
          </cell>
          <cell r="C70">
            <v>167584</v>
          </cell>
          <cell r="D70" t="str">
            <v>6,322     27723       51.12      14       390</v>
          </cell>
        </row>
        <row r="71">
          <cell r="A71">
            <v>36951</v>
          </cell>
          <cell r="B71">
            <v>6310</v>
          </cell>
          <cell r="C71">
            <v>118216</v>
          </cell>
          <cell r="D71" t="str">
            <v>17,017     18735       72.95      12       372</v>
          </cell>
        </row>
        <row r="72">
          <cell r="A72">
            <v>36982</v>
          </cell>
          <cell r="B72">
            <v>5335</v>
          </cell>
          <cell r="C72">
            <v>112138</v>
          </cell>
          <cell r="D72" t="str">
            <v>15,545     21020       74.45      12       358</v>
          </cell>
        </row>
        <row r="73">
          <cell r="A73">
            <v>37012</v>
          </cell>
          <cell r="B73">
            <v>5528</v>
          </cell>
          <cell r="C73">
            <v>54577</v>
          </cell>
          <cell r="D73" t="str">
            <v>17,164      9873       75.64      10       310</v>
          </cell>
        </row>
        <row r="74">
          <cell r="A74">
            <v>37043</v>
          </cell>
          <cell r="B74">
            <v>4116</v>
          </cell>
          <cell r="C74">
            <v>8309</v>
          </cell>
          <cell r="D74" t="str">
            <v>8,048      2019       66.16       9       270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g99"/>
    </sheetNames>
    <sheetDataSet>
      <sheetData sheetId="0">
        <row r="33">
          <cell r="A33">
            <v>36373</v>
          </cell>
          <cell r="B33">
            <v>9024</v>
          </cell>
          <cell r="C33">
            <v>227728</v>
          </cell>
          <cell r="D33" t="str">
            <v>10,211     25236       53.09      21       409</v>
          </cell>
        </row>
        <row r="34">
          <cell r="A34">
            <v>36404</v>
          </cell>
          <cell r="B34">
            <v>13729</v>
          </cell>
          <cell r="C34">
            <v>423246</v>
          </cell>
          <cell r="D34" t="str">
            <v>11,061     30829       44.62      21       587</v>
          </cell>
        </row>
        <row r="35">
          <cell r="A35">
            <v>36434</v>
          </cell>
          <cell r="B35">
            <v>7992</v>
          </cell>
          <cell r="C35">
            <v>545049</v>
          </cell>
          <cell r="D35" t="str">
            <v>1,471     68200       15.54      10       309</v>
          </cell>
        </row>
        <row r="36">
          <cell r="A36">
            <v>36465</v>
          </cell>
          <cell r="B36">
            <v>12948</v>
          </cell>
          <cell r="C36">
            <v>536479</v>
          </cell>
          <cell r="D36" t="str">
            <v>7,873     41434       37.81      21       579</v>
          </cell>
        </row>
        <row r="37">
          <cell r="A37">
            <v>36495</v>
          </cell>
          <cell r="B37">
            <v>11101</v>
          </cell>
          <cell r="C37">
            <v>534772</v>
          </cell>
          <cell r="D37" t="str">
            <v>6,082     48174       35.40      21       628</v>
          </cell>
        </row>
        <row r="38">
          <cell r="A38" t="str">
            <v>Totals: __</v>
          </cell>
          <cell r="B38" t="str">
            <v>________</v>
          </cell>
          <cell r="C38" t="str">
            <v>__________</v>
          </cell>
          <cell r="D38" t="str">
            <v>__________</v>
          </cell>
        </row>
        <row r="39">
          <cell r="A39">
            <v>1999</v>
          </cell>
          <cell r="B39">
            <v>54794</v>
          </cell>
          <cell r="C39">
            <v>2267274</v>
          </cell>
          <cell r="D39">
            <v>36698</v>
          </cell>
        </row>
        <row r="41">
          <cell r="A41">
            <v>36526</v>
          </cell>
          <cell r="B41">
            <v>8900</v>
          </cell>
          <cell r="C41">
            <v>490149</v>
          </cell>
          <cell r="D41" t="str">
            <v>6,774     55073       43.22      19       587</v>
          </cell>
        </row>
        <row r="42">
          <cell r="A42">
            <v>36557</v>
          </cell>
          <cell r="B42">
            <v>8129</v>
          </cell>
          <cell r="C42">
            <v>472743</v>
          </cell>
          <cell r="D42" t="str">
            <v>7,096     58156       46.61      21       609</v>
          </cell>
        </row>
        <row r="43">
          <cell r="A43">
            <v>36586</v>
          </cell>
          <cell r="B43">
            <v>8525</v>
          </cell>
          <cell r="C43">
            <v>452211</v>
          </cell>
          <cell r="D43" t="str">
            <v>8,370     53046       49.54      21       649</v>
          </cell>
        </row>
        <row r="44">
          <cell r="A44">
            <v>36617</v>
          </cell>
          <cell r="B44">
            <v>7231</v>
          </cell>
          <cell r="C44">
            <v>384783</v>
          </cell>
          <cell r="D44" t="str">
            <v>7,146     53213       49.70      20       598</v>
          </cell>
        </row>
        <row r="45">
          <cell r="A45">
            <v>36647</v>
          </cell>
          <cell r="B45">
            <v>6537</v>
          </cell>
          <cell r="C45">
            <v>368583</v>
          </cell>
          <cell r="D45" t="str">
            <v>8,128     56385       55.42      21       645</v>
          </cell>
        </row>
        <row r="46">
          <cell r="A46">
            <v>36678</v>
          </cell>
          <cell r="B46">
            <v>5648</v>
          </cell>
          <cell r="C46">
            <v>340833</v>
          </cell>
          <cell r="D46" t="str">
            <v>9,010     60346       61.47      21       624</v>
          </cell>
        </row>
        <row r="47">
          <cell r="A47">
            <v>36708</v>
          </cell>
          <cell r="B47">
            <v>4651</v>
          </cell>
          <cell r="C47">
            <v>336055</v>
          </cell>
          <cell r="D47" t="str">
            <v>7,029     72255       60.18      21       642</v>
          </cell>
        </row>
        <row r="48">
          <cell r="A48">
            <v>36739</v>
          </cell>
          <cell r="B48">
            <v>6388</v>
          </cell>
          <cell r="C48">
            <v>330527</v>
          </cell>
          <cell r="D48" t="str">
            <v>7,125     51742       52.73      20       601</v>
          </cell>
        </row>
        <row r="49">
          <cell r="A49">
            <v>36770</v>
          </cell>
          <cell r="B49">
            <v>5606</v>
          </cell>
          <cell r="C49">
            <v>252695</v>
          </cell>
          <cell r="D49" t="str">
            <v>7,387     45076       56.85      15       449</v>
          </cell>
        </row>
        <row r="50">
          <cell r="A50">
            <v>36800</v>
          </cell>
          <cell r="B50">
            <v>5429</v>
          </cell>
          <cell r="C50">
            <v>264959</v>
          </cell>
          <cell r="D50" t="str">
            <v>5,715     48805       51.28      15       464</v>
          </cell>
        </row>
        <row r="51">
          <cell r="A51">
            <v>36831</v>
          </cell>
          <cell r="B51">
            <v>4750</v>
          </cell>
          <cell r="C51">
            <v>227106</v>
          </cell>
          <cell r="D51" t="str">
            <v>4,440     47812       48.31      15       448</v>
          </cell>
        </row>
        <row r="52">
          <cell r="A52">
            <v>36861</v>
          </cell>
          <cell r="B52">
            <v>5674</v>
          </cell>
          <cell r="C52">
            <v>280853</v>
          </cell>
          <cell r="D52" t="str">
            <v>7,712     49499       57.61      17       518</v>
          </cell>
        </row>
        <row r="53">
          <cell r="A53" t="str">
            <v>Totals: __</v>
          </cell>
          <cell r="B53" t="str">
            <v>________</v>
          </cell>
          <cell r="C53" t="str">
            <v>__________</v>
          </cell>
          <cell r="D53" t="str">
            <v>__________</v>
          </cell>
        </row>
        <row r="54">
          <cell r="A54">
            <v>2000</v>
          </cell>
          <cell r="B54">
            <v>77468</v>
          </cell>
          <cell r="C54">
            <v>4201497</v>
          </cell>
          <cell r="D54">
            <v>85932</v>
          </cell>
        </row>
        <row r="56">
          <cell r="A56">
            <v>36892</v>
          </cell>
          <cell r="B56">
            <v>5387</v>
          </cell>
          <cell r="C56">
            <v>285835</v>
          </cell>
          <cell r="D56" t="str">
            <v>5,141     53061       48.83      17       500</v>
          </cell>
        </row>
        <row r="57">
          <cell r="A57">
            <v>36923</v>
          </cell>
          <cell r="B57">
            <v>4272</v>
          </cell>
          <cell r="C57">
            <v>177894</v>
          </cell>
          <cell r="D57" t="str">
            <v>3,864     41642       47.49      13       316</v>
          </cell>
        </row>
        <row r="58">
          <cell r="A58">
            <v>36951</v>
          </cell>
          <cell r="B58">
            <v>3460</v>
          </cell>
          <cell r="C58">
            <v>99026</v>
          </cell>
          <cell r="D58" t="str">
            <v>7,045     28621       67.06      14       431</v>
          </cell>
        </row>
        <row r="59">
          <cell r="A59">
            <v>36982</v>
          </cell>
          <cell r="B59">
            <v>4265</v>
          </cell>
          <cell r="C59">
            <v>153242</v>
          </cell>
          <cell r="D59" t="str">
            <v>7,613     35931       64.09      13       363</v>
          </cell>
        </row>
        <row r="60">
          <cell r="A60">
            <v>37012</v>
          </cell>
          <cell r="B60">
            <v>2919</v>
          </cell>
          <cell r="C60">
            <v>17834</v>
          </cell>
          <cell r="D60" t="str">
            <v>4,933      6110       62.82      10       242</v>
          </cell>
        </row>
        <row r="61">
          <cell r="A61">
            <v>37043</v>
          </cell>
          <cell r="B61">
            <v>3111</v>
          </cell>
          <cell r="C61">
            <v>16583</v>
          </cell>
          <cell r="D61" t="str">
            <v>2,223      5331       41.68      10       267</v>
          </cell>
        </row>
        <row r="62">
          <cell r="A62" t="str">
            <v>Totals: __</v>
          </cell>
          <cell r="B62" t="str">
            <v>________</v>
          </cell>
          <cell r="C62" t="str">
            <v>__________</v>
          </cell>
          <cell r="D62" t="str">
            <v>__________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p99"/>
    </sheetNames>
    <sheetDataSet>
      <sheetData sheetId="0">
        <row r="33">
          <cell r="A33">
            <v>36404</v>
          </cell>
          <cell r="B33">
            <v>4266</v>
          </cell>
          <cell r="C33">
            <v>430347</v>
          </cell>
          <cell r="D33" t="str">
            <v>5,851    100879       57.83      21       344</v>
          </cell>
        </row>
        <row r="34">
          <cell r="A34">
            <v>36434</v>
          </cell>
          <cell r="B34">
            <v>10235</v>
          </cell>
          <cell r="C34">
            <v>794333</v>
          </cell>
          <cell r="D34" t="str">
            <v>2,698     77610       20.86      12       323</v>
          </cell>
        </row>
        <row r="35">
          <cell r="A35">
            <v>36465</v>
          </cell>
          <cell r="B35">
            <v>14706</v>
          </cell>
          <cell r="C35">
            <v>872874</v>
          </cell>
          <cell r="D35" t="str">
            <v>17,270     59355       54.01      18       510</v>
          </cell>
        </row>
        <row r="36">
          <cell r="A36">
            <v>36495</v>
          </cell>
          <cell r="B36">
            <v>13091</v>
          </cell>
          <cell r="C36">
            <v>885490</v>
          </cell>
          <cell r="D36" t="str">
            <v>14,963     67642       53.34      18       558</v>
          </cell>
        </row>
        <row r="37">
          <cell r="A37" t="str">
            <v>Totals: ___</v>
          </cell>
          <cell r="B37" t="str">
            <v>_______</v>
          </cell>
          <cell r="C37" t="str">
            <v>__________</v>
          </cell>
          <cell r="D37" t="str">
            <v>__________</v>
          </cell>
        </row>
        <row r="38">
          <cell r="A38">
            <v>1999</v>
          </cell>
          <cell r="B38">
            <v>42298</v>
          </cell>
          <cell r="C38">
            <v>2983044</v>
          </cell>
          <cell r="D38">
            <v>40782</v>
          </cell>
        </row>
        <row r="40">
          <cell r="A40">
            <v>36526</v>
          </cell>
          <cell r="B40">
            <v>12984</v>
          </cell>
          <cell r="C40">
            <v>980860</v>
          </cell>
          <cell r="D40" t="str">
            <v>21,410     75544       62.25      19       560</v>
          </cell>
        </row>
        <row r="41">
          <cell r="A41">
            <v>36557</v>
          </cell>
          <cell r="B41">
            <v>6967</v>
          </cell>
          <cell r="C41">
            <v>747106</v>
          </cell>
          <cell r="D41" t="str">
            <v>10,315    107235       59.69      13       377</v>
          </cell>
        </row>
        <row r="42">
          <cell r="A42">
            <v>36586</v>
          </cell>
          <cell r="B42">
            <v>8086</v>
          </cell>
          <cell r="C42">
            <v>910439</v>
          </cell>
          <cell r="D42" t="str">
            <v>10,832    112595       57.26      16       496</v>
          </cell>
        </row>
        <row r="43">
          <cell r="A43">
            <v>36617</v>
          </cell>
          <cell r="B43">
            <v>6006</v>
          </cell>
          <cell r="C43">
            <v>584365</v>
          </cell>
          <cell r="D43" t="str">
            <v>9,027     97297       60.05      11       330</v>
          </cell>
        </row>
        <row r="44">
          <cell r="A44">
            <v>36647</v>
          </cell>
          <cell r="B44">
            <v>7245</v>
          </cell>
          <cell r="C44">
            <v>631856</v>
          </cell>
          <cell r="D44" t="str">
            <v>17,882     87213       71.17      17       504</v>
          </cell>
        </row>
        <row r="45">
          <cell r="A45">
            <v>36678</v>
          </cell>
          <cell r="B45">
            <v>4372</v>
          </cell>
          <cell r="C45">
            <v>447460</v>
          </cell>
          <cell r="D45" t="str">
            <v>9,670    102347       68.86      13       387</v>
          </cell>
        </row>
        <row r="46">
          <cell r="A46">
            <v>36708</v>
          </cell>
          <cell r="B46">
            <v>6132</v>
          </cell>
          <cell r="C46">
            <v>496118</v>
          </cell>
          <cell r="D46" t="str">
            <v>18,052     80907       74.64      16       493</v>
          </cell>
        </row>
        <row r="47">
          <cell r="A47">
            <v>36739</v>
          </cell>
          <cell r="B47">
            <v>5546</v>
          </cell>
          <cell r="C47">
            <v>470311</v>
          </cell>
          <cell r="D47" t="str">
            <v>31,828     84802       85.16      17       527</v>
          </cell>
        </row>
        <row r="48">
          <cell r="A48">
            <v>36770</v>
          </cell>
          <cell r="B48">
            <v>5580</v>
          </cell>
          <cell r="C48">
            <v>457966</v>
          </cell>
          <cell r="D48" t="str">
            <v>31,034     82073       84.76      14       420</v>
          </cell>
        </row>
        <row r="49">
          <cell r="A49">
            <v>36800</v>
          </cell>
          <cell r="B49">
            <v>5904</v>
          </cell>
          <cell r="C49">
            <v>459622</v>
          </cell>
          <cell r="D49" t="str">
            <v>16,106     77850       73.18      14       434</v>
          </cell>
        </row>
        <row r="50">
          <cell r="A50">
            <v>36831</v>
          </cell>
          <cell r="B50">
            <v>5533</v>
          </cell>
          <cell r="C50">
            <v>417017</v>
          </cell>
          <cell r="D50" t="str">
            <v>15,414     75370       73.59      14       419</v>
          </cell>
        </row>
        <row r="51">
          <cell r="A51">
            <v>36861</v>
          </cell>
          <cell r="B51">
            <v>5414</v>
          </cell>
          <cell r="C51">
            <v>422566</v>
          </cell>
          <cell r="D51" t="str">
            <v>21,656     78051       80.00      18       548</v>
          </cell>
        </row>
        <row r="52">
          <cell r="A52" t="str">
            <v>Totals: ___</v>
          </cell>
          <cell r="B52" t="str">
            <v>_______</v>
          </cell>
          <cell r="C52" t="str">
            <v>__________</v>
          </cell>
          <cell r="D52" t="str">
            <v>__________</v>
          </cell>
        </row>
        <row r="53">
          <cell r="A53">
            <v>2000</v>
          </cell>
          <cell r="B53">
            <v>79769</v>
          </cell>
          <cell r="C53">
            <v>7025686</v>
          </cell>
          <cell r="D53">
            <v>213226</v>
          </cell>
        </row>
        <row r="55">
          <cell r="A55">
            <v>36892</v>
          </cell>
          <cell r="B55">
            <v>4428</v>
          </cell>
          <cell r="C55">
            <v>443070</v>
          </cell>
          <cell r="D55" t="str">
            <v>11,715    100061       72.57      18       554</v>
          </cell>
        </row>
        <row r="56">
          <cell r="A56">
            <v>36923</v>
          </cell>
          <cell r="B56">
            <v>3870</v>
          </cell>
          <cell r="C56">
            <v>310978</v>
          </cell>
          <cell r="D56" t="str">
            <v>12,958     80357       77.00      14       392</v>
          </cell>
        </row>
        <row r="57">
          <cell r="A57">
            <v>36951</v>
          </cell>
          <cell r="B57">
            <v>2936</v>
          </cell>
          <cell r="C57">
            <v>146391</v>
          </cell>
          <cell r="D57" t="str">
            <v>25,901     49861       89.82      14       404</v>
          </cell>
        </row>
        <row r="58">
          <cell r="A58">
            <v>36982</v>
          </cell>
          <cell r="B58">
            <v>3562</v>
          </cell>
          <cell r="C58">
            <v>234348</v>
          </cell>
          <cell r="D58" t="str">
            <v>26,285     65792       88.07      12       335</v>
          </cell>
        </row>
        <row r="59">
          <cell r="A59">
            <v>37012</v>
          </cell>
          <cell r="B59">
            <v>2381</v>
          </cell>
          <cell r="C59">
            <v>64470</v>
          </cell>
          <cell r="D59" t="str">
            <v>28,912     27077       92.39       7       217</v>
          </cell>
        </row>
        <row r="60">
          <cell r="A60">
            <v>37043</v>
          </cell>
          <cell r="B60">
            <v>1585</v>
          </cell>
          <cell r="C60">
            <v>5378</v>
          </cell>
          <cell r="D60" t="str">
            <v>12,242      3394       88.54       6       180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t99"/>
    </sheetNames>
    <sheetDataSet>
      <sheetData sheetId="0">
        <row r="33">
          <cell r="A33">
            <v>36434</v>
          </cell>
          <cell r="B33">
            <v>3431</v>
          </cell>
          <cell r="C33">
            <v>330699</v>
          </cell>
          <cell r="D33" t="str">
            <v>911     96386       20.98      16       194</v>
          </cell>
        </row>
        <row r="34">
          <cell r="A34">
            <v>36465</v>
          </cell>
          <cell r="B34">
            <v>4656</v>
          </cell>
          <cell r="C34">
            <v>614193</v>
          </cell>
          <cell r="D34" t="str">
            <v>1,733    131915       27.12      16       421</v>
          </cell>
        </row>
        <row r="35">
          <cell r="A35">
            <v>36495</v>
          </cell>
          <cell r="B35">
            <v>12466</v>
          </cell>
          <cell r="C35">
            <v>889247</v>
          </cell>
          <cell r="D35" t="str">
            <v>2,720     71334       17.91      16       463</v>
          </cell>
        </row>
        <row r="36">
          <cell r="A36" t="str">
            <v>Totals: ___</v>
          </cell>
          <cell r="B36" t="str">
            <v>_______</v>
          </cell>
          <cell r="C36" t="str">
            <v>__________</v>
          </cell>
          <cell r="D36" t="str">
            <v>__________</v>
          </cell>
        </row>
        <row r="37">
          <cell r="A37">
            <v>1999</v>
          </cell>
          <cell r="B37">
            <v>20553</v>
          </cell>
          <cell r="C37">
            <v>1834139</v>
          </cell>
          <cell r="D37">
            <v>5364</v>
          </cell>
        </row>
        <row r="39">
          <cell r="A39">
            <v>36526</v>
          </cell>
          <cell r="B39">
            <v>12355</v>
          </cell>
          <cell r="C39">
            <v>976144</v>
          </cell>
          <cell r="D39" t="str">
            <v>3,646     79009       22.79      16       474</v>
          </cell>
        </row>
        <row r="40">
          <cell r="A40">
            <v>36557</v>
          </cell>
          <cell r="B40">
            <v>8576</v>
          </cell>
          <cell r="C40">
            <v>834442</v>
          </cell>
          <cell r="D40" t="str">
            <v>2,144     97300       20.00      15       424</v>
          </cell>
        </row>
        <row r="41">
          <cell r="A41">
            <v>36586</v>
          </cell>
          <cell r="B41">
            <v>9895</v>
          </cell>
          <cell r="C41">
            <v>962861</v>
          </cell>
          <cell r="D41" t="str">
            <v>3,917     97308       28.36      16       494</v>
          </cell>
        </row>
        <row r="42">
          <cell r="A42">
            <v>36617</v>
          </cell>
          <cell r="B42">
            <v>7181</v>
          </cell>
          <cell r="C42">
            <v>646774</v>
          </cell>
          <cell r="D42" t="str">
            <v>2,970     90068       29.26      12       358</v>
          </cell>
        </row>
        <row r="43">
          <cell r="A43">
            <v>36647</v>
          </cell>
          <cell r="B43">
            <v>6985</v>
          </cell>
          <cell r="C43">
            <v>785093</v>
          </cell>
          <cell r="D43" t="str">
            <v>2,009    112397       22.34      16       494</v>
          </cell>
        </row>
        <row r="44">
          <cell r="A44">
            <v>36678</v>
          </cell>
          <cell r="B44">
            <v>6040</v>
          </cell>
          <cell r="C44">
            <v>654648</v>
          </cell>
          <cell r="D44" t="str">
            <v>2,116    108386       25.94      16       479</v>
          </cell>
        </row>
        <row r="45">
          <cell r="A45">
            <v>36708</v>
          </cell>
          <cell r="B45">
            <v>4988</v>
          </cell>
          <cell r="C45">
            <v>626748</v>
          </cell>
          <cell r="D45" t="str">
            <v>2,421    125652       32.68      16       495</v>
          </cell>
        </row>
        <row r="46">
          <cell r="A46">
            <v>36739</v>
          </cell>
          <cell r="B46">
            <v>4905</v>
          </cell>
          <cell r="C46">
            <v>616630</v>
          </cell>
          <cell r="D46" t="str">
            <v>1,488    125715       23.28      16       494</v>
          </cell>
        </row>
        <row r="47">
          <cell r="A47">
            <v>36770</v>
          </cell>
          <cell r="B47">
            <v>3899</v>
          </cell>
          <cell r="C47">
            <v>439744</v>
          </cell>
          <cell r="D47" t="str">
            <v>2,356    112784       37.67      13       390</v>
          </cell>
        </row>
        <row r="48">
          <cell r="A48">
            <v>36800</v>
          </cell>
          <cell r="B48">
            <v>4138</v>
          </cell>
          <cell r="C48">
            <v>433475</v>
          </cell>
          <cell r="D48" t="str">
            <v>2,567    104755       38.28      13       403</v>
          </cell>
        </row>
        <row r="49">
          <cell r="A49">
            <v>36831</v>
          </cell>
          <cell r="B49">
            <v>3514</v>
          </cell>
          <cell r="C49">
            <v>384514</v>
          </cell>
          <cell r="D49" t="str">
            <v>2,165    109424       38.12      13       380</v>
          </cell>
        </row>
        <row r="50">
          <cell r="A50">
            <v>36861</v>
          </cell>
          <cell r="B50">
            <v>3663</v>
          </cell>
          <cell r="C50">
            <v>429966</v>
          </cell>
          <cell r="D50" t="str">
            <v>1,730    117381       32.08       9       266</v>
          </cell>
        </row>
        <row r="51">
          <cell r="A51" t="str">
            <v>Totals: ___</v>
          </cell>
          <cell r="B51" t="str">
            <v>_______</v>
          </cell>
          <cell r="C51" t="str">
            <v>__________</v>
          </cell>
          <cell r="D51" t="str">
            <v>__________</v>
          </cell>
        </row>
        <row r="52">
          <cell r="A52">
            <v>2000</v>
          </cell>
          <cell r="B52">
            <v>76139</v>
          </cell>
          <cell r="C52">
            <v>7791039</v>
          </cell>
          <cell r="D52">
            <v>29529</v>
          </cell>
        </row>
        <row r="54">
          <cell r="A54">
            <v>36892</v>
          </cell>
          <cell r="B54">
            <v>3211</v>
          </cell>
          <cell r="C54">
            <v>436323</v>
          </cell>
          <cell r="D54" t="str">
            <v>1,820    135884       36.18       9       273</v>
          </cell>
        </row>
        <row r="55">
          <cell r="A55">
            <v>36923</v>
          </cell>
          <cell r="B55">
            <v>3198</v>
          </cell>
          <cell r="C55">
            <v>275082</v>
          </cell>
          <cell r="D55" t="str">
            <v>1,428     86017       30.87       6       168</v>
          </cell>
        </row>
        <row r="56">
          <cell r="A56">
            <v>36951</v>
          </cell>
          <cell r="B56">
            <v>954</v>
          </cell>
          <cell r="C56">
            <v>158663</v>
          </cell>
          <cell r="D56" t="str">
            <v>978    166314       50.62       5       155</v>
          </cell>
        </row>
        <row r="57">
          <cell r="A57">
            <v>36982</v>
          </cell>
          <cell r="B57">
            <v>2015</v>
          </cell>
          <cell r="C57">
            <v>235053</v>
          </cell>
          <cell r="D57" t="str">
            <v>1,036    116652       33.96       5       148</v>
          </cell>
        </row>
        <row r="58">
          <cell r="A58">
            <v>37012</v>
          </cell>
          <cell r="B58">
            <v>22</v>
          </cell>
          <cell r="C58">
            <v>17654</v>
          </cell>
          <cell r="D58" t="str">
            <v>744    802455       97.13       1        30</v>
          </cell>
        </row>
        <row r="59">
          <cell r="A59" t="str">
            <v>Totals: ___</v>
          </cell>
          <cell r="B59" t="str">
            <v>_______</v>
          </cell>
          <cell r="C59" t="str">
            <v>__________</v>
          </cell>
          <cell r="D59" t="str">
            <v>__________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n94"/>
    </sheetNames>
    <sheetDataSet>
      <sheetData sheetId="0">
        <row r="49">
          <cell r="A49">
            <v>34486</v>
          </cell>
          <cell r="B49">
            <v>3325</v>
          </cell>
          <cell r="C49">
            <v>59746</v>
          </cell>
          <cell r="D49" t="str">
            <v>4,117     17969       55.32       8       170</v>
          </cell>
        </row>
        <row r="50">
          <cell r="A50">
            <v>34516</v>
          </cell>
          <cell r="B50">
            <v>5325</v>
          </cell>
          <cell r="C50">
            <v>79142</v>
          </cell>
          <cell r="D50" t="str">
            <v>4,793     14863       47.37       8       220</v>
          </cell>
        </row>
        <row r="51">
          <cell r="A51">
            <v>34547</v>
          </cell>
          <cell r="B51">
            <v>4691</v>
          </cell>
          <cell r="C51">
            <v>81095</v>
          </cell>
          <cell r="D51" t="str">
            <v>3,260     17288       41.00       8       237</v>
          </cell>
        </row>
        <row r="52">
          <cell r="A52">
            <v>34578</v>
          </cell>
          <cell r="B52">
            <v>3606</v>
          </cell>
          <cell r="C52">
            <v>82819</v>
          </cell>
          <cell r="D52" t="str">
            <v>3,975     22967       52.43       8       212</v>
          </cell>
        </row>
        <row r="53">
          <cell r="A53">
            <v>34608</v>
          </cell>
          <cell r="B53">
            <v>2886</v>
          </cell>
          <cell r="C53">
            <v>82274</v>
          </cell>
          <cell r="D53" t="str">
            <v>1,983     28508       40.73       6       186</v>
          </cell>
        </row>
        <row r="54">
          <cell r="A54">
            <v>34639</v>
          </cell>
          <cell r="B54">
            <v>2795</v>
          </cell>
          <cell r="C54">
            <v>77830</v>
          </cell>
          <cell r="D54" t="str">
            <v>1,636     27847       36.92       7       207</v>
          </cell>
        </row>
        <row r="55">
          <cell r="A55">
            <v>34669</v>
          </cell>
          <cell r="B55">
            <v>2798</v>
          </cell>
          <cell r="C55">
            <v>73911</v>
          </cell>
          <cell r="D55" t="str">
            <v>2,095     26416       42.82       7       200</v>
          </cell>
        </row>
        <row r="56">
          <cell r="A56" t="str">
            <v>Totals: __</v>
          </cell>
          <cell r="B56" t="str">
            <v>________</v>
          </cell>
          <cell r="C56" t="str">
            <v>__________</v>
          </cell>
          <cell r="D56" t="str">
            <v>__________</v>
          </cell>
        </row>
        <row r="57">
          <cell r="A57">
            <v>1994</v>
          </cell>
          <cell r="B57">
            <v>25426</v>
          </cell>
          <cell r="C57">
            <v>536817</v>
          </cell>
          <cell r="D57">
            <v>21859</v>
          </cell>
        </row>
        <row r="59">
          <cell r="A59">
            <v>34700</v>
          </cell>
          <cell r="B59">
            <v>2638</v>
          </cell>
          <cell r="C59">
            <v>90627</v>
          </cell>
          <cell r="D59" t="str">
            <v>2,179     34355       45.24       7       209</v>
          </cell>
        </row>
        <row r="60">
          <cell r="A60">
            <v>34731</v>
          </cell>
          <cell r="B60">
            <v>2280</v>
          </cell>
          <cell r="C60">
            <v>83312</v>
          </cell>
          <cell r="D60" t="str">
            <v>2,202     36541       49.13       7       193</v>
          </cell>
        </row>
        <row r="61">
          <cell r="A61">
            <v>34759</v>
          </cell>
          <cell r="B61">
            <v>2441</v>
          </cell>
          <cell r="C61">
            <v>89977</v>
          </cell>
          <cell r="D61" t="str">
            <v>1,427     36861       36.89       7       216</v>
          </cell>
        </row>
        <row r="62">
          <cell r="A62">
            <v>34790</v>
          </cell>
          <cell r="B62">
            <v>1548</v>
          </cell>
          <cell r="C62">
            <v>30970</v>
          </cell>
          <cell r="D62" t="str">
            <v>1,291     20007       45.47       6       166</v>
          </cell>
        </row>
        <row r="63">
          <cell r="A63">
            <v>34820</v>
          </cell>
          <cell r="B63">
            <v>2466</v>
          </cell>
          <cell r="C63">
            <v>89319</v>
          </cell>
          <cell r="D63" t="str">
            <v>825     36221       25.07       8       218</v>
          </cell>
        </row>
        <row r="64">
          <cell r="A64">
            <v>34851</v>
          </cell>
          <cell r="B64">
            <v>2168</v>
          </cell>
          <cell r="C64">
            <v>80564</v>
          </cell>
          <cell r="D64" t="str">
            <v>1,207     37161       35.76       7       210</v>
          </cell>
        </row>
        <row r="65">
          <cell r="A65">
            <v>34881</v>
          </cell>
          <cell r="B65">
            <v>2132</v>
          </cell>
          <cell r="C65">
            <v>79743</v>
          </cell>
          <cell r="D65" t="str">
            <v>1,272     37403       37.37       7       211</v>
          </cell>
        </row>
        <row r="66">
          <cell r="A66">
            <v>34912</v>
          </cell>
          <cell r="B66">
            <v>1906</v>
          </cell>
          <cell r="C66">
            <v>84095</v>
          </cell>
          <cell r="D66" t="str">
            <v>894     44122       31.93       7       213</v>
          </cell>
        </row>
        <row r="67">
          <cell r="A67">
            <v>34943</v>
          </cell>
          <cell r="B67">
            <v>2007</v>
          </cell>
          <cell r="C67">
            <v>84964</v>
          </cell>
          <cell r="D67" t="str">
            <v>726     42334       26.56       7       210</v>
          </cell>
        </row>
        <row r="68">
          <cell r="A68">
            <v>34973</v>
          </cell>
          <cell r="B68">
            <v>1884</v>
          </cell>
          <cell r="C68">
            <v>78881</v>
          </cell>
          <cell r="D68" t="str">
            <v>1,487     41869       44.11       7       217</v>
          </cell>
        </row>
        <row r="69">
          <cell r="A69">
            <v>35004</v>
          </cell>
          <cell r="B69">
            <v>1821</v>
          </cell>
          <cell r="C69">
            <v>80447</v>
          </cell>
          <cell r="D69" t="str">
            <v>795     44178       30.39       7       205</v>
          </cell>
        </row>
        <row r="70">
          <cell r="A70">
            <v>35034</v>
          </cell>
          <cell r="B70">
            <v>1793</v>
          </cell>
          <cell r="C70">
            <v>83789</v>
          </cell>
          <cell r="D70" t="str">
            <v>907     46732       33.59       7       214</v>
          </cell>
        </row>
        <row r="71">
          <cell r="A71" t="str">
            <v>Totals: __</v>
          </cell>
          <cell r="B71" t="str">
            <v>________</v>
          </cell>
          <cell r="C71" t="str">
            <v>__________</v>
          </cell>
          <cell r="D71" t="str">
            <v>__________</v>
          </cell>
        </row>
        <row r="72">
          <cell r="A72">
            <v>1995</v>
          </cell>
          <cell r="B72">
            <v>25084</v>
          </cell>
          <cell r="C72">
            <v>956688</v>
          </cell>
          <cell r="D72">
            <v>15212</v>
          </cell>
        </row>
        <row r="74">
          <cell r="A74">
            <v>35065</v>
          </cell>
          <cell r="B74">
            <v>1921</v>
          </cell>
          <cell r="C74">
            <v>71679</v>
          </cell>
          <cell r="D74" t="str">
            <v>741     37314       27.84       7       171</v>
          </cell>
        </row>
        <row r="75">
          <cell r="A75">
            <v>35096</v>
          </cell>
          <cell r="B75">
            <v>1316</v>
          </cell>
          <cell r="C75">
            <v>65552</v>
          </cell>
          <cell r="D75" t="str">
            <v>979     49812       42.66       6       154</v>
          </cell>
        </row>
        <row r="76">
          <cell r="A76">
            <v>35125</v>
          </cell>
          <cell r="B76">
            <v>1774</v>
          </cell>
          <cell r="C76">
            <v>74253</v>
          </cell>
          <cell r="D76" t="str">
            <v>1,338     41857       42.99       7       186</v>
          </cell>
        </row>
        <row r="77">
          <cell r="A77">
            <v>35156</v>
          </cell>
          <cell r="B77">
            <v>1713</v>
          </cell>
          <cell r="C77">
            <v>73539</v>
          </cell>
          <cell r="D77" t="str">
            <v>1,207     42930       41.34       7       206</v>
          </cell>
        </row>
        <row r="78">
          <cell r="A78">
            <v>35186</v>
          </cell>
          <cell r="B78">
            <v>1654</v>
          </cell>
          <cell r="C78">
            <v>74808</v>
          </cell>
          <cell r="D78" t="str">
            <v>1,279     45229       43.61       7       210</v>
          </cell>
        </row>
        <row r="79">
          <cell r="A79">
            <v>35217</v>
          </cell>
          <cell r="B79">
            <v>1771</v>
          </cell>
          <cell r="C79">
            <v>68266</v>
          </cell>
          <cell r="D79" t="str">
            <v>1,657     38547       48.34       7       194</v>
          </cell>
        </row>
        <row r="80">
          <cell r="A80">
            <v>35247</v>
          </cell>
          <cell r="B80">
            <v>1469</v>
          </cell>
          <cell r="C80">
            <v>75761</v>
          </cell>
          <cell r="D80" t="str">
            <v>1,265     51574       46.27       7       207</v>
          </cell>
        </row>
        <row r="81">
          <cell r="A81">
            <v>35278</v>
          </cell>
          <cell r="B81">
            <v>1506</v>
          </cell>
          <cell r="C81">
            <v>71993</v>
          </cell>
          <cell r="D81" t="str">
            <v>1,100     47805       42.21       7       217</v>
          </cell>
        </row>
        <row r="82">
          <cell r="A82">
            <v>35309</v>
          </cell>
          <cell r="B82">
            <v>1424</v>
          </cell>
          <cell r="C82">
            <v>67594</v>
          </cell>
          <cell r="D82" t="str">
            <v>985     47468       40.89       7       209</v>
          </cell>
        </row>
        <row r="83">
          <cell r="A83">
            <v>35339</v>
          </cell>
          <cell r="B83">
            <v>1419</v>
          </cell>
          <cell r="C83">
            <v>68461</v>
          </cell>
          <cell r="D83" t="str">
            <v>1,012     48246       41.63       7       217</v>
          </cell>
        </row>
        <row r="84">
          <cell r="A84">
            <v>35370</v>
          </cell>
          <cell r="B84">
            <v>1388</v>
          </cell>
          <cell r="C84">
            <v>62500</v>
          </cell>
          <cell r="D84" t="str">
            <v>1,036     45029       42.74       7       210</v>
          </cell>
        </row>
        <row r="85">
          <cell r="A85">
            <v>35400</v>
          </cell>
          <cell r="B85">
            <v>1211</v>
          </cell>
          <cell r="C85">
            <v>60686</v>
          </cell>
          <cell r="D85" t="str">
            <v>945     50113       43.83       7       201</v>
          </cell>
        </row>
        <row r="86">
          <cell r="A86" t="str">
            <v>Totals: __</v>
          </cell>
          <cell r="B86" t="str">
            <v>________</v>
          </cell>
          <cell r="C86" t="str">
            <v>__________</v>
          </cell>
          <cell r="D86" t="str">
            <v>__________</v>
          </cell>
        </row>
        <row r="87">
          <cell r="A87">
            <v>1996</v>
          </cell>
          <cell r="B87">
            <v>18566</v>
          </cell>
          <cell r="C87">
            <v>835092</v>
          </cell>
          <cell r="D87">
            <v>13544</v>
          </cell>
        </row>
        <row r="89">
          <cell r="A89">
            <v>35431</v>
          </cell>
          <cell r="B89">
            <v>1327</v>
          </cell>
          <cell r="C89">
            <v>55268</v>
          </cell>
          <cell r="D89" t="str">
            <v>1,015     41649       43.34       7       193</v>
          </cell>
        </row>
        <row r="90">
          <cell r="A90">
            <v>35462</v>
          </cell>
          <cell r="B90">
            <v>1220</v>
          </cell>
          <cell r="C90">
            <v>48749</v>
          </cell>
          <cell r="D90" t="str">
            <v>1,014     39959       45.39       7       179</v>
          </cell>
        </row>
        <row r="91">
          <cell r="A91">
            <v>35490</v>
          </cell>
          <cell r="B91">
            <v>1388</v>
          </cell>
          <cell r="C91">
            <v>48105</v>
          </cell>
          <cell r="D91" t="str">
            <v>1,069     34658       43.51       6       186</v>
          </cell>
        </row>
        <row r="92">
          <cell r="A92">
            <v>35521</v>
          </cell>
          <cell r="B92">
            <v>1265</v>
          </cell>
          <cell r="C92">
            <v>47295</v>
          </cell>
          <cell r="D92" t="str">
            <v>717     37388       36.18       6       163</v>
          </cell>
        </row>
        <row r="93">
          <cell r="A93">
            <v>35551</v>
          </cell>
          <cell r="B93">
            <v>1206</v>
          </cell>
          <cell r="C93">
            <v>48209</v>
          </cell>
          <cell r="D93" t="str">
            <v>773     39975       39.06       5       155</v>
          </cell>
        </row>
        <row r="94">
          <cell r="A94">
            <v>35582</v>
          </cell>
          <cell r="B94">
            <v>1185</v>
          </cell>
          <cell r="C94">
            <v>46017</v>
          </cell>
          <cell r="D94" t="str">
            <v>890     38833       42.89       5       142</v>
          </cell>
        </row>
        <row r="95">
          <cell r="A95">
            <v>35612</v>
          </cell>
          <cell r="B95">
            <v>1163</v>
          </cell>
          <cell r="C95">
            <v>46155</v>
          </cell>
          <cell r="D95" t="str">
            <v>1,026     39687       46.87       5       155</v>
          </cell>
        </row>
        <row r="96">
          <cell r="A96">
            <v>35643</v>
          </cell>
          <cell r="B96">
            <v>1222</v>
          </cell>
          <cell r="C96">
            <v>46611</v>
          </cell>
          <cell r="D96" t="str">
            <v>841     38144       40.77       5       155</v>
          </cell>
        </row>
        <row r="97">
          <cell r="A97">
            <v>35674</v>
          </cell>
          <cell r="B97">
            <v>1071</v>
          </cell>
          <cell r="C97">
            <v>46333</v>
          </cell>
          <cell r="D97" t="str">
            <v>867     43262       44.74       5       150</v>
          </cell>
        </row>
        <row r="98">
          <cell r="A98">
            <v>35704</v>
          </cell>
          <cell r="B98">
            <v>1191</v>
          </cell>
          <cell r="C98">
            <v>47050</v>
          </cell>
          <cell r="D98" t="str">
            <v>1,055     39505       46.97       5       155</v>
          </cell>
        </row>
        <row r="99">
          <cell r="A99">
            <v>35735</v>
          </cell>
          <cell r="B99">
            <v>1006</v>
          </cell>
          <cell r="C99">
            <v>45197</v>
          </cell>
          <cell r="D99" t="str">
            <v>836     44928       45.39       5       150</v>
          </cell>
        </row>
        <row r="100">
          <cell r="A100">
            <v>35765</v>
          </cell>
          <cell r="B100">
            <v>1081</v>
          </cell>
          <cell r="C100">
            <v>46686</v>
          </cell>
          <cell r="D100" t="str">
            <v>912     43188       45.76       5       155</v>
          </cell>
        </row>
        <row r="101">
          <cell r="A101" t="str">
            <v>Totals: __</v>
          </cell>
          <cell r="B101" t="str">
            <v>________</v>
          </cell>
          <cell r="C101" t="str">
            <v>__________</v>
          </cell>
          <cell r="D101" t="str">
            <v>__________</v>
          </cell>
        </row>
        <row r="102">
          <cell r="A102">
            <v>1997</v>
          </cell>
          <cell r="B102">
            <v>14325</v>
          </cell>
          <cell r="C102">
            <v>571675</v>
          </cell>
          <cell r="D102">
            <v>11015</v>
          </cell>
        </row>
        <row r="104">
          <cell r="A104">
            <v>35796</v>
          </cell>
          <cell r="B104">
            <v>1059</v>
          </cell>
          <cell r="C104">
            <v>45823</v>
          </cell>
          <cell r="D104" t="str">
            <v>796     43271       42.91       5       148</v>
          </cell>
        </row>
        <row r="105">
          <cell r="A105">
            <v>35827</v>
          </cell>
          <cell r="B105">
            <v>963</v>
          </cell>
          <cell r="C105">
            <v>40728</v>
          </cell>
          <cell r="D105" t="str">
            <v>702     42293       42.16       5       137</v>
          </cell>
        </row>
        <row r="106">
          <cell r="A106">
            <v>35855</v>
          </cell>
          <cell r="B106">
            <v>1038</v>
          </cell>
          <cell r="C106">
            <v>44345</v>
          </cell>
          <cell r="D106" t="str">
            <v>696     42722       40.14       5       141</v>
          </cell>
        </row>
        <row r="107">
          <cell r="A107">
            <v>35886</v>
          </cell>
          <cell r="B107">
            <v>1009</v>
          </cell>
          <cell r="C107">
            <v>42584</v>
          </cell>
          <cell r="D107" t="str">
            <v>831     42205       45.16       5       150</v>
          </cell>
        </row>
        <row r="108">
          <cell r="A108">
            <v>35916</v>
          </cell>
          <cell r="B108">
            <v>730</v>
          </cell>
          <cell r="C108">
            <v>44404</v>
          </cell>
          <cell r="D108" t="str">
            <v>745     60828       50.51       5       154</v>
          </cell>
        </row>
        <row r="109">
          <cell r="A109">
            <v>35947</v>
          </cell>
          <cell r="B109">
            <v>844</v>
          </cell>
          <cell r="C109">
            <v>40599</v>
          </cell>
          <cell r="D109" t="str">
            <v>465     48104       35.52       3        56</v>
          </cell>
        </row>
        <row r="110">
          <cell r="A110">
            <v>35977</v>
          </cell>
          <cell r="B110">
            <v>874</v>
          </cell>
          <cell r="C110">
            <v>42955</v>
          </cell>
          <cell r="D110" t="str">
            <v>521     49148       37.35       5       138</v>
          </cell>
        </row>
        <row r="111">
          <cell r="A111">
            <v>36008</v>
          </cell>
          <cell r="B111">
            <v>911</v>
          </cell>
          <cell r="C111">
            <v>41639</v>
          </cell>
          <cell r="D111" t="str">
            <v>1,245     45707       57.75       5       155</v>
          </cell>
        </row>
        <row r="112">
          <cell r="A112">
            <v>36039</v>
          </cell>
          <cell r="B112">
            <v>882</v>
          </cell>
          <cell r="C112">
            <v>42005</v>
          </cell>
          <cell r="D112" t="str">
            <v>637     47625       41.94       5       145</v>
          </cell>
        </row>
        <row r="113">
          <cell r="A113">
            <v>36069</v>
          </cell>
          <cell r="B113">
            <v>951</v>
          </cell>
          <cell r="C113">
            <v>42362</v>
          </cell>
          <cell r="D113" t="str">
            <v>570     44545       37.48       5       144</v>
          </cell>
        </row>
        <row r="114">
          <cell r="A114">
            <v>36100</v>
          </cell>
          <cell r="B114">
            <v>882</v>
          </cell>
          <cell r="C114">
            <v>40634</v>
          </cell>
          <cell r="D114" t="str">
            <v>583     46071       39.80       5       119</v>
          </cell>
        </row>
        <row r="115">
          <cell r="A115">
            <v>36130</v>
          </cell>
          <cell r="B115">
            <v>877</v>
          </cell>
          <cell r="C115">
            <v>42363</v>
          </cell>
          <cell r="D115" t="str">
            <v>380     48305       30.23       5       135</v>
          </cell>
        </row>
        <row r="116">
          <cell r="A116" t="str">
            <v>Totals: __</v>
          </cell>
          <cell r="B116" t="str">
            <v>________</v>
          </cell>
          <cell r="C116" t="str">
            <v>__________</v>
          </cell>
          <cell r="D116" t="str">
            <v>__________</v>
          </cell>
        </row>
        <row r="117">
          <cell r="A117">
            <v>1998</v>
          </cell>
          <cell r="B117">
            <v>11020</v>
          </cell>
          <cell r="C117">
            <v>510441</v>
          </cell>
          <cell r="D117">
            <v>8171</v>
          </cell>
        </row>
        <row r="119">
          <cell r="A119">
            <v>36161</v>
          </cell>
          <cell r="B119">
            <v>1004</v>
          </cell>
          <cell r="C119">
            <v>42329</v>
          </cell>
          <cell r="D119" t="str">
            <v>634     42161       38.71       5       153</v>
          </cell>
        </row>
        <row r="120">
          <cell r="A120">
            <v>36192</v>
          </cell>
          <cell r="B120">
            <v>906</v>
          </cell>
          <cell r="C120">
            <v>37876</v>
          </cell>
          <cell r="D120" t="str">
            <v>596     41806       39.68       5       140</v>
          </cell>
        </row>
        <row r="121">
          <cell r="A121">
            <v>36220</v>
          </cell>
          <cell r="B121">
            <v>1162</v>
          </cell>
          <cell r="C121">
            <v>41264</v>
          </cell>
          <cell r="D121" t="str">
            <v>1,077     35512       48.10       5       155</v>
          </cell>
        </row>
        <row r="122">
          <cell r="A122">
            <v>36251</v>
          </cell>
          <cell r="B122">
            <v>871</v>
          </cell>
          <cell r="C122">
            <v>37933</v>
          </cell>
          <cell r="D122" t="str">
            <v>574     43552       39.72       5       142</v>
          </cell>
        </row>
        <row r="123">
          <cell r="A123">
            <v>36281</v>
          </cell>
          <cell r="B123">
            <v>867</v>
          </cell>
          <cell r="C123">
            <v>40945</v>
          </cell>
          <cell r="D123" t="str">
            <v>490     47227       36.11       5       155</v>
          </cell>
        </row>
        <row r="124">
          <cell r="A124">
            <v>36312</v>
          </cell>
          <cell r="B124">
            <v>775</v>
          </cell>
          <cell r="C124">
            <v>38946</v>
          </cell>
          <cell r="D124" t="str">
            <v>616     50253       44.28       5       140</v>
          </cell>
        </row>
        <row r="125">
          <cell r="A125">
            <v>36342</v>
          </cell>
          <cell r="B125">
            <v>858</v>
          </cell>
          <cell r="C125">
            <v>40491</v>
          </cell>
          <cell r="D125" t="str">
            <v>621     47193       41.99       5       155</v>
          </cell>
        </row>
        <row r="126">
          <cell r="A126">
            <v>36373</v>
          </cell>
          <cell r="B126">
            <v>762</v>
          </cell>
          <cell r="C126">
            <v>39953</v>
          </cell>
          <cell r="D126" t="str">
            <v>549     52432       41.88       5       148</v>
          </cell>
        </row>
        <row r="127">
          <cell r="A127">
            <v>36404</v>
          </cell>
          <cell r="B127">
            <v>711</v>
          </cell>
          <cell r="C127">
            <v>37987</v>
          </cell>
          <cell r="D127" t="str">
            <v>635     53428       47.18       5       129</v>
          </cell>
        </row>
        <row r="128">
          <cell r="A128">
            <v>36434</v>
          </cell>
          <cell r="B128">
            <v>834</v>
          </cell>
          <cell r="C128">
            <v>39647</v>
          </cell>
          <cell r="D128" t="str">
            <v>600     47539       41.84       5       155</v>
          </cell>
        </row>
        <row r="129">
          <cell r="A129">
            <v>36465</v>
          </cell>
          <cell r="B129">
            <v>804</v>
          </cell>
          <cell r="C129">
            <v>37691</v>
          </cell>
          <cell r="D129" t="str">
            <v>578     46880       41.82       5       149</v>
          </cell>
        </row>
        <row r="130">
          <cell r="A130">
            <v>36495</v>
          </cell>
          <cell r="B130">
            <v>754</v>
          </cell>
          <cell r="C130">
            <v>38181</v>
          </cell>
          <cell r="D130" t="str">
            <v>521     50638       40.86       5       149</v>
          </cell>
        </row>
        <row r="131">
          <cell r="A131" t="str">
            <v>Totals: __</v>
          </cell>
          <cell r="B131" t="str">
            <v>________</v>
          </cell>
          <cell r="C131" t="str">
            <v>__________</v>
          </cell>
          <cell r="D131" t="str">
            <v>__________</v>
          </cell>
        </row>
        <row r="132">
          <cell r="A132">
            <v>1999</v>
          </cell>
          <cell r="B132">
            <v>10308</v>
          </cell>
          <cell r="C132">
            <v>473243</v>
          </cell>
          <cell r="D132">
            <v>7491</v>
          </cell>
        </row>
        <row r="134">
          <cell r="A134">
            <v>36526</v>
          </cell>
          <cell r="B134">
            <v>849</v>
          </cell>
          <cell r="C134">
            <v>37480</v>
          </cell>
          <cell r="D134" t="str">
            <v>457     44147       34.99       5       152</v>
          </cell>
        </row>
        <row r="135">
          <cell r="A135">
            <v>36557</v>
          </cell>
          <cell r="B135">
            <v>804</v>
          </cell>
          <cell r="C135">
            <v>34436</v>
          </cell>
          <cell r="D135" t="str">
            <v>355     42831       30.63       5       144</v>
          </cell>
        </row>
        <row r="136">
          <cell r="A136">
            <v>36586</v>
          </cell>
          <cell r="B136">
            <v>734</v>
          </cell>
          <cell r="C136">
            <v>36431</v>
          </cell>
          <cell r="D136" t="str">
            <v>267     49634       26.67       5       135</v>
          </cell>
        </row>
        <row r="137">
          <cell r="A137">
            <v>36617</v>
          </cell>
          <cell r="B137">
            <v>369</v>
          </cell>
          <cell r="C137">
            <v>33781</v>
          </cell>
          <cell r="D137" t="str">
            <v>280     91548       43.14       2        55</v>
          </cell>
        </row>
        <row r="138">
          <cell r="A138">
            <v>36647</v>
          </cell>
          <cell r="B138">
            <v>769</v>
          </cell>
          <cell r="C138">
            <v>35931</v>
          </cell>
          <cell r="D138" t="str">
            <v>399     46725       34.16       5       143</v>
          </cell>
        </row>
        <row r="139">
          <cell r="A139">
            <v>36678</v>
          </cell>
          <cell r="B139">
            <v>276</v>
          </cell>
          <cell r="C139">
            <v>32495</v>
          </cell>
          <cell r="D139" t="str">
            <v>124    117736       31.00       2        35</v>
          </cell>
        </row>
        <row r="140">
          <cell r="A140">
            <v>36708</v>
          </cell>
          <cell r="B140">
            <v>670</v>
          </cell>
          <cell r="C140">
            <v>35095</v>
          </cell>
          <cell r="D140" t="str">
            <v>369     52381       35.51       4       121</v>
          </cell>
        </row>
        <row r="141">
          <cell r="A141">
            <v>36739</v>
          </cell>
          <cell r="B141">
            <v>754</v>
          </cell>
          <cell r="C141">
            <v>34931</v>
          </cell>
          <cell r="D141" t="str">
            <v>370     46328       32.92       4       122</v>
          </cell>
        </row>
        <row r="142">
          <cell r="A142">
            <v>36770</v>
          </cell>
          <cell r="B142">
            <v>671</v>
          </cell>
          <cell r="C142">
            <v>34593</v>
          </cell>
          <cell r="D142" t="str">
            <v>308     51555       31.46       4       105</v>
          </cell>
        </row>
        <row r="143">
          <cell r="A143">
            <v>36800</v>
          </cell>
          <cell r="B143">
            <v>755</v>
          </cell>
          <cell r="C143">
            <v>35302</v>
          </cell>
          <cell r="D143" t="str">
            <v>472     46758       38.47       4       124</v>
          </cell>
        </row>
        <row r="144">
          <cell r="A144">
            <v>36831</v>
          </cell>
          <cell r="B144">
            <v>252</v>
          </cell>
          <cell r="C144">
            <v>29607</v>
          </cell>
          <cell r="D144" t="str">
            <v>31    117489       10.95       1        30</v>
          </cell>
        </row>
        <row r="145">
          <cell r="A145">
            <v>36861</v>
          </cell>
          <cell r="B145">
            <v>796</v>
          </cell>
          <cell r="C145">
            <v>32413</v>
          </cell>
          <cell r="D145" t="str">
            <v>398     40720       33.33       4       122</v>
          </cell>
        </row>
        <row r="146">
          <cell r="A146" t="str">
            <v>Totals: __</v>
          </cell>
          <cell r="B146" t="str">
            <v>________</v>
          </cell>
          <cell r="C146" t="str">
            <v>__________</v>
          </cell>
          <cell r="D146" t="str">
            <v>__________</v>
          </cell>
        </row>
        <row r="147">
          <cell r="A147">
            <v>2000</v>
          </cell>
          <cell r="B147">
            <v>7699</v>
          </cell>
          <cell r="C147">
            <v>412495</v>
          </cell>
          <cell r="D147">
            <v>3830</v>
          </cell>
        </row>
        <row r="149">
          <cell r="A149">
            <v>36892</v>
          </cell>
          <cell r="B149">
            <v>205</v>
          </cell>
          <cell r="C149">
            <v>26224</v>
          </cell>
          <cell r="D149" t="str">
            <v>47    127922       18.65       1        31</v>
          </cell>
        </row>
        <row r="150">
          <cell r="A150">
            <v>36923</v>
          </cell>
          <cell r="B150">
            <v>600</v>
          </cell>
          <cell r="C150">
            <v>24517</v>
          </cell>
          <cell r="D150" t="str">
            <v>124     40862       17.13       4       110</v>
          </cell>
        </row>
        <row r="151">
          <cell r="A151">
            <v>36951</v>
          </cell>
          <cell r="B151">
            <v>206</v>
          </cell>
          <cell r="C151">
            <v>23875</v>
          </cell>
          <cell r="D151" t="str">
            <v>71    115899       25.63       1        31</v>
          </cell>
        </row>
        <row r="152">
          <cell r="A152">
            <v>36982</v>
          </cell>
          <cell r="B152">
            <v>232</v>
          </cell>
          <cell r="C152">
            <v>25003</v>
          </cell>
          <cell r="D152" t="str">
            <v>50    107772       17.73       1        30</v>
          </cell>
        </row>
        <row r="153">
          <cell r="A153" t="str">
            <v>Totals: __</v>
          </cell>
          <cell r="B153" t="str">
            <v>________</v>
          </cell>
          <cell r="C153" t="str">
            <v>__________</v>
          </cell>
          <cell r="D153" t="str">
            <v>__________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v99"/>
    </sheetNames>
    <sheetDataSet>
      <sheetData sheetId="0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99"/>
    </sheetNames>
    <sheetDataSet>
      <sheetData sheetId="0">
        <row r="33">
          <cell r="A33">
            <v>36495</v>
          </cell>
          <cell r="B33">
            <v>875</v>
          </cell>
          <cell r="C33">
            <v>113378</v>
          </cell>
          <cell r="D33" t="str">
            <v>67    129575        7.11       5        70</v>
          </cell>
        </row>
        <row r="34">
          <cell r="A34" t="str">
            <v>Totals: ___</v>
          </cell>
          <cell r="B34" t="str">
            <v>_______</v>
          </cell>
          <cell r="C34" t="str">
            <v>__________</v>
          </cell>
          <cell r="D34" t="str">
            <v>__________</v>
          </cell>
        </row>
        <row r="35">
          <cell r="A35">
            <v>1999</v>
          </cell>
          <cell r="B35">
            <v>875</v>
          </cell>
          <cell r="C35">
            <v>113378</v>
          </cell>
          <cell r="D35">
            <v>67</v>
          </cell>
        </row>
        <row r="37">
          <cell r="A37">
            <v>36526</v>
          </cell>
          <cell r="B37">
            <v>1596</v>
          </cell>
          <cell r="C37">
            <v>217351</v>
          </cell>
          <cell r="D37" t="str">
            <v>1,232    136185       43.56       5       121</v>
          </cell>
        </row>
        <row r="38">
          <cell r="A38">
            <v>36557</v>
          </cell>
          <cell r="B38">
            <v>2476</v>
          </cell>
          <cell r="C38">
            <v>258885</v>
          </cell>
          <cell r="D38" t="str">
            <v>2,197    104558       47.01       3        87</v>
          </cell>
        </row>
        <row r="39">
          <cell r="A39">
            <v>36586</v>
          </cell>
          <cell r="B39">
            <v>1791</v>
          </cell>
          <cell r="C39">
            <v>202767</v>
          </cell>
          <cell r="D39" t="str">
            <v>1,043    113215       36.80       3        93</v>
          </cell>
        </row>
        <row r="40">
          <cell r="A40">
            <v>36617</v>
          </cell>
          <cell r="B40">
            <v>1349</v>
          </cell>
          <cell r="C40">
            <v>158629</v>
          </cell>
          <cell r="D40" t="str">
            <v>908    117591       40.23       3        70</v>
          </cell>
        </row>
        <row r="41">
          <cell r="A41">
            <v>36647</v>
          </cell>
          <cell r="B41">
            <v>1355</v>
          </cell>
          <cell r="C41">
            <v>162255</v>
          </cell>
          <cell r="D41" t="str">
            <v>963    119746       41.54       4       123</v>
          </cell>
        </row>
        <row r="42">
          <cell r="A42">
            <v>36678</v>
          </cell>
          <cell r="B42">
            <v>1018</v>
          </cell>
          <cell r="C42">
            <v>143759</v>
          </cell>
          <cell r="D42" t="str">
            <v>690    141218       40.40       4       116</v>
          </cell>
        </row>
        <row r="43">
          <cell r="A43">
            <v>36708</v>
          </cell>
          <cell r="B43">
            <v>1873</v>
          </cell>
          <cell r="C43">
            <v>220390</v>
          </cell>
          <cell r="D43" t="str">
            <v>961    117667       33.91       5       155</v>
          </cell>
        </row>
        <row r="44">
          <cell r="A44">
            <v>36739</v>
          </cell>
          <cell r="B44">
            <v>1649</v>
          </cell>
          <cell r="C44">
            <v>206406</v>
          </cell>
          <cell r="D44" t="str">
            <v>2,751    125171       62.52       5       155</v>
          </cell>
        </row>
        <row r="45">
          <cell r="A45">
            <v>36770</v>
          </cell>
          <cell r="B45">
            <v>1417</v>
          </cell>
          <cell r="C45">
            <v>193674</v>
          </cell>
          <cell r="D45" t="str">
            <v>819    136679       36.63       5       150</v>
          </cell>
        </row>
        <row r="46">
          <cell r="A46">
            <v>36800</v>
          </cell>
          <cell r="B46">
            <v>1691</v>
          </cell>
          <cell r="C46">
            <v>184657</v>
          </cell>
          <cell r="D46" t="str">
            <v>790    109200       31.84       5       155</v>
          </cell>
        </row>
        <row r="47">
          <cell r="A47">
            <v>36831</v>
          </cell>
          <cell r="B47">
            <v>1353</v>
          </cell>
          <cell r="C47">
            <v>165356</v>
          </cell>
          <cell r="D47" t="str">
            <v>705    122215       34.26       5       150</v>
          </cell>
        </row>
        <row r="48">
          <cell r="A48">
            <v>36861</v>
          </cell>
          <cell r="B48">
            <v>758</v>
          </cell>
          <cell r="C48">
            <v>152168</v>
          </cell>
          <cell r="D48" t="str">
            <v>750    200750       49.73       5       155</v>
          </cell>
        </row>
        <row r="49">
          <cell r="A49" t="str">
            <v>Totals: ___</v>
          </cell>
          <cell r="B49" t="str">
            <v>_______</v>
          </cell>
          <cell r="C49" t="str">
            <v>__________</v>
          </cell>
          <cell r="D49" t="str">
            <v>__________</v>
          </cell>
        </row>
        <row r="50">
          <cell r="A50">
            <v>2000</v>
          </cell>
          <cell r="B50">
            <v>18326</v>
          </cell>
          <cell r="C50">
            <v>2266297</v>
          </cell>
          <cell r="D50">
            <v>13809</v>
          </cell>
        </row>
        <row r="52">
          <cell r="A52">
            <v>36892</v>
          </cell>
          <cell r="B52">
            <v>1112</v>
          </cell>
          <cell r="C52">
            <v>150618</v>
          </cell>
          <cell r="D52" t="str">
            <v>560    135448       33.49       5       152</v>
          </cell>
        </row>
        <row r="53">
          <cell r="A53">
            <v>36923</v>
          </cell>
          <cell r="B53">
            <v>1043</v>
          </cell>
          <cell r="C53">
            <v>124618</v>
          </cell>
          <cell r="D53" t="str">
            <v>352    119481       25.23       5       137</v>
          </cell>
        </row>
        <row r="54">
          <cell r="A54">
            <v>36951</v>
          </cell>
          <cell r="B54">
            <v>359</v>
          </cell>
          <cell r="C54">
            <v>45284</v>
          </cell>
          <cell r="D54" t="str">
            <v>141    126140       28.20       2        62</v>
          </cell>
        </row>
        <row r="55">
          <cell r="A55">
            <v>36982</v>
          </cell>
          <cell r="B55">
            <v>1064</v>
          </cell>
          <cell r="C55">
            <v>123326</v>
          </cell>
          <cell r="D55" t="str">
            <v>423    115908       28.45       5       147</v>
          </cell>
        </row>
        <row r="56">
          <cell r="A56">
            <v>37012</v>
          </cell>
          <cell r="B56">
            <v>351</v>
          </cell>
          <cell r="C56">
            <v>36449</v>
          </cell>
          <cell r="D56" t="str">
            <v>251    103844       41.69       1        31</v>
          </cell>
        </row>
        <row r="57">
          <cell r="A57" t="str">
            <v>Totals: ___</v>
          </cell>
          <cell r="B57" t="str">
            <v>_______</v>
          </cell>
          <cell r="C57" t="str">
            <v>__________</v>
          </cell>
          <cell r="D57" t="str">
            <v>__________</v>
          </cell>
        </row>
        <row r="58">
          <cell r="A58">
            <v>2001</v>
          </cell>
          <cell r="B58">
            <v>3929</v>
          </cell>
          <cell r="C58">
            <v>480295</v>
          </cell>
          <cell r="D58">
            <v>1727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00"/>
    </sheetNames>
    <sheetDataSet>
      <sheetData sheetId="0">
        <row r="32">
          <cell r="A32">
            <v>36526</v>
          </cell>
          <cell r="B32">
            <v>10421</v>
          </cell>
          <cell r="C32">
            <v>458097</v>
          </cell>
          <cell r="D32" t="str">
            <v>2,441     43960       18.98      11       227</v>
          </cell>
        </row>
        <row r="33">
          <cell r="A33">
            <v>36557</v>
          </cell>
          <cell r="B33">
            <v>11158</v>
          </cell>
          <cell r="C33">
            <v>584168</v>
          </cell>
          <cell r="D33" t="str">
            <v>1,790     52355       13.82      10       275</v>
          </cell>
        </row>
        <row r="34">
          <cell r="A34">
            <v>36586</v>
          </cell>
          <cell r="B34">
            <v>20654</v>
          </cell>
          <cell r="C34">
            <v>1015200</v>
          </cell>
          <cell r="D34" t="str">
            <v>4,772     49153       18.77      10       284</v>
          </cell>
        </row>
        <row r="35">
          <cell r="A35">
            <v>36617</v>
          </cell>
          <cell r="B35">
            <v>16661</v>
          </cell>
          <cell r="C35">
            <v>1036103</v>
          </cell>
          <cell r="D35" t="str">
            <v>3,881     62188       18.89      11       323</v>
          </cell>
        </row>
        <row r="36">
          <cell r="A36">
            <v>36647</v>
          </cell>
          <cell r="B36">
            <v>17089</v>
          </cell>
          <cell r="C36">
            <v>984213</v>
          </cell>
          <cell r="D36" t="str">
            <v>3,384     57594       16.53      11       322</v>
          </cell>
        </row>
        <row r="37">
          <cell r="A37">
            <v>36678</v>
          </cell>
          <cell r="B37">
            <v>13231</v>
          </cell>
          <cell r="C37">
            <v>669360</v>
          </cell>
          <cell r="D37" t="str">
            <v>3,329     50591       20.10       9       262</v>
          </cell>
        </row>
        <row r="38">
          <cell r="A38">
            <v>36708</v>
          </cell>
          <cell r="B38">
            <v>12954</v>
          </cell>
          <cell r="C38">
            <v>705443</v>
          </cell>
          <cell r="D38" t="str">
            <v>2,192     54458       14.47      10       304</v>
          </cell>
        </row>
        <row r="39">
          <cell r="A39">
            <v>36739</v>
          </cell>
          <cell r="B39">
            <v>11399</v>
          </cell>
          <cell r="C39">
            <v>654178</v>
          </cell>
          <cell r="D39" t="str">
            <v>1,962     57390       14.68      10       298</v>
          </cell>
        </row>
        <row r="40">
          <cell r="A40">
            <v>36770</v>
          </cell>
          <cell r="B40">
            <v>11775</v>
          </cell>
          <cell r="C40">
            <v>662486</v>
          </cell>
          <cell r="D40" t="str">
            <v>1,521     56263       11.44      10       293</v>
          </cell>
        </row>
        <row r="41">
          <cell r="A41">
            <v>36800</v>
          </cell>
          <cell r="B41">
            <v>11503</v>
          </cell>
          <cell r="C41">
            <v>636417</v>
          </cell>
          <cell r="D41" t="str">
            <v>1,970     55327       14.62      10       300</v>
          </cell>
        </row>
        <row r="42">
          <cell r="A42">
            <v>36831</v>
          </cell>
          <cell r="B42">
            <v>10781</v>
          </cell>
          <cell r="C42">
            <v>566375</v>
          </cell>
          <cell r="D42" t="str">
            <v>1,213     52535       10.11      10       294</v>
          </cell>
        </row>
        <row r="43">
          <cell r="A43">
            <v>36861</v>
          </cell>
          <cell r="B43">
            <v>10643</v>
          </cell>
          <cell r="C43">
            <v>561775</v>
          </cell>
          <cell r="D43" t="str">
            <v>1,571     52784       12.86      11       324</v>
          </cell>
        </row>
        <row r="44">
          <cell r="A44" t="str">
            <v>Totals: __</v>
          </cell>
          <cell r="B44" t="str">
            <v>________</v>
          </cell>
          <cell r="C44" t="str">
            <v>__________</v>
          </cell>
          <cell r="D44" t="str">
            <v>__________</v>
          </cell>
        </row>
        <row r="45">
          <cell r="A45">
            <v>2000</v>
          </cell>
          <cell r="B45">
            <v>158269</v>
          </cell>
          <cell r="C45">
            <v>8533815</v>
          </cell>
          <cell r="D45">
            <v>30026</v>
          </cell>
        </row>
        <row r="47">
          <cell r="A47">
            <v>36892</v>
          </cell>
          <cell r="B47">
            <v>10886</v>
          </cell>
          <cell r="C47">
            <v>536445</v>
          </cell>
          <cell r="D47" t="str">
            <v>1,605     49279       12.85      11       326</v>
          </cell>
        </row>
        <row r="48">
          <cell r="A48">
            <v>36923</v>
          </cell>
          <cell r="B48">
            <v>9319</v>
          </cell>
          <cell r="C48">
            <v>462325</v>
          </cell>
          <cell r="D48" t="str">
            <v>1,057     49612       10.19      11       295</v>
          </cell>
        </row>
        <row r="49">
          <cell r="A49">
            <v>36951</v>
          </cell>
          <cell r="B49">
            <v>8273</v>
          </cell>
          <cell r="C49">
            <v>193251</v>
          </cell>
          <cell r="D49" t="str">
            <v>1,045     23360       11.21       7       211</v>
          </cell>
        </row>
        <row r="50">
          <cell r="A50">
            <v>36982</v>
          </cell>
          <cell r="B50">
            <v>7639</v>
          </cell>
          <cell r="C50">
            <v>330200</v>
          </cell>
          <cell r="D50" t="str">
            <v>595     43226        7.23       8       240</v>
          </cell>
        </row>
        <row r="51">
          <cell r="A51">
            <v>37012</v>
          </cell>
          <cell r="B51">
            <v>6556</v>
          </cell>
          <cell r="C51">
            <v>134777</v>
          </cell>
          <cell r="D51" t="str">
            <v>799     20558       10.86       5       154</v>
          </cell>
        </row>
        <row r="52">
          <cell r="A52">
            <v>37043</v>
          </cell>
          <cell r="B52">
            <v>4699</v>
          </cell>
          <cell r="C52">
            <v>11209</v>
          </cell>
          <cell r="D52" t="str">
            <v>364      2386        7.19       2        60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b00"/>
    </sheetNames>
    <sheetDataSet>
      <sheetData sheetId="0">
        <row r="32">
          <cell r="A32">
            <v>36557</v>
          </cell>
          <cell r="B32">
            <v>300</v>
          </cell>
          <cell r="C32">
            <v>9128</v>
          </cell>
          <cell r="D32" t="str">
            <v>350     30427       53.85</v>
          </cell>
          <cell r="F32" t="str">
            <v>4        78</v>
          </cell>
        </row>
        <row r="33">
          <cell r="A33">
            <v>36586</v>
          </cell>
          <cell r="B33">
            <v>921</v>
          </cell>
          <cell r="C33">
            <v>7035</v>
          </cell>
          <cell r="D33" t="str">
            <v>225      7639       19.63</v>
          </cell>
          <cell r="F33" t="str">
            <v>4        95</v>
          </cell>
        </row>
        <row r="34">
          <cell r="A34">
            <v>36617</v>
          </cell>
          <cell r="B34">
            <v>227</v>
          </cell>
          <cell r="C34">
            <v>3533</v>
          </cell>
          <cell r="D34" t="str">
            <v>32     15564       12.36</v>
          </cell>
          <cell r="F34" t="str">
            <v>2        34</v>
          </cell>
        </row>
        <row r="35">
          <cell r="A35">
            <v>36678</v>
          </cell>
          <cell r="C35">
            <v>2150</v>
          </cell>
          <cell r="D35">
            <v>6</v>
          </cell>
          <cell r="F35" t="str">
            <v>1        30</v>
          </cell>
        </row>
        <row r="36">
          <cell r="A36">
            <v>36708</v>
          </cell>
          <cell r="B36">
            <v>4</v>
          </cell>
          <cell r="C36">
            <v>2146</v>
          </cell>
          <cell r="D36" t="str">
            <v>6    536501       60.00</v>
          </cell>
          <cell r="F36" t="str">
            <v>1        30</v>
          </cell>
        </row>
        <row r="37">
          <cell r="A37">
            <v>36739</v>
          </cell>
          <cell r="B37">
            <v>625</v>
          </cell>
          <cell r="C37">
            <v>8140</v>
          </cell>
          <cell r="D37" t="str">
            <v>198     13025       24.06</v>
          </cell>
          <cell r="F37" t="str">
            <v>4       106</v>
          </cell>
        </row>
        <row r="38">
          <cell r="A38">
            <v>36770</v>
          </cell>
          <cell r="B38">
            <v>2</v>
          </cell>
          <cell r="C38">
            <v>1957</v>
          </cell>
          <cell r="D38" t="str">
            <v>6    978501       75.00</v>
          </cell>
          <cell r="F38" t="str">
            <v>1        30</v>
          </cell>
        </row>
        <row r="39">
          <cell r="A39">
            <v>36800</v>
          </cell>
          <cell r="B39">
            <v>4</v>
          </cell>
          <cell r="C39">
            <v>2264</v>
          </cell>
          <cell r="D39" t="str">
            <v>6    566001       60.00</v>
          </cell>
          <cell r="F39" t="str">
            <v>1        31</v>
          </cell>
        </row>
        <row r="40">
          <cell r="A40">
            <v>36831</v>
          </cell>
          <cell r="B40">
            <v>619</v>
          </cell>
          <cell r="C40">
            <v>11313</v>
          </cell>
          <cell r="D40" t="str">
            <v>6     18277        0.96</v>
          </cell>
          <cell r="F40" t="str">
            <v>4       120</v>
          </cell>
        </row>
        <row r="41">
          <cell r="A41">
            <v>36861</v>
          </cell>
          <cell r="B41">
            <v>432</v>
          </cell>
          <cell r="C41">
            <v>6783</v>
          </cell>
          <cell r="D41" t="str">
            <v>6     15702        1.37</v>
          </cell>
          <cell r="F41" t="str">
            <v>4        96</v>
          </cell>
        </row>
        <row r="42">
          <cell r="A42" t="str">
            <v>Totals: __</v>
          </cell>
          <cell r="B42" t="str">
            <v>________</v>
          </cell>
          <cell r="C42" t="str">
            <v>__________</v>
          </cell>
          <cell r="D42" t="str">
            <v>__________</v>
          </cell>
        </row>
        <row r="43">
          <cell r="A43">
            <v>2000</v>
          </cell>
          <cell r="B43">
            <v>3134</v>
          </cell>
          <cell r="C43">
            <v>54449</v>
          </cell>
          <cell r="D43">
            <v>841</v>
          </cell>
        </row>
        <row r="45">
          <cell r="A45">
            <v>36892</v>
          </cell>
          <cell r="B45">
            <v>465</v>
          </cell>
          <cell r="C45">
            <v>7769</v>
          </cell>
          <cell r="D45" t="str">
            <v>6     16708        1.27</v>
          </cell>
          <cell r="F45" t="str">
            <v>4       103</v>
          </cell>
        </row>
        <row r="46">
          <cell r="A46">
            <v>36923</v>
          </cell>
          <cell r="B46">
            <v>324</v>
          </cell>
          <cell r="C46">
            <v>5187</v>
          </cell>
          <cell r="D46" t="str">
            <v>6     16010        1.82</v>
          </cell>
          <cell r="F46" t="str">
            <v>4        74</v>
          </cell>
        </row>
        <row r="47">
          <cell r="A47">
            <v>36951</v>
          </cell>
          <cell r="B47">
            <v>461</v>
          </cell>
          <cell r="C47">
            <v>10252</v>
          </cell>
          <cell r="D47" t="str">
            <v>6     22239        1.28</v>
          </cell>
          <cell r="F47" t="str">
            <v>4        90</v>
          </cell>
        </row>
        <row r="48">
          <cell r="A48">
            <v>36982</v>
          </cell>
          <cell r="B48">
            <v>477</v>
          </cell>
          <cell r="C48">
            <v>7930</v>
          </cell>
          <cell r="D48" t="str">
            <v>6     16625        1.24</v>
          </cell>
          <cell r="F48" t="str">
            <v>4        94</v>
          </cell>
        </row>
        <row r="49">
          <cell r="A49">
            <v>37012</v>
          </cell>
          <cell r="B49">
            <v>466</v>
          </cell>
          <cell r="C49">
            <v>5225</v>
          </cell>
          <cell r="D49" t="str">
            <v>11213        1.24</v>
          </cell>
          <cell r="F49" t="str">
            <v>3        63</v>
          </cell>
        </row>
        <row r="50">
          <cell r="A50" t="str">
            <v>Totals: __</v>
          </cell>
          <cell r="B50" t="str">
            <v>________</v>
          </cell>
          <cell r="C50" t="str">
            <v>__________</v>
          </cell>
          <cell r="D50" t="str">
            <v>__________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00"/>
    </sheetNames>
    <sheetDataSet>
      <sheetData sheetId="0">
        <row r="42">
          <cell r="A42">
            <v>36586</v>
          </cell>
          <cell r="B42">
            <v>122</v>
          </cell>
          <cell r="C42">
            <v>1403</v>
          </cell>
          <cell r="D42" t="str">
            <v>11501        1.24</v>
          </cell>
          <cell r="F42" t="str">
            <v>2        19</v>
          </cell>
        </row>
        <row r="43">
          <cell r="A43">
            <v>36617</v>
          </cell>
          <cell r="B43">
            <v>470</v>
          </cell>
          <cell r="C43">
            <v>4850</v>
          </cell>
          <cell r="D43" t="str">
            <v>10320        1.24</v>
          </cell>
          <cell r="F43" t="str">
            <v>1        30</v>
          </cell>
        </row>
        <row r="44">
          <cell r="A44">
            <v>36647</v>
          </cell>
          <cell r="B44">
            <v>477</v>
          </cell>
          <cell r="C44">
            <v>14959</v>
          </cell>
          <cell r="D44" t="str">
            <v>24     31361        4.79</v>
          </cell>
          <cell r="F44" t="str">
            <v>1        31</v>
          </cell>
        </row>
        <row r="45">
          <cell r="A45">
            <v>36678</v>
          </cell>
          <cell r="B45">
            <v>904</v>
          </cell>
          <cell r="C45">
            <v>14610</v>
          </cell>
          <cell r="D45" t="str">
            <v>46     16162        4.84</v>
          </cell>
          <cell r="F45" t="str">
            <v>2        60</v>
          </cell>
        </row>
        <row r="46">
          <cell r="A46">
            <v>36708</v>
          </cell>
          <cell r="B46">
            <v>285</v>
          </cell>
          <cell r="C46">
            <v>6695</v>
          </cell>
          <cell r="D46" t="str">
            <v>23492        4.84</v>
          </cell>
          <cell r="F46" t="str">
            <v>1        31</v>
          </cell>
        </row>
        <row r="47">
          <cell r="A47">
            <v>36739</v>
          </cell>
          <cell r="B47">
            <v>636</v>
          </cell>
          <cell r="C47">
            <v>8155</v>
          </cell>
          <cell r="D47" t="str">
            <v>98     12823       13.35</v>
          </cell>
          <cell r="F47" t="str">
            <v>3        63</v>
          </cell>
        </row>
        <row r="48">
          <cell r="A48">
            <v>36770</v>
          </cell>
          <cell r="B48">
            <v>256</v>
          </cell>
          <cell r="C48">
            <v>3399</v>
          </cell>
          <cell r="D48" t="str">
            <v>51     13278       16.61</v>
          </cell>
          <cell r="F48" t="str">
            <v>1        30</v>
          </cell>
        </row>
        <row r="49">
          <cell r="A49">
            <v>36800</v>
          </cell>
          <cell r="B49">
            <v>264</v>
          </cell>
          <cell r="C49">
            <v>3641</v>
          </cell>
          <cell r="D49" t="str">
            <v>53     13792       16.72</v>
          </cell>
          <cell r="F49" t="str">
            <v>1        31</v>
          </cell>
        </row>
        <row r="50">
          <cell r="A50">
            <v>36831</v>
          </cell>
          <cell r="B50">
            <v>292</v>
          </cell>
          <cell r="C50">
            <v>3097</v>
          </cell>
          <cell r="D50" t="str">
            <v>49     10607       14.37</v>
          </cell>
          <cell r="F50" t="str">
            <v>1        30</v>
          </cell>
        </row>
        <row r="51">
          <cell r="A51">
            <v>36861</v>
          </cell>
          <cell r="B51">
            <v>175</v>
          </cell>
          <cell r="C51">
            <v>3126</v>
          </cell>
          <cell r="D51" t="str">
            <v>50     17863       22.22</v>
          </cell>
          <cell r="F51" t="str">
            <v>1        31</v>
          </cell>
        </row>
        <row r="52">
          <cell r="A52" t="str">
            <v>Totals: __</v>
          </cell>
          <cell r="B52" t="str">
            <v>________  _</v>
          </cell>
          <cell r="C52" t="str">
            <v>_________</v>
          </cell>
          <cell r="D52" t="str">
            <v>__________</v>
          </cell>
        </row>
        <row r="53">
          <cell r="A53">
            <v>2000</v>
          </cell>
          <cell r="B53">
            <v>3881</v>
          </cell>
          <cell r="C53">
            <v>63935</v>
          </cell>
          <cell r="D53">
            <v>371</v>
          </cell>
        </row>
        <row r="55">
          <cell r="A55">
            <v>36892</v>
          </cell>
          <cell r="B55">
            <v>244</v>
          </cell>
          <cell r="C55">
            <v>2623</v>
          </cell>
          <cell r="D55" t="str">
            <v>54     10751       18.12</v>
          </cell>
          <cell r="F55" t="str">
            <v>1        30</v>
          </cell>
        </row>
        <row r="56">
          <cell r="A56">
            <v>36923</v>
          </cell>
          <cell r="B56">
            <v>239</v>
          </cell>
          <cell r="C56">
            <v>3337</v>
          </cell>
          <cell r="D56" t="str">
            <v>48     13963       16.72</v>
          </cell>
          <cell r="F56" t="str">
            <v>1        28</v>
          </cell>
        </row>
        <row r="57">
          <cell r="A57">
            <v>36951</v>
          </cell>
          <cell r="B57">
            <v>257</v>
          </cell>
          <cell r="C57">
            <v>2503</v>
          </cell>
          <cell r="D57" t="str">
            <v>86      9740       25.07</v>
          </cell>
          <cell r="F57" t="str">
            <v>1        31</v>
          </cell>
        </row>
        <row r="58">
          <cell r="A58">
            <v>36982</v>
          </cell>
          <cell r="B58">
            <v>225</v>
          </cell>
          <cell r="C58">
            <v>2836</v>
          </cell>
          <cell r="D58" t="str">
            <v>56     12605       19.93</v>
          </cell>
          <cell r="F58" t="str">
            <v>1        30</v>
          </cell>
        </row>
        <row r="59">
          <cell r="A59">
            <v>37012</v>
          </cell>
          <cell r="B59">
            <v>202</v>
          </cell>
          <cell r="C59">
            <v>2627</v>
          </cell>
          <cell r="D59" t="str">
            <v>58     13005       22.31</v>
          </cell>
          <cell r="F59" t="str">
            <v>1        31</v>
          </cell>
        </row>
        <row r="60">
          <cell r="A60">
            <v>37043</v>
          </cell>
          <cell r="B60">
            <v>187</v>
          </cell>
          <cell r="C60">
            <v>2391</v>
          </cell>
          <cell r="D60" t="str">
            <v>54     12787       22.41</v>
          </cell>
          <cell r="F60" t="str">
            <v>1        30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r00"/>
    </sheetNames>
    <sheetDataSet>
      <sheetData sheetId="0">
        <row r="31">
          <cell r="A31">
            <v>36617</v>
          </cell>
          <cell r="B31">
            <v>134</v>
          </cell>
          <cell r="C31">
            <v>85</v>
          </cell>
          <cell r="D31" t="str">
            <v>635       22.41</v>
          </cell>
          <cell r="E31" t="str">
            <v>1         1</v>
          </cell>
        </row>
        <row r="32">
          <cell r="A32">
            <v>36739</v>
          </cell>
          <cell r="B32">
            <v>173</v>
          </cell>
          <cell r="C32">
            <v>205</v>
          </cell>
          <cell r="D32" t="str">
            <v>6      1185        3.35</v>
          </cell>
          <cell r="E32" t="str">
            <v>1         3</v>
          </cell>
        </row>
        <row r="33">
          <cell r="A33" t="str">
            <v>Totals: __</v>
          </cell>
          <cell r="B33" t="str">
            <v>________  __</v>
          </cell>
          <cell r="C33" t="str">
            <v>________</v>
          </cell>
          <cell r="D33" t="str">
            <v>__________</v>
          </cell>
        </row>
        <row r="34">
          <cell r="A34">
            <v>2000</v>
          </cell>
          <cell r="B34">
            <v>307</v>
          </cell>
          <cell r="C34">
            <v>290</v>
          </cell>
          <cell r="D34">
            <v>6</v>
          </cell>
        </row>
        <row r="36">
          <cell r="A36" t="str">
            <v>===========</v>
          </cell>
          <cell r="B36" t="str">
            <v>============</v>
          </cell>
          <cell r="C36" t="str">
            <v>==========</v>
          </cell>
          <cell r="D36" t="str">
            <v>=================================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y00"/>
    </sheetNames>
    <sheetDataSet>
      <sheetData sheetId="0">
        <row r="32">
          <cell r="A32">
            <v>36647</v>
          </cell>
          <cell r="B32">
            <v>31</v>
          </cell>
          <cell r="C32">
            <v>25849</v>
          </cell>
          <cell r="D32" t="str">
            <v>10    833839       24.39</v>
          </cell>
          <cell r="F32" t="str">
            <v>2        41</v>
          </cell>
        </row>
        <row r="33">
          <cell r="A33">
            <v>36708</v>
          </cell>
          <cell r="C33">
            <v>21357</v>
          </cell>
          <cell r="D33">
            <v>12</v>
          </cell>
          <cell r="F33" t="str">
            <v>2        62</v>
          </cell>
        </row>
        <row r="34">
          <cell r="A34">
            <v>36739</v>
          </cell>
          <cell r="B34">
            <v>8</v>
          </cell>
          <cell r="C34">
            <v>15948</v>
          </cell>
          <cell r="D34" t="str">
            <v>12   1993501       60.00</v>
          </cell>
          <cell r="F34" t="str">
            <v>2        62</v>
          </cell>
        </row>
        <row r="35">
          <cell r="A35">
            <v>36770</v>
          </cell>
          <cell r="B35">
            <v>4</v>
          </cell>
          <cell r="C35">
            <v>13112</v>
          </cell>
          <cell r="D35" t="str">
            <v>12   3278001       75.00</v>
          </cell>
          <cell r="F35" t="str">
            <v>2        60</v>
          </cell>
        </row>
        <row r="36">
          <cell r="A36">
            <v>36800</v>
          </cell>
          <cell r="B36">
            <v>3</v>
          </cell>
          <cell r="C36">
            <v>11749</v>
          </cell>
          <cell r="D36" t="str">
            <v>12   3916334       80.00</v>
          </cell>
          <cell r="F36" t="str">
            <v>2        62</v>
          </cell>
        </row>
        <row r="37">
          <cell r="A37">
            <v>36831</v>
          </cell>
          <cell r="B37">
            <v>5</v>
          </cell>
          <cell r="C37">
            <v>10629</v>
          </cell>
          <cell r="D37" t="str">
            <v>12   2125801       70.59</v>
          </cell>
          <cell r="F37" t="str">
            <v>2        60</v>
          </cell>
        </row>
        <row r="38">
          <cell r="A38">
            <v>36861</v>
          </cell>
          <cell r="B38">
            <v>1</v>
          </cell>
          <cell r="C38">
            <v>9843</v>
          </cell>
          <cell r="D38" t="str">
            <v>12   9843001       92.31</v>
          </cell>
          <cell r="F38" t="str">
            <v>2        62</v>
          </cell>
        </row>
        <row r="39">
          <cell r="A39" t="str">
            <v>Totals: _____</v>
          </cell>
          <cell r="B39" t="str">
            <v>_____  _</v>
          </cell>
          <cell r="C39" t="str">
            <v>_________</v>
          </cell>
          <cell r="D39" t="str">
            <v>__________</v>
          </cell>
        </row>
        <row r="40">
          <cell r="A40">
            <v>2000</v>
          </cell>
          <cell r="B40">
            <v>52</v>
          </cell>
          <cell r="C40">
            <v>108487</v>
          </cell>
          <cell r="D40">
            <v>82</v>
          </cell>
        </row>
        <row r="42">
          <cell r="A42">
            <v>36892</v>
          </cell>
          <cell r="C42">
            <v>8914</v>
          </cell>
          <cell r="D42">
            <v>12</v>
          </cell>
          <cell r="F42" t="str">
            <v>2        61</v>
          </cell>
        </row>
        <row r="43">
          <cell r="A43">
            <v>36923</v>
          </cell>
          <cell r="C43">
            <v>7777</v>
          </cell>
          <cell r="D43">
            <v>12</v>
          </cell>
          <cell r="F43" t="str">
            <v>2        56</v>
          </cell>
        </row>
        <row r="44">
          <cell r="A44">
            <v>36951</v>
          </cell>
          <cell r="C44">
            <v>8023</v>
          </cell>
          <cell r="D44">
            <v>12</v>
          </cell>
          <cell r="F44" t="str">
            <v>2        62</v>
          </cell>
        </row>
        <row r="45">
          <cell r="A45">
            <v>36982</v>
          </cell>
          <cell r="B45">
            <v>6</v>
          </cell>
          <cell r="C45">
            <v>7134</v>
          </cell>
          <cell r="D45" t="str">
            <v>12   1189001       66.67</v>
          </cell>
          <cell r="F45" t="str">
            <v>2        60</v>
          </cell>
        </row>
        <row r="46">
          <cell r="A46" t="str">
            <v>Totals: _____</v>
          </cell>
          <cell r="B46" t="str">
            <v>_____  _</v>
          </cell>
          <cell r="C46" t="str">
            <v>_________</v>
          </cell>
          <cell r="D46" t="str">
            <v>__________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n00"/>
    </sheetNames>
    <sheetDataSet>
      <sheetData sheetId="0">
        <row r="32">
          <cell r="A32">
            <v>36678</v>
          </cell>
          <cell r="B32">
            <v>1950</v>
          </cell>
          <cell r="C32">
            <v>365875</v>
          </cell>
          <cell r="D32" t="str">
            <v>455    187629       18.92       9       163</v>
          </cell>
        </row>
        <row r="33">
          <cell r="A33">
            <v>36708</v>
          </cell>
          <cell r="B33">
            <v>4472</v>
          </cell>
          <cell r="C33">
            <v>581954</v>
          </cell>
          <cell r="D33" t="str">
            <v>884    130133       16.50       8       210</v>
          </cell>
        </row>
        <row r="34">
          <cell r="A34">
            <v>36739</v>
          </cell>
          <cell r="B34">
            <v>4292</v>
          </cell>
          <cell r="C34">
            <v>501483</v>
          </cell>
          <cell r="D34" t="str">
            <v>1,758    116842       29.06       9       247</v>
          </cell>
        </row>
        <row r="35">
          <cell r="A35">
            <v>36770</v>
          </cell>
          <cell r="B35">
            <v>3843</v>
          </cell>
          <cell r="C35">
            <v>603600</v>
          </cell>
          <cell r="D35" t="str">
            <v>1,896    157065       33.04       7       210</v>
          </cell>
        </row>
        <row r="36">
          <cell r="A36">
            <v>36800</v>
          </cell>
          <cell r="B36">
            <v>2865</v>
          </cell>
          <cell r="C36">
            <v>531248</v>
          </cell>
          <cell r="D36" t="str">
            <v>1,046    185427       26.75       7       217</v>
          </cell>
        </row>
        <row r="37">
          <cell r="A37">
            <v>36831</v>
          </cell>
          <cell r="B37">
            <v>2628</v>
          </cell>
          <cell r="C37">
            <v>432227</v>
          </cell>
          <cell r="D37" t="str">
            <v>586    164470       18.23       6       180</v>
          </cell>
        </row>
        <row r="38">
          <cell r="A38">
            <v>36861</v>
          </cell>
          <cell r="B38">
            <v>1930</v>
          </cell>
          <cell r="C38">
            <v>327908</v>
          </cell>
          <cell r="D38" t="str">
            <v>1,107    169901       36.45       4       119</v>
          </cell>
        </row>
        <row r="39">
          <cell r="A39" t="str">
            <v>Totals: __</v>
          </cell>
          <cell r="B39" t="str">
            <v>________</v>
          </cell>
          <cell r="C39" t="str">
            <v>__________</v>
          </cell>
          <cell r="D39" t="str">
            <v>__________</v>
          </cell>
        </row>
        <row r="40">
          <cell r="A40">
            <v>2000</v>
          </cell>
          <cell r="B40">
            <v>21980</v>
          </cell>
          <cell r="C40">
            <v>3344295</v>
          </cell>
          <cell r="D40">
            <v>7732</v>
          </cell>
        </row>
        <row r="42">
          <cell r="A42">
            <v>36892</v>
          </cell>
          <cell r="B42">
            <v>1993</v>
          </cell>
          <cell r="C42">
            <v>299165</v>
          </cell>
          <cell r="D42" t="str">
            <v>553    150108       21.72       3        93</v>
          </cell>
        </row>
        <row r="43">
          <cell r="A43">
            <v>36951</v>
          </cell>
          <cell r="B43">
            <v>6</v>
          </cell>
          <cell r="C43">
            <v>6151</v>
          </cell>
          <cell r="D43" t="str">
            <v>56   1025167       90.32       2        62</v>
          </cell>
        </row>
        <row r="44">
          <cell r="A44" t="str">
            <v>Totals: __</v>
          </cell>
          <cell r="B44" t="str">
            <v>________</v>
          </cell>
          <cell r="C44" t="str">
            <v>__________</v>
          </cell>
          <cell r="D44" t="str">
            <v>__________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00"/>
    </sheetNames>
    <sheetDataSet>
      <sheetData sheetId="0">
        <row r="32">
          <cell r="A32">
            <v>36708</v>
          </cell>
          <cell r="B32">
            <v>30699</v>
          </cell>
          <cell r="C32">
            <v>2443858</v>
          </cell>
          <cell r="D32" t="str">
            <v>15,775     79608       33.94      45      1172</v>
          </cell>
        </row>
        <row r="33">
          <cell r="A33">
            <v>36739</v>
          </cell>
          <cell r="B33">
            <v>37344</v>
          </cell>
          <cell r="C33">
            <v>2674680</v>
          </cell>
          <cell r="D33" t="str">
            <v>27,334     71623       42.26      44      1307</v>
          </cell>
        </row>
        <row r="34">
          <cell r="A34">
            <v>36770</v>
          </cell>
          <cell r="B34">
            <v>27810</v>
          </cell>
          <cell r="C34">
            <v>2541424</v>
          </cell>
          <cell r="D34" t="str">
            <v>28,687     91386       50.78      42      1219</v>
          </cell>
        </row>
        <row r="35">
          <cell r="A35">
            <v>36800</v>
          </cell>
          <cell r="B35">
            <v>26353</v>
          </cell>
          <cell r="C35">
            <v>2213109</v>
          </cell>
          <cell r="D35" t="str">
            <v>22,432     83980       45.98      42      1268</v>
          </cell>
        </row>
        <row r="36">
          <cell r="A36">
            <v>36831</v>
          </cell>
          <cell r="B36">
            <v>20728</v>
          </cell>
          <cell r="C36">
            <v>1664498</v>
          </cell>
          <cell r="D36" t="str">
            <v>13,930     80302       40.19      41      1177</v>
          </cell>
        </row>
        <row r="37">
          <cell r="A37">
            <v>36861</v>
          </cell>
          <cell r="B37">
            <v>18886</v>
          </cell>
          <cell r="C37">
            <v>1623458</v>
          </cell>
          <cell r="D37" t="str">
            <v>19,634     85961       50.97      38      1164</v>
          </cell>
        </row>
        <row r="38">
          <cell r="A38" t="str">
            <v>Totals: _</v>
          </cell>
          <cell r="B38" t="str">
            <v>_________</v>
          </cell>
          <cell r="C38" t="str">
            <v>__________</v>
          </cell>
          <cell r="D38" t="str">
            <v>__________</v>
          </cell>
        </row>
        <row r="39">
          <cell r="A39">
            <v>2000</v>
          </cell>
          <cell r="B39">
            <v>161820</v>
          </cell>
          <cell r="C39">
            <v>13161027</v>
          </cell>
          <cell r="D39">
            <v>127792</v>
          </cell>
        </row>
        <row r="41">
          <cell r="A41">
            <v>36892</v>
          </cell>
          <cell r="B41">
            <v>17419</v>
          </cell>
          <cell r="C41">
            <v>1476476</v>
          </cell>
          <cell r="D41" t="str">
            <v>11,915     84763       40.62      38      1170</v>
          </cell>
        </row>
        <row r="42">
          <cell r="A42">
            <v>36923</v>
          </cell>
          <cell r="B42">
            <v>13663</v>
          </cell>
          <cell r="C42">
            <v>1110327</v>
          </cell>
          <cell r="D42" t="str">
            <v>7,792     81266       36.32      34       951</v>
          </cell>
        </row>
        <row r="43">
          <cell r="A43">
            <v>36951</v>
          </cell>
          <cell r="B43">
            <v>6576</v>
          </cell>
          <cell r="C43">
            <v>179372</v>
          </cell>
          <cell r="D43" t="str">
            <v>12,635     27277       65.77      17       527</v>
          </cell>
        </row>
        <row r="44">
          <cell r="A44">
            <v>36982</v>
          </cell>
          <cell r="B44">
            <v>10594</v>
          </cell>
          <cell r="C44">
            <v>900911</v>
          </cell>
          <cell r="D44" t="str">
            <v>10,197     85040       49.05      28       836</v>
          </cell>
        </row>
        <row r="45">
          <cell r="A45">
            <v>37012</v>
          </cell>
          <cell r="B45">
            <v>3584</v>
          </cell>
          <cell r="C45">
            <v>6310</v>
          </cell>
          <cell r="D45" t="str">
            <v>10,333      1761       74.25       7       217</v>
          </cell>
        </row>
        <row r="46">
          <cell r="A46">
            <v>37043</v>
          </cell>
          <cell r="B46">
            <v>3512</v>
          </cell>
          <cell r="C46">
            <v>5956</v>
          </cell>
          <cell r="D46" t="str">
            <v>5,847      1696       62.47       7       210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g00"/>
    </sheetNames>
    <sheetDataSet>
      <sheetData sheetId="0">
        <row r="32">
          <cell r="A32">
            <v>36739</v>
          </cell>
          <cell r="B32">
            <v>32426</v>
          </cell>
          <cell r="C32">
            <v>670193</v>
          </cell>
          <cell r="D32" t="str">
            <v>32,870     20669       50.34      45      1096</v>
          </cell>
        </row>
        <row r="33">
          <cell r="A33">
            <v>36770</v>
          </cell>
          <cell r="B33">
            <v>33007</v>
          </cell>
          <cell r="C33">
            <v>453758</v>
          </cell>
          <cell r="D33" t="str">
            <v>54,359     13748       62.22      30       874</v>
          </cell>
        </row>
        <row r="34">
          <cell r="A34">
            <v>36800</v>
          </cell>
          <cell r="B34">
            <v>38067</v>
          </cell>
          <cell r="C34">
            <v>1081184</v>
          </cell>
          <cell r="D34" t="str">
            <v>32,985     28403       46.42      34      1044</v>
          </cell>
        </row>
        <row r="35">
          <cell r="A35">
            <v>36831</v>
          </cell>
          <cell r="B35">
            <v>28902</v>
          </cell>
          <cell r="C35">
            <v>725867</v>
          </cell>
          <cell r="D35" t="str">
            <v>22,024     25115       43.25      31       924</v>
          </cell>
        </row>
        <row r="36">
          <cell r="A36">
            <v>36861</v>
          </cell>
          <cell r="B36">
            <v>24692</v>
          </cell>
          <cell r="C36">
            <v>846096</v>
          </cell>
          <cell r="D36" t="str">
            <v>36,808     34266       59.85      38      1142</v>
          </cell>
        </row>
        <row r="37">
          <cell r="A37" t="str">
            <v>Totals: _</v>
          </cell>
          <cell r="B37" t="str">
            <v>_________</v>
          </cell>
          <cell r="C37" t="str">
            <v>__________</v>
          </cell>
          <cell r="D37" t="str">
            <v>__________</v>
          </cell>
        </row>
        <row r="38">
          <cell r="A38">
            <v>2000</v>
          </cell>
          <cell r="B38">
            <v>157094</v>
          </cell>
          <cell r="C38">
            <v>3777098</v>
          </cell>
          <cell r="D38">
            <v>179046</v>
          </cell>
        </row>
        <row r="40">
          <cell r="A40">
            <v>36892</v>
          </cell>
          <cell r="B40">
            <v>25779</v>
          </cell>
          <cell r="C40">
            <v>1045521</v>
          </cell>
          <cell r="D40" t="str">
            <v>25,862     40558       50.08      43      1321</v>
          </cell>
        </row>
        <row r="41">
          <cell r="A41">
            <v>36923</v>
          </cell>
          <cell r="B41">
            <v>24509</v>
          </cell>
          <cell r="C41">
            <v>689320</v>
          </cell>
          <cell r="D41" t="str">
            <v>18,104     28126       42.48      33       924</v>
          </cell>
        </row>
        <row r="42">
          <cell r="A42">
            <v>36951</v>
          </cell>
          <cell r="B42">
            <v>21362</v>
          </cell>
          <cell r="C42">
            <v>630765</v>
          </cell>
          <cell r="D42" t="str">
            <v>34,131     29528       61.51      40      1230</v>
          </cell>
        </row>
        <row r="43">
          <cell r="A43">
            <v>36982</v>
          </cell>
          <cell r="B43">
            <v>17617</v>
          </cell>
          <cell r="C43">
            <v>312443</v>
          </cell>
          <cell r="D43" t="str">
            <v>27,139     17736       60.64      27       807</v>
          </cell>
        </row>
        <row r="44">
          <cell r="A44">
            <v>37012</v>
          </cell>
          <cell r="B44">
            <v>15713</v>
          </cell>
          <cell r="C44">
            <v>119249</v>
          </cell>
          <cell r="D44" t="str">
            <v>24,016      7590       60.45      24       724</v>
          </cell>
        </row>
        <row r="45">
          <cell r="A45">
            <v>37043</v>
          </cell>
          <cell r="B45">
            <v>11491</v>
          </cell>
          <cell r="C45">
            <v>60083</v>
          </cell>
          <cell r="D45" t="str">
            <v>13,962      5229       54.85      22       647</v>
          </cell>
        </row>
        <row r="46">
          <cell r="A46" t="str">
            <v>Totals: _</v>
          </cell>
          <cell r="B46" t="str">
            <v>_________</v>
          </cell>
          <cell r="C46" t="str">
            <v>__________</v>
          </cell>
          <cell r="D46" t="str">
            <v>__________</v>
          </cell>
        </row>
        <row r="47">
          <cell r="A47">
            <v>2001</v>
          </cell>
          <cell r="B47">
            <v>116471</v>
          </cell>
          <cell r="C47">
            <v>2857381</v>
          </cell>
          <cell r="D47">
            <v>143214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94"/>
    </sheetNames>
    <sheetDataSet>
      <sheetData sheetId="0">
        <row r="38">
          <cell r="A38">
            <v>34516</v>
          </cell>
          <cell r="B38">
            <v>972</v>
          </cell>
          <cell r="C38">
            <v>152354</v>
          </cell>
          <cell r="D38" t="str">
            <v>1,010    156743       50.96      11       133</v>
          </cell>
        </row>
        <row r="39">
          <cell r="A39">
            <v>34547</v>
          </cell>
          <cell r="B39">
            <v>4387</v>
          </cell>
          <cell r="C39">
            <v>137164</v>
          </cell>
          <cell r="D39" t="str">
            <v>2,425     31267       35.60       8       207</v>
          </cell>
        </row>
        <row r="40">
          <cell r="A40">
            <v>34578</v>
          </cell>
          <cell r="B40">
            <v>4328</v>
          </cell>
          <cell r="C40">
            <v>163166</v>
          </cell>
          <cell r="D40" t="str">
            <v>1,921     37701       30.74       9       230</v>
          </cell>
        </row>
        <row r="41">
          <cell r="A41">
            <v>34608</v>
          </cell>
          <cell r="B41">
            <v>2798</v>
          </cell>
          <cell r="C41">
            <v>122491</v>
          </cell>
          <cell r="D41" t="str">
            <v>3,362     43779       54.58       9       259</v>
          </cell>
        </row>
        <row r="42">
          <cell r="A42">
            <v>34639</v>
          </cell>
          <cell r="B42">
            <v>2734</v>
          </cell>
          <cell r="C42">
            <v>247339</v>
          </cell>
          <cell r="D42" t="str">
            <v>949     90468       25.77       9       235</v>
          </cell>
        </row>
        <row r="43">
          <cell r="A43">
            <v>34669</v>
          </cell>
          <cell r="B43">
            <v>2993</v>
          </cell>
          <cell r="C43">
            <v>233475</v>
          </cell>
          <cell r="D43" t="str">
            <v>2,618     78008       46.66      10       283</v>
          </cell>
        </row>
        <row r="44">
          <cell r="A44" t="str">
            <v>Totals: ___</v>
          </cell>
          <cell r="B44" t="str">
            <v>_______</v>
          </cell>
          <cell r="C44" t="str">
            <v>__________</v>
          </cell>
          <cell r="D44" t="str">
            <v>__________</v>
          </cell>
        </row>
        <row r="45">
          <cell r="A45">
            <v>1994</v>
          </cell>
          <cell r="B45">
            <v>18212</v>
          </cell>
          <cell r="C45">
            <v>1055989</v>
          </cell>
          <cell r="D45">
            <v>12285</v>
          </cell>
        </row>
        <row r="47">
          <cell r="A47">
            <v>34700</v>
          </cell>
          <cell r="B47">
            <v>3125</v>
          </cell>
          <cell r="C47">
            <v>217960</v>
          </cell>
          <cell r="D47" t="str">
            <v>1,868     69748       37.41      10       292</v>
          </cell>
        </row>
        <row r="48">
          <cell r="A48">
            <v>34731</v>
          </cell>
          <cell r="B48">
            <v>2514</v>
          </cell>
          <cell r="C48">
            <v>184783</v>
          </cell>
          <cell r="D48" t="str">
            <v>1,343     73502       34.82      10       251</v>
          </cell>
        </row>
        <row r="49">
          <cell r="A49">
            <v>34759</v>
          </cell>
          <cell r="B49">
            <v>3948</v>
          </cell>
          <cell r="C49">
            <v>210519</v>
          </cell>
          <cell r="D49" t="str">
            <v>1,042     53323       20.88      10       278</v>
          </cell>
        </row>
        <row r="50">
          <cell r="A50">
            <v>34790</v>
          </cell>
          <cell r="B50">
            <v>3418</v>
          </cell>
          <cell r="C50">
            <v>198137</v>
          </cell>
          <cell r="D50" t="str">
            <v>1,548     57969       31.17      10       270</v>
          </cell>
        </row>
        <row r="51">
          <cell r="A51">
            <v>34820</v>
          </cell>
          <cell r="B51">
            <v>3597</v>
          </cell>
          <cell r="C51">
            <v>217736</v>
          </cell>
          <cell r="D51" t="str">
            <v>1,167     60533       24.50      10       281</v>
          </cell>
        </row>
        <row r="52">
          <cell r="A52">
            <v>34851</v>
          </cell>
          <cell r="B52">
            <v>3219</v>
          </cell>
          <cell r="C52">
            <v>214105</v>
          </cell>
          <cell r="D52" t="str">
            <v>1,993     66513       38.24      10       277</v>
          </cell>
        </row>
        <row r="53">
          <cell r="A53">
            <v>34881</v>
          </cell>
          <cell r="B53">
            <v>3328</v>
          </cell>
          <cell r="C53">
            <v>179772</v>
          </cell>
          <cell r="D53" t="str">
            <v>3,997     54019       54.57      10       260</v>
          </cell>
        </row>
        <row r="54">
          <cell r="A54">
            <v>34912</v>
          </cell>
          <cell r="B54">
            <v>4347</v>
          </cell>
          <cell r="C54">
            <v>183210</v>
          </cell>
          <cell r="D54" t="str">
            <v>1,700     42147       28.11       8       230</v>
          </cell>
        </row>
        <row r="55">
          <cell r="A55">
            <v>34943</v>
          </cell>
          <cell r="B55">
            <v>3504</v>
          </cell>
          <cell r="C55">
            <v>223407</v>
          </cell>
          <cell r="D55" t="str">
            <v>1,827     63758       34.27       9       264</v>
          </cell>
        </row>
        <row r="56">
          <cell r="A56">
            <v>34973</v>
          </cell>
          <cell r="B56">
            <v>10682</v>
          </cell>
          <cell r="C56">
            <v>211723</v>
          </cell>
          <cell r="D56" t="str">
            <v>1,146     19821        9.69       9       252</v>
          </cell>
        </row>
        <row r="57">
          <cell r="A57">
            <v>35004</v>
          </cell>
          <cell r="B57">
            <v>3278</v>
          </cell>
          <cell r="C57">
            <v>215864</v>
          </cell>
          <cell r="D57" t="str">
            <v>441     65853       11.86       9       248</v>
          </cell>
        </row>
        <row r="58">
          <cell r="A58">
            <v>35034</v>
          </cell>
          <cell r="B58">
            <v>1719</v>
          </cell>
          <cell r="C58">
            <v>286669</v>
          </cell>
          <cell r="D58" t="str">
            <v>894    166765       34.21       9       272</v>
          </cell>
        </row>
        <row r="59">
          <cell r="A59" t="str">
            <v>Totals: ___</v>
          </cell>
          <cell r="B59" t="str">
            <v>_______</v>
          </cell>
          <cell r="C59" t="str">
            <v>__________</v>
          </cell>
          <cell r="D59" t="str">
            <v>__________</v>
          </cell>
        </row>
        <row r="60">
          <cell r="A60">
            <v>1995</v>
          </cell>
          <cell r="B60">
            <v>46679</v>
          </cell>
          <cell r="C60">
            <v>2543885</v>
          </cell>
          <cell r="D60">
            <v>18966</v>
          </cell>
        </row>
        <row r="62">
          <cell r="A62">
            <v>35065</v>
          </cell>
          <cell r="B62">
            <v>1227</v>
          </cell>
          <cell r="C62">
            <v>230402</v>
          </cell>
          <cell r="D62" t="str">
            <v>496    187777       28.79       9       269</v>
          </cell>
        </row>
        <row r="63">
          <cell r="A63">
            <v>35096</v>
          </cell>
          <cell r="B63">
            <v>1258</v>
          </cell>
          <cell r="C63">
            <v>220348</v>
          </cell>
          <cell r="D63" t="str">
            <v>378    175158       23.11       9       261</v>
          </cell>
        </row>
        <row r="64">
          <cell r="A64">
            <v>35125</v>
          </cell>
          <cell r="B64">
            <v>3006</v>
          </cell>
          <cell r="C64">
            <v>219625</v>
          </cell>
          <cell r="D64" t="str">
            <v>555     73063       15.59       9       275</v>
          </cell>
        </row>
        <row r="65">
          <cell r="A65">
            <v>35156</v>
          </cell>
          <cell r="B65">
            <v>1316</v>
          </cell>
          <cell r="C65">
            <v>219676</v>
          </cell>
          <cell r="D65" t="str">
            <v>773    166928       37.00       9       268</v>
          </cell>
        </row>
        <row r="66">
          <cell r="A66">
            <v>35186</v>
          </cell>
          <cell r="B66">
            <v>1333</v>
          </cell>
          <cell r="C66">
            <v>221555</v>
          </cell>
          <cell r="D66" t="str">
            <v>856    166208       39.10       9       279</v>
          </cell>
        </row>
        <row r="67">
          <cell r="A67">
            <v>35217</v>
          </cell>
          <cell r="B67">
            <v>1272</v>
          </cell>
          <cell r="C67">
            <v>197412</v>
          </cell>
          <cell r="D67" t="str">
            <v>448    155199       26.05       9       256</v>
          </cell>
        </row>
        <row r="68">
          <cell r="A68">
            <v>35247</v>
          </cell>
          <cell r="B68">
            <v>1249</v>
          </cell>
          <cell r="C68">
            <v>205654</v>
          </cell>
          <cell r="D68" t="str">
            <v>461    164655       26.96       9       278</v>
          </cell>
        </row>
        <row r="69">
          <cell r="A69">
            <v>35278</v>
          </cell>
          <cell r="B69">
            <v>1043</v>
          </cell>
          <cell r="C69">
            <v>208905</v>
          </cell>
          <cell r="D69" t="str">
            <v>381    200293       26.76       9       276</v>
          </cell>
        </row>
        <row r="70">
          <cell r="A70">
            <v>35309</v>
          </cell>
          <cell r="B70">
            <v>1077</v>
          </cell>
          <cell r="C70">
            <v>197820</v>
          </cell>
          <cell r="D70" t="str">
            <v>702    183677       39.46       9       266</v>
          </cell>
        </row>
        <row r="71">
          <cell r="A71">
            <v>35339</v>
          </cell>
          <cell r="B71">
            <v>1003</v>
          </cell>
          <cell r="C71">
            <v>205728</v>
          </cell>
          <cell r="D71" t="str">
            <v>334    205113       24.98       9       267</v>
          </cell>
        </row>
        <row r="72">
          <cell r="A72">
            <v>35370</v>
          </cell>
          <cell r="B72">
            <v>2301</v>
          </cell>
          <cell r="C72">
            <v>202320</v>
          </cell>
          <cell r="D72" t="str">
            <v>573     87927       19.94       9       265</v>
          </cell>
        </row>
        <row r="73">
          <cell r="A73">
            <v>35400</v>
          </cell>
          <cell r="B73">
            <v>1027</v>
          </cell>
          <cell r="C73">
            <v>202814</v>
          </cell>
          <cell r="D73" t="str">
            <v>345    197482       25.15       9       276</v>
          </cell>
        </row>
        <row r="74">
          <cell r="A74" t="str">
            <v>Totals: ___</v>
          </cell>
          <cell r="B74" t="str">
            <v>_______</v>
          </cell>
          <cell r="C74" t="str">
            <v>__________</v>
          </cell>
          <cell r="D74" t="str">
            <v>__________</v>
          </cell>
        </row>
        <row r="75">
          <cell r="A75">
            <v>1996</v>
          </cell>
          <cell r="B75">
            <v>17112</v>
          </cell>
          <cell r="C75">
            <v>2532259</v>
          </cell>
          <cell r="D75">
            <v>6302</v>
          </cell>
        </row>
        <row r="77">
          <cell r="A77">
            <v>35431</v>
          </cell>
          <cell r="B77">
            <v>868</v>
          </cell>
          <cell r="C77">
            <v>193771</v>
          </cell>
          <cell r="D77" t="str">
            <v>283    223239       24.59       9       257</v>
          </cell>
        </row>
        <row r="78">
          <cell r="A78">
            <v>35462</v>
          </cell>
          <cell r="B78">
            <v>629</v>
          </cell>
          <cell r="C78">
            <v>175348</v>
          </cell>
          <cell r="D78" t="str">
            <v>314    278773       33.30       9       232</v>
          </cell>
        </row>
        <row r="79">
          <cell r="A79">
            <v>35490</v>
          </cell>
          <cell r="B79">
            <v>1161</v>
          </cell>
          <cell r="C79">
            <v>191080</v>
          </cell>
          <cell r="D79" t="str">
            <v>761    164583       39.59       9       270</v>
          </cell>
        </row>
        <row r="80">
          <cell r="A80">
            <v>35521</v>
          </cell>
          <cell r="B80">
            <v>2009</v>
          </cell>
          <cell r="C80">
            <v>183537</v>
          </cell>
          <cell r="D80" t="str">
            <v>637     91358       24.07       9       266</v>
          </cell>
        </row>
        <row r="81">
          <cell r="A81">
            <v>35551</v>
          </cell>
          <cell r="B81">
            <v>2191</v>
          </cell>
          <cell r="C81">
            <v>184001</v>
          </cell>
          <cell r="D81" t="str">
            <v>543     83981       19.86       9       278</v>
          </cell>
        </row>
        <row r="82">
          <cell r="A82">
            <v>35582</v>
          </cell>
          <cell r="B82">
            <v>2315</v>
          </cell>
          <cell r="C82">
            <v>172382</v>
          </cell>
          <cell r="D82" t="str">
            <v>637     74464       21.58       9       270</v>
          </cell>
        </row>
        <row r="83">
          <cell r="A83">
            <v>35612</v>
          </cell>
          <cell r="B83">
            <v>2263</v>
          </cell>
          <cell r="C83">
            <v>171858</v>
          </cell>
          <cell r="D83" t="str">
            <v>373     75943       14.15       9       275</v>
          </cell>
        </row>
        <row r="84">
          <cell r="A84">
            <v>35643</v>
          </cell>
          <cell r="B84">
            <v>2111</v>
          </cell>
          <cell r="C84">
            <v>169548</v>
          </cell>
          <cell r="D84" t="str">
            <v>381     80317       15.29       9       274</v>
          </cell>
        </row>
        <row r="85">
          <cell r="A85">
            <v>35674</v>
          </cell>
          <cell r="B85">
            <v>2111</v>
          </cell>
          <cell r="C85">
            <v>175392</v>
          </cell>
          <cell r="D85" t="str">
            <v>382     83085       15.32       9       270</v>
          </cell>
        </row>
        <row r="86">
          <cell r="A86">
            <v>35704</v>
          </cell>
          <cell r="B86">
            <v>1924</v>
          </cell>
          <cell r="C86">
            <v>175455</v>
          </cell>
          <cell r="D86" t="str">
            <v>327     91193       14.53       9       277</v>
          </cell>
        </row>
        <row r="87">
          <cell r="A87">
            <v>35735</v>
          </cell>
          <cell r="B87">
            <v>2046</v>
          </cell>
          <cell r="C87">
            <v>166183</v>
          </cell>
          <cell r="D87" t="str">
            <v>251     81224       10.93       9       264</v>
          </cell>
        </row>
        <row r="88">
          <cell r="A88">
            <v>35765</v>
          </cell>
          <cell r="B88">
            <v>1792</v>
          </cell>
          <cell r="C88">
            <v>168609</v>
          </cell>
          <cell r="D88" t="str">
            <v>573     94090       24.23       8       235</v>
          </cell>
        </row>
        <row r="89">
          <cell r="A89" t="str">
            <v>Totals: ___</v>
          </cell>
          <cell r="B89" t="str">
            <v>_______</v>
          </cell>
          <cell r="C89" t="str">
            <v>__________</v>
          </cell>
          <cell r="D89" t="str">
            <v>__________</v>
          </cell>
        </row>
        <row r="90">
          <cell r="A90">
            <v>1997</v>
          </cell>
          <cell r="B90">
            <v>21420</v>
          </cell>
          <cell r="C90">
            <v>2127164</v>
          </cell>
          <cell r="D90">
            <v>5462</v>
          </cell>
        </row>
        <row r="92">
          <cell r="A92">
            <v>35796</v>
          </cell>
          <cell r="B92">
            <v>1764</v>
          </cell>
          <cell r="C92">
            <v>170082</v>
          </cell>
          <cell r="D92" t="str">
            <v>606     96419       25.57       9       237</v>
          </cell>
        </row>
        <row r="93">
          <cell r="A93">
            <v>35827</v>
          </cell>
          <cell r="B93">
            <v>1577</v>
          </cell>
          <cell r="C93">
            <v>149730</v>
          </cell>
          <cell r="D93" t="str">
            <v>779     94947       33.06       9       246</v>
          </cell>
        </row>
        <row r="94">
          <cell r="A94">
            <v>35855</v>
          </cell>
          <cell r="B94">
            <v>1918</v>
          </cell>
          <cell r="C94">
            <v>163702</v>
          </cell>
          <cell r="D94" t="str">
            <v>554     85351       22.41       9       276</v>
          </cell>
        </row>
        <row r="95">
          <cell r="A95">
            <v>35886</v>
          </cell>
          <cell r="B95">
            <v>1668</v>
          </cell>
          <cell r="C95">
            <v>148093</v>
          </cell>
          <cell r="D95" t="str">
            <v>783     88785       31.95       9       264</v>
          </cell>
        </row>
        <row r="96">
          <cell r="A96">
            <v>35916</v>
          </cell>
          <cell r="B96">
            <v>2072</v>
          </cell>
          <cell r="C96">
            <v>161791</v>
          </cell>
          <cell r="D96" t="str">
            <v>601     78085       22.48       9       279</v>
          </cell>
        </row>
        <row r="97">
          <cell r="A97">
            <v>35947</v>
          </cell>
          <cell r="B97">
            <v>1569</v>
          </cell>
          <cell r="C97">
            <v>149317</v>
          </cell>
          <cell r="D97" t="str">
            <v>159     95167        9.20       8       238</v>
          </cell>
        </row>
        <row r="98">
          <cell r="A98">
            <v>35977</v>
          </cell>
          <cell r="B98">
            <v>1610</v>
          </cell>
          <cell r="C98">
            <v>150954</v>
          </cell>
          <cell r="D98" t="str">
            <v>260     93761       13.90       8       248</v>
          </cell>
        </row>
        <row r="99">
          <cell r="A99">
            <v>36008</v>
          </cell>
          <cell r="B99">
            <v>1494</v>
          </cell>
          <cell r="C99">
            <v>137925</v>
          </cell>
          <cell r="D99" t="str">
            <v>326     92320       17.91       8       237</v>
          </cell>
        </row>
        <row r="100">
          <cell r="A100">
            <v>36039</v>
          </cell>
          <cell r="B100">
            <v>1292</v>
          </cell>
          <cell r="C100">
            <v>144517</v>
          </cell>
          <cell r="D100" t="str">
            <v>84    111856        6.10       8       234</v>
          </cell>
        </row>
        <row r="101">
          <cell r="A101">
            <v>36069</v>
          </cell>
          <cell r="B101">
            <v>1400</v>
          </cell>
          <cell r="C101">
            <v>150478</v>
          </cell>
          <cell r="D101" t="str">
            <v>86    107485        5.79       8       241</v>
          </cell>
        </row>
        <row r="102">
          <cell r="A102">
            <v>36100</v>
          </cell>
          <cell r="B102">
            <v>1181</v>
          </cell>
          <cell r="C102">
            <v>140552</v>
          </cell>
          <cell r="D102" t="str">
            <v>230    119012       16.30       7       210</v>
          </cell>
        </row>
        <row r="103">
          <cell r="A103">
            <v>36130</v>
          </cell>
          <cell r="B103">
            <v>1111</v>
          </cell>
          <cell r="C103">
            <v>140380</v>
          </cell>
          <cell r="D103" t="str">
            <v>83    126355        6.95       7       207</v>
          </cell>
        </row>
        <row r="104">
          <cell r="A104" t="str">
            <v>Totals: ___</v>
          </cell>
          <cell r="B104" t="str">
            <v>_______</v>
          </cell>
          <cell r="C104" t="str">
            <v>__________</v>
          </cell>
          <cell r="D104" t="str">
            <v>__________</v>
          </cell>
        </row>
        <row r="105">
          <cell r="A105">
            <v>1998</v>
          </cell>
          <cell r="B105">
            <v>18656</v>
          </cell>
          <cell r="C105">
            <v>1807521</v>
          </cell>
          <cell r="D105">
            <v>4551</v>
          </cell>
        </row>
        <row r="107">
          <cell r="A107">
            <v>36161</v>
          </cell>
          <cell r="B107">
            <v>879</v>
          </cell>
          <cell r="C107">
            <v>134243</v>
          </cell>
          <cell r="D107" t="str">
            <v>436    152723       33.16       6       174</v>
          </cell>
        </row>
        <row r="108">
          <cell r="A108">
            <v>36192</v>
          </cell>
          <cell r="B108">
            <v>1073</v>
          </cell>
          <cell r="C108">
            <v>119213</v>
          </cell>
          <cell r="D108" t="str">
            <v>253    111103       19.08       6       165</v>
          </cell>
        </row>
        <row r="109">
          <cell r="A109">
            <v>36220</v>
          </cell>
          <cell r="B109">
            <v>1164</v>
          </cell>
          <cell r="C109">
            <v>138176</v>
          </cell>
          <cell r="D109" t="str">
            <v>467    118708       28.63       7       188</v>
          </cell>
        </row>
        <row r="110">
          <cell r="A110">
            <v>36251</v>
          </cell>
          <cell r="B110">
            <v>1428</v>
          </cell>
          <cell r="C110">
            <v>121454</v>
          </cell>
          <cell r="D110" t="str">
            <v>402     85052       21.97       8       217</v>
          </cell>
        </row>
        <row r="111">
          <cell r="A111">
            <v>36281</v>
          </cell>
          <cell r="B111">
            <v>1642</v>
          </cell>
          <cell r="C111">
            <v>123594</v>
          </cell>
          <cell r="D111" t="str">
            <v>428     75271       20.68       5       150</v>
          </cell>
        </row>
        <row r="112">
          <cell r="A112">
            <v>36312</v>
          </cell>
          <cell r="B112">
            <v>2239</v>
          </cell>
          <cell r="C112">
            <v>130521</v>
          </cell>
          <cell r="D112" t="str">
            <v>772     58295       25.64       8       240</v>
          </cell>
        </row>
        <row r="113">
          <cell r="A113">
            <v>36342</v>
          </cell>
          <cell r="B113">
            <v>2108</v>
          </cell>
          <cell r="C113">
            <v>136415</v>
          </cell>
          <cell r="D113" t="str">
            <v>699     64713       24.90       9       260</v>
          </cell>
        </row>
        <row r="114">
          <cell r="A114">
            <v>36373</v>
          </cell>
          <cell r="B114">
            <v>1967</v>
          </cell>
          <cell r="C114">
            <v>142041</v>
          </cell>
          <cell r="D114" t="str">
            <v>1,075     72212       35.34       9       279</v>
          </cell>
        </row>
        <row r="115">
          <cell r="A115">
            <v>36404</v>
          </cell>
          <cell r="B115">
            <v>1867</v>
          </cell>
          <cell r="C115">
            <v>140176</v>
          </cell>
          <cell r="D115" t="str">
            <v>893     75081       32.36       9       269</v>
          </cell>
        </row>
        <row r="116">
          <cell r="A116">
            <v>36434</v>
          </cell>
          <cell r="B116">
            <v>1303</v>
          </cell>
          <cell r="C116">
            <v>139899</v>
          </cell>
          <cell r="D116" t="str">
            <v>684    107367       34.42       8       247</v>
          </cell>
        </row>
        <row r="117">
          <cell r="A117">
            <v>36465</v>
          </cell>
          <cell r="B117">
            <v>1578</v>
          </cell>
          <cell r="C117">
            <v>126812</v>
          </cell>
          <cell r="D117" t="str">
            <v>673     80363       29.90       9       265</v>
          </cell>
        </row>
        <row r="118">
          <cell r="A118">
            <v>36495</v>
          </cell>
          <cell r="B118">
            <v>1422</v>
          </cell>
          <cell r="C118">
            <v>124972</v>
          </cell>
          <cell r="D118" t="str">
            <v>532     87885       27.23       9       259</v>
          </cell>
        </row>
        <row r="119">
          <cell r="A119" t="str">
            <v>Totals: ___</v>
          </cell>
          <cell r="B119" t="str">
            <v>_______</v>
          </cell>
          <cell r="C119" t="str">
            <v>__________</v>
          </cell>
          <cell r="D119" t="str">
            <v>__________</v>
          </cell>
        </row>
        <row r="120">
          <cell r="A120">
            <v>1999</v>
          </cell>
          <cell r="B120">
            <v>18670</v>
          </cell>
          <cell r="C120">
            <v>1577516</v>
          </cell>
          <cell r="D120">
            <v>7314</v>
          </cell>
        </row>
        <row r="122">
          <cell r="A122">
            <v>36526</v>
          </cell>
          <cell r="B122">
            <v>1378</v>
          </cell>
          <cell r="C122">
            <v>122547</v>
          </cell>
          <cell r="D122" t="str">
            <v>949     88932       40.78       9       269</v>
          </cell>
        </row>
        <row r="123">
          <cell r="A123">
            <v>36557</v>
          </cell>
          <cell r="B123">
            <v>631</v>
          </cell>
          <cell r="C123">
            <v>22168</v>
          </cell>
          <cell r="D123" t="str">
            <v>705     35132       52.77       5       142</v>
          </cell>
        </row>
        <row r="124">
          <cell r="A124">
            <v>36586</v>
          </cell>
          <cell r="B124">
            <v>1647</v>
          </cell>
          <cell r="C124">
            <v>121300</v>
          </cell>
          <cell r="D124" t="str">
            <v>1,013     73650       38.08       9       279</v>
          </cell>
        </row>
        <row r="125">
          <cell r="A125">
            <v>36617</v>
          </cell>
          <cell r="B125">
            <v>1199</v>
          </cell>
          <cell r="C125">
            <v>106428</v>
          </cell>
          <cell r="D125" t="str">
            <v>448     88764       27.20       8       238</v>
          </cell>
        </row>
        <row r="126">
          <cell r="A126">
            <v>36647</v>
          </cell>
          <cell r="B126">
            <v>1806</v>
          </cell>
          <cell r="C126">
            <v>109638</v>
          </cell>
          <cell r="D126" t="str">
            <v>1,165     60708       39.21       9       274</v>
          </cell>
        </row>
        <row r="127">
          <cell r="A127">
            <v>36678</v>
          </cell>
          <cell r="B127">
            <v>1316</v>
          </cell>
          <cell r="C127">
            <v>103100</v>
          </cell>
          <cell r="D127" t="str">
            <v>495     78344       27.33       8       239</v>
          </cell>
        </row>
        <row r="128">
          <cell r="A128">
            <v>36708</v>
          </cell>
          <cell r="B128">
            <v>1264</v>
          </cell>
          <cell r="C128">
            <v>105886</v>
          </cell>
          <cell r="D128" t="str">
            <v>1,082     83771       46.12       9       278</v>
          </cell>
        </row>
        <row r="129">
          <cell r="A129">
            <v>36739</v>
          </cell>
          <cell r="B129">
            <v>1408</v>
          </cell>
          <cell r="C129">
            <v>101864</v>
          </cell>
          <cell r="D129" t="str">
            <v>870     72347       38.19       9       242</v>
          </cell>
        </row>
        <row r="130">
          <cell r="A130">
            <v>36770</v>
          </cell>
          <cell r="B130">
            <v>1427</v>
          </cell>
          <cell r="C130">
            <v>104449</v>
          </cell>
          <cell r="D130" t="str">
            <v>946     73195       39.87       9       265</v>
          </cell>
        </row>
        <row r="131">
          <cell r="A131">
            <v>36800</v>
          </cell>
          <cell r="B131">
            <v>1386</v>
          </cell>
          <cell r="C131">
            <v>107522</v>
          </cell>
          <cell r="D131" t="str">
            <v>1,331     77578       48.99       9       279</v>
          </cell>
        </row>
        <row r="132">
          <cell r="A132">
            <v>36831</v>
          </cell>
          <cell r="B132">
            <v>1061</v>
          </cell>
          <cell r="C132">
            <v>105972</v>
          </cell>
          <cell r="D132" t="str">
            <v>473     99880       30.83       8       238</v>
          </cell>
        </row>
        <row r="133">
          <cell r="A133">
            <v>36861</v>
          </cell>
          <cell r="B133">
            <v>867</v>
          </cell>
          <cell r="C133">
            <v>105836</v>
          </cell>
          <cell r="D133" t="str">
            <v>735    122072       45.88       9       269</v>
          </cell>
        </row>
        <row r="134">
          <cell r="A134" t="str">
            <v>Totals: ___</v>
          </cell>
          <cell r="B134" t="str">
            <v>_______</v>
          </cell>
          <cell r="C134" t="str">
            <v>__________</v>
          </cell>
          <cell r="D134" t="str">
            <v>__________</v>
          </cell>
        </row>
        <row r="135">
          <cell r="A135">
            <v>2000</v>
          </cell>
          <cell r="B135">
            <v>15390</v>
          </cell>
          <cell r="C135">
            <v>1216710</v>
          </cell>
          <cell r="D135">
            <v>10212</v>
          </cell>
        </row>
        <row r="137">
          <cell r="A137">
            <v>36892</v>
          </cell>
          <cell r="B137">
            <v>831</v>
          </cell>
          <cell r="C137">
            <v>97720</v>
          </cell>
          <cell r="D137" t="str">
            <v>458    117594       35.53       8       245</v>
          </cell>
        </row>
        <row r="138">
          <cell r="A138">
            <v>36923</v>
          </cell>
          <cell r="B138">
            <v>900</v>
          </cell>
          <cell r="C138">
            <v>89291</v>
          </cell>
          <cell r="D138" t="str">
            <v>465     99213       34.07       9       231</v>
          </cell>
        </row>
        <row r="139">
          <cell r="A139">
            <v>36951</v>
          </cell>
          <cell r="B139">
            <v>366</v>
          </cell>
          <cell r="C139">
            <v>78464</v>
          </cell>
          <cell r="D139" t="str">
            <v>265    214383       42.00       4       124</v>
          </cell>
        </row>
        <row r="140">
          <cell r="A140">
            <v>36982</v>
          </cell>
          <cell r="B140">
            <v>263</v>
          </cell>
          <cell r="D140" t="str">
            <v>214383       42.00       1        30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p00"/>
    </sheetNames>
    <sheetDataSet>
      <sheetData sheetId="0">
        <row r="33">
          <cell r="A33">
            <v>36770</v>
          </cell>
          <cell r="B33">
            <v>6278</v>
          </cell>
          <cell r="C33">
            <v>126141</v>
          </cell>
          <cell r="D33" t="str">
            <v>8,971     20093       58.83      13       212</v>
          </cell>
        </row>
        <row r="34">
          <cell r="A34">
            <v>36800</v>
          </cell>
          <cell r="B34">
            <v>12301</v>
          </cell>
          <cell r="C34">
            <v>176625</v>
          </cell>
          <cell r="D34" t="str">
            <v>14,055     14359       53.33      12       349</v>
          </cell>
        </row>
        <row r="35">
          <cell r="A35">
            <v>36831</v>
          </cell>
          <cell r="B35">
            <v>9925</v>
          </cell>
          <cell r="C35">
            <v>283320</v>
          </cell>
          <cell r="D35" t="str">
            <v>7,648     28547       43.52      11       330</v>
          </cell>
        </row>
        <row r="36">
          <cell r="A36">
            <v>36861</v>
          </cell>
          <cell r="B36">
            <v>6026</v>
          </cell>
          <cell r="C36">
            <v>251529</v>
          </cell>
          <cell r="D36" t="str">
            <v>12,278     41741       67.08       8       248</v>
          </cell>
        </row>
        <row r="37">
          <cell r="A37" t="str">
            <v>Totals: __</v>
          </cell>
          <cell r="B37" t="str">
            <v>________</v>
          </cell>
          <cell r="C37" t="str">
            <v>__________</v>
          </cell>
          <cell r="D37" t="str">
            <v>__________</v>
          </cell>
        </row>
        <row r="38">
          <cell r="A38">
            <v>2000</v>
          </cell>
          <cell r="B38">
            <v>34530</v>
          </cell>
          <cell r="C38">
            <v>837615</v>
          </cell>
          <cell r="D38">
            <v>43499</v>
          </cell>
        </row>
        <row r="40">
          <cell r="A40">
            <v>36892</v>
          </cell>
          <cell r="B40">
            <v>6121</v>
          </cell>
          <cell r="C40">
            <v>117365</v>
          </cell>
          <cell r="D40" t="str">
            <v>9,005     19175       59.53       8       248</v>
          </cell>
        </row>
        <row r="41">
          <cell r="A41">
            <v>36923</v>
          </cell>
          <cell r="B41">
            <v>5146</v>
          </cell>
          <cell r="C41">
            <v>167419</v>
          </cell>
          <cell r="D41" t="str">
            <v>10,950     32534       68.03       9       252</v>
          </cell>
        </row>
        <row r="42">
          <cell r="A42">
            <v>36951</v>
          </cell>
          <cell r="B42">
            <v>5670</v>
          </cell>
          <cell r="C42">
            <v>168430</v>
          </cell>
          <cell r="D42" t="str">
            <v>12,956     29706       69.56       9       279</v>
          </cell>
        </row>
        <row r="43">
          <cell r="A43">
            <v>36982</v>
          </cell>
          <cell r="B43">
            <v>4263</v>
          </cell>
          <cell r="C43">
            <v>77939</v>
          </cell>
          <cell r="D43" t="str">
            <v>14,691     18283       77.51       8       240</v>
          </cell>
        </row>
        <row r="44">
          <cell r="A44">
            <v>37012</v>
          </cell>
          <cell r="B44">
            <v>4966</v>
          </cell>
          <cell r="C44">
            <v>146847</v>
          </cell>
          <cell r="D44" t="str">
            <v>12,897     29571       72.20       9       279</v>
          </cell>
        </row>
        <row r="45">
          <cell r="A45">
            <v>37043</v>
          </cell>
          <cell r="B45">
            <v>2834</v>
          </cell>
          <cell r="C45">
            <v>5527</v>
          </cell>
          <cell r="D45" t="str">
            <v>5,742      1951       66.95       7       210</v>
          </cell>
        </row>
        <row r="46">
          <cell r="A46" t="str">
            <v>Totals: __</v>
          </cell>
          <cell r="B46" t="str">
            <v>________</v>
          </cell>
          <cell r="C46" t="str">
            <v>__________</v>
          </cell>
          <cell r="D46" t="str">
            <v>__________</v>
          </cell>
        </row>
        <row r="47">
          <cell r="A47">
            <v>2001</v>
          </cell>
          <cell r="B47">
            <v>29000</v>
          </cell>
          <cell r="C47">
            <v>683527</v>
          </cell>
          <cell r="D47">
            <v>66241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t00"/>
    </sheetNames>
    <sheetDataSet>
      <sheetData sheetId="0">
        <row r="32">
          <cell r="A32">
            <v>36800</v>
          </cell>
          <cell r="B32">
            <v>22566</v>
          </cell>
          <cell r="C32">
            <v>845659</v>
          </cell>
          <cell r="D32" t="str">
            <v>24,026     37475       51.57      20       368</v>
          </cell>
        </row>
        <row r="33">
          <cell r="A33">
            <v>36831</v>
          </cell>
          <cell r="B33">
            <v>25524</v>
          </cell>
          <cell r="C33">
            <v>1445413</v>
          </cell>
          <cell r="D33" t="str">
            <v>9,701     56630       27.54      14       395</v>
          </cell>
        </row>
        <row r="34">
          <cell r="A34">
            <v>36861</v>
          </cell>
          <cell r="B34">
            <v>19831</v>
          </cell>
          <cell r="C34">
            <v>1501262</v>
          </cell>
          <cell r="D34" t="str">
            <v>13,078     75703       39.74      14       432</v>
          </cell>
        </row>
        <row r="35">
          <cell r="A35" t="str">
            <v>Totals: _</v>
          </cell>
          <cell r="B35" t="str">
            <v>_________</v>
          </cell>
          <cell r="C35" t="str">
            <v>__________</v>
          </cell>
          <cell r="D35" t="str">
            <v>__________</v>
          </cell>
        </row>
        <row r="36">
          <cell r="A36">
            <v>2000</v>
          </cell>
          <cell r="B36">
            <v>67921</v>
          </cell>
          <cell r="C36">
            <v>3792334</v>
          </cell>
          <cell r="D36">
            <v>46805</v>
          </cell>
        </row>
        <row r="38">
          <cell r="A38">
            <v>36892</v>
          </cell>
          <cell r="B38">
            <v>22829</v>
          </cell>
          <cell r="C38">
            <v>1659809</v>
          </cell>
          <cell r="D38" t="str">
            <v>10,535     72707       31.58      18       551</v>
          </cell>
        </row>
        <row r="39">
          <cell r="A39">
            <v>36923</v>
          </cell>
          <cell r="B39">
            <v>21760</v>
          </cell>
          <cell r="C39">
            <v>1373921</v>
          </cell>
          <cell r="D39" t="str">
            <v>7,774     63140       26.32      18       504</v>
          </cell>
        </row>
        <row r="40">
          <cell r="A40">
            <v>36951</v>
          </cell>
          <cell r="B40">
            <v>12055</v>
          </cell>
          <cell r="C40">
            <v>593458</v>
          </cell>
          <cell r="D40" t="str">
            <v>9,629     49230       44.41      13       402</v>
          </cell>
        </row>
        <row r="41">
          <cell r="A41">
            <v>36982</v>
          </cell>
          <cell r="B41">
            <v>8458</v>
          </cell>
          <cell r="C41">
            <v>787501</v>
          </cell>
          <cell r="D41" t="str">
            <v>6,534     93108       43.58      11       329</v>
          </cell>
        </row>
        <row r="42">
          <cell r="A42">
            <v>37012</v>
          </cell>
          <cell r="B42">
            <v>4221</v>
          </cell>
          <cell r="C42">
            <v>233829</v>
          </cell>
          <cell r="D42" t="str">
            <v>6,207     55397       59.52       7       217</v>
          </cell>
        </row>
        <row r="43">
          <cell r="A43">
            <v>37043</v>
          </cell>
          <cell r="B43">
            <v>1694</v>
          </cell>
          <cell r="C43">
            <v>20635</v>
          </cell>
          <cell r="D43" t="str">
            <v>2,563     12182       60.21       5       150</v>
          </cell>
        </row>
        <row r="44">
          <cell r="A44" t="str">
            <v>Totals: _</v>
          </cell>
          <cell r="B44" t="str">
            <v>_________</v>
          </cell>
          <cell r="C44" t="str">
            <v>__________</v>
          </cell>
          <cell r="D44" t="str">
            <v>__________</v>
          </cell>
        </row>
        <row r="45">
          <cell r="A45">
            <v>2001</v>
          </cell>
          <cell r="B45">
            <v>71017</v>
          </cell>
          <cell r="C45">
            <v>4669153</v>
          </cell>
          <cell r="D45">
            <v>43242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v00"/>
    </sheetNames>
    <sheetDataSet>
      <sheetData sheetId="0">
        <row r="32">
          <cell r="A32">
            <v>36831</v>
          </cell>
          <cell r="B32">
            <v>10565</v>
          </cell>
          <cell r="C32">
            <v>412559</v>
          </cell>
          <cell r="D32" t="str">
            <v>7,380     39050       41.13      18       257</v>
          </cell>
        </row>
        <row r="33">
          <cell r="A33">
            <v>36861</v>
          </cell>
          <cell r="B33">
            <v>25047</v>
          </cell>
          <cell r="C33">
            <v>1548089</v>
          </cell>
          <cell r="D33" t="str">
            <v>8,982     61808       26.40      18       515</v>
          </cell>
        </row>
        <row r="34">
          <cell r="A34" t="str">
            <v>Totals: _</v>
          </cell>
          <cell r="B34" t="str">
            <v>_________  _</v>
          </cell>
          <cell r="C34" t="str">
            <v>_________</v>
          </cell>
          <cell r="D34" t="str">
            <v>__________</v>
          </cell>
        </row>
        <row r="35">
          <cell r="A35">
            <v>2000</v>
          </cell>
          <cell r="B35">
            <v>35612</v>
          </cell>
          <cell r="C35">
            <v>1960648</v>
          </cell>
          <cell r="D35">
            <v>16362</v>
          </cell>
        </row>
        <row r="37">
          <cell r="A37">
            <v>36892</v>
          </cell>
          <cell r="B37">
            <v>24187</v>
          </cell>
          <cell r="C37">
            <v>1627740</v>
          </cell>
          <cell r="D37" t="str">
            <v>9,886     67299       29.01      18       528</v>
          </cell>
        </row>
        <row r="38">
          <cell r="A38">
            <v>36923</v>
          </cell>
          <cell r="B38">
            <v>15450</v>
          </cell>
          <cell r="C38">
            <v>1003872</v>
          </cell>
          <cell r="D38" t="str">
            <v>4,890     64976       24.04      14       357</v>
          </cell>
        </row>
        <row r="39">
          <cell r="A39">
            <v>36951</v>
          </cell>
          <cell r="B39">
            <v>4354</v>
          </cell>
          <cell r="C39">
            <v>149984</v>
          </cell>
          <cell r="D39" t="str">
            <v>3,631     34448       45.47       8       220</v>
          </cell>
        </row>
        <row r="40">
          <cell r="A40">
            <v>36982</v>
          </cell>
          <cell r="B40">
            <v>12014</v>
          </cell>
          <cell r="C40">
            <v>914850</v>
          </cell>
          <cell r="D40" t="str">
            <v>3,825     76149       24.15      13       383</v>
          </cell>
        </row>
        <row r="41">
          <cell r="A41">
            <v>37012</v>
          </cell>
          <cell r="B41">
            <v>4179</v>
          </cell>
          <cell r="C41">
            <v>164066</v>
          </cell>
          <cell r="D41" t="str">
            <v>3,069     39260       42.34       8       229</v>
          </cell>
        </row>
        <row r="42">
          <cell r="A42">
            <v>37043</v>
          </cell>
          <cell r="B42">
            <v>2322</v>
          </cell>
          <cell r="C42">
            <v>9647</v>
          </cell>
          <cell r="D42" t="str">
            <v>1,657      4155       41.64       5       150</v>
          </cell>
        </row>
        <row r="43">
          <cell r="A43" t="str">
            <v>Totals: _</v>
          </cell>
          <cell r="B43" t="str">
            <v>_________  _</v>
          </cell>
          <cell r="C43" t="str">
            <v>_________</v>
          </cell>
          <cell r="D43" t="str">
            <v>__________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00"/>
    </sheetNames>
    <sheetDataSet>
      <sheetData sheetId="0">
        <row r="32">
          <cell r="A32">
            <v>36861</v>
          </cell>
          <cell r="B32">
            <v>9192</v>
          </cell>
          <cell r="C32">
            <v>881145</v>
          </cell>
          <cell r="D32" t="str">
            <v>3,522     95860       27.70      15       360</v>
          </cell>
        </row>
        <row r="33">
          <cell r="A33" t="str">
            <v>Totals: __</v>
          </cell>
          <cell r="B33" t="str">
            <v>________</v>
          </cell>
          <cell r="C33" t="str">
            <v>__________</v>
          </cell>
          <cell r="D33" t="str">
            <v>__________</v>
          </cell>
        </row>
        <row r="34">
          <cell r="A34">
            <v>2000</v>
          </cell>
          <cell r="B34">
            <v>9192</v>
          </cell>
          <cell r="C34">
            <v>881145</v>
          </cell>
          <cell r="D34">
            <v>3522</v>
          </cell>
        </row>
        <row r="36">
          <cell r="A36">
            <v>36892</v>
          </cell>
          <cell r="B36">
            <v>15578</v>
          </cell>
          <cell r="C36">
            <v>1206189</v>
          </cell>
          <cell r="D36" t="str">
            <v>6,466     77430       29.33      14       429</v>
          </cell>
        </row>
        <row r="37">
          <cell r="A37">
            <v>36923</v>
          </cell>
          <cell r="B37">
            <v>8256</v>
          </cell>
          <cell r="C37">
            <v>410848</v>
          </cell>
          <cell r="D37" t="str">
            <v>2,890     49764       25.93       4       112</v>
          </cell>
        </row>
        <row r="38">
          <cell r="A38">
            <v>36951</v>
          </cell>
          <cell r="B38">
            <v>6412</v>
          </cell>
          <cell r="C38">
            <v>319621</v>
          </cell>
          <cell r="D38" t="str">
            <v>2,933     49848       31.39       6       186</v>
          </cell>
        </row>
        <row r="39">
          <cell r="A39">
            <v>36982</v>
          </cell>
          <cell r="B39">
            <v>1762</v>
          </cell>
          <cell r="C39">
            <v>155134</v>
          </cell>
          <cell r="D39" t="str">
            <v>171     88045        8.85       2        60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g94"/>
    </sheetNames>
    <sheetDataSet>
      <sheetData sheetId="0">
        <row r="38">
          <cell r="A38">
            <v>34547</v>
          </cell>
          <cell r="B38">
            <v>5406</v>
          </cell>
          <cell r="C38">
            <v>76634</v>
          </cell>
          <cell r="D38" t="str">
            <v>3,798     14176       41.26       9       190</v>
          </cell>
        </row>
        <row r="39">
          <cell r="A39">
            <v>34578</v>
          </cell>
          <cell r="B39">
            <v>8531</v>
          </cell>
          <cell r="C39">
            <v>102302</v>
          </cell>
          <cell r="D39" t="str">
            <v>3,300     11992       27.89       8       207</v>
          </cell>
        </row>
        <row r="40">
          <cell r="A40">
            <v>34608</v>
          </cell>
          <cell r="B40">
            <v>12269</v>
          </cell>
          <cell r="C40">
            <v>22362</v>
          </cell>
          <cell r="D40" t="str">
            <v>1,990      1823       13.96       8       233</v>
          </cell>
        </row>
        <row r="41">
          <cell r="A41">
            <v>34639</v>
          </cell>
          <cell r="B41">
            <v>7285</v>
          </cell>
          <cell r="C41">
            <v>108247</v>
          </cell>
          <cell r="D41" t="str">
            <v>1,975     14859       21.33       9       235</v>
          </cell>
        </row>
        <row r="42">
          <cell r="A42">
            <v>34669</v>
          </cell>
          <cell r="B42">
            <v>7239</v>
          </cell>
          <cell r="C42">
            <v>116705</v>
          </cell>
          <cell r="D42" t="str">
            <v>3,630     16122       33.40       8       245</v>
          </cell>
        </row>
        <row r="43">
          <cell r="A43" t="str">
            <v>Totals: ___</v>
          </cell>
          <cell r="B43" t="str">
            <v>_______</v>
          </cell>
          <cell r="C43" t="str">
            <v>__________</v>
          </cell>
          <cell r="D43" t="str">
            <v>__________</v>
          </cell>
        </row>
        <row r="44">
          <cell r="A44">
            <v>1994</v>
          </cell>
          <cell r="B44">
            <v>40730</v>
          </cell>
          <cell r="C44">
            <v>426250</v>
          </cell>
          <cell r="D44">
            <v>14693</v>
          </cell>
        </row>
        <row r="46">
          <cell r="A46">
            <v>34700</v>
          </cell>
          <cell r="B46">
            <v>6567</v>
          </cell>
          <cell r="C46">
            <v>114229</v>
          </cell>
          <cell r="D46" t="str">
            <v>1,206     17395       15.52       8       234</v>
          </cell>
        </row>
        <row r="47">
          <cell r="A47">
            <v>34731</v>
          </cell>
          <cell r="B47">
            <v>4841</v>
          </cell>
          <cell r="C47">
            <v>106334</v>
          </cell>
          <cell r="D47" t="str">
            <v>1,350     21966       21.81       8       220</v>
          </cell>
        </row>
        <row r="48">
          <cell r="A48">
            <v>34759</v>
          </cell>
          <cell r="B48">
            <v>7470</v>
          </cell>
          <cell r="C48">
            <v>120256</v>
          </cell>
          <cell r="D48" t="str">
            <v>1,660     16099       18.18       8       248</v>
          </cell>
        </row>
        <row r="49">
          <cell r="A49">
            <v>34790</v>
          </cell>
          <cell r="B49">
            <v>6626</v>
          </cell>
          <cell r="C49">
            <v>92913</v>
          </cell>
          <cell r="D49" t="str">
            <v>1,458     14023       18.04       7       210</v>
          </cell>
        </row>
        <row r="50">
          <cell r="A50">
            <v>34820</v>
          </cell>
          <cell r="B50">
            <v>6259</v>
          </cell>
          <cell r="C50">
            <v>121464</v>
          </cell>
          <cell r="D50" t="str">
            <v>674     19407        9.72       9       243</v>
          </cell>
        </row>
        <row r="51">
          <cell r="A51">
            <v>34851</v>
          </cell>
          <cell r="B51">
            <v>5902</v>
          </cell>
          <cell r="C51">
            <v>116315</v>
          </cell>
          <cell r="D51" t="str">
            <v>2,494     19708       29.70       9       230</v>
          </cell>
        </row>
        <row r="52">
          <cell r="A52">
            <v>34881</v>
          </cell>
          <cell r="B52">
            <v>5476</v>
          </cell>
          <cell r="C52">
            <v>108448</v>
          </cell>
          <cell r="D52" t="str">
            <v>1,806     19805       24.80       8       236</v>
          </cell>
        </row>
        <row r="53">
          <cell r="A53">
            <v>34912</v>
          </cell>
          <cell r="B53">
            <v>5078</v>
          </cell>
          <cell r="C53">
            <v>75242</v>
          </cell>
          <cell r="D53" t="str">
            <v>149     14818        2.85       7       186</v>
          </cell>
        </row>
        <row r="54">
          <cell r="A54">
            <v>34943</v>
          </cell>
          <cell r="B54">
            <v>4835</v>
          </cell>
          <cell r="C54">
            <v>126049</v>
          </cell>
          <cell r="D54" t="str">
            <v>253     26071        4.97       7       209</v>
          </cell>
        </row>
        <row r="55">
          <cell r="A55">
            <v>34973</v>
          </cell>
          <cell r="B55">
            <v>4430</v>
          </cell>
          <cell r="C55">
            <v>122436</v>
          </cell>
          <cell r="D55" t="str">
            <v>667     27638       13.09       7       217</v>
          </cell>
        </row>
        <row r="56">
          <cell r="A56">
            <v>35004</v>
          </cell>
          <cell r="B56">
            <v>3831</v>
          </cell>
          <cell r="C56">
            <v>125948</v>
          </cell>
          <cell r="D56" t="str">
            <v>607     32877       13.68       8       236</v>
          </cell>
        </row>
        <row r="57">
          <cell r="A57">
            <v>35034</v>
          </cell>
          <cell r="B57">
            <v>3552</v>
          </cell>
          <cell r="C57">
            <v>121009</v>
          </cell>
          <cell r="D57" t="str">
            <v>1,120     34068       23.97       8       230</v>
          </cell>
        </row>
        <row r="58">
          <cell r="A58" t="str">
            <v>Totals: ___</v>
          </cell>
          <cell r="B58" t="str">
            <v>_______</v>
          </cell>
          <cell r="C58" t="str">
            <v>__________</v>
          </cell>
          <cell r="D58" t="str">
            <v>__________</v>
          </cell>
        </row>
        <row r="59">
          <cell r="A59">
            <v>1995</v>
          </cell>
          <cell r="B59">
            <v>64867</v>
          </cell>
          <cell r="C59">
            <v>1350643</v>
          </cell>
          <cell r="D59">
            <v>13444</v>
          </cell>
        </row>
        <row r="61">
          <cell r="A61">
            <v>35065</v>
          </cell>
          <cell r="B61">
            <v>3970</v>
          </cell>
          <cell r="C61">
            <v>132010</v>
          </cell>
          <cell r="D61" t="str">
            <v>924     33252       18.88       8       244</v>
          </cell>
        </row>
        <row r="62">
          <cell r="A62">
            <v>35096</v>
          </cell>
          <cell r="B62">
            <v>3896</v>
          </cell>
          <cell r="C62">
            <v>127545</v>
          </cell>
          <cell r="D62" t="str">
            <v>864     32738       18.15       8       228</v>
          </cell>
        </row>
        <row r="63">
          <cell r="A63">
            <v>35125</v>
          </cell>
          <cell r="B63">
            <v>3669</v>
          </cell>
          <cell r="C63">
            <v>133794</v>
          </cell>
          <cell r="D63" t="str">
            <v>888     36467       19.49       8       241</v>
          </cell>
        </row>
        <row r="64">
          <cell r="A64">
            <v>35156</v>
          </cell>
          <cell r="B64">
            <v>3829</v>
          </cell>
          <cell r="C64">
            <v>129143</v>
          </cell>
          <cell r="D64" t="str">
            <v>1,323     33728       25.68       8       240</v>
          </cell>
        </row>
        <row r="65">
          <cell r="A65">
            <v>35186</v>
          </cell>
          <cell r="B65">
            <v>3863</v>
          </cell>
          <cell r="C65">
            <v>131046</v>
          </cell>
          <cell r="D65" t="str">
            <v>1,398     33924       26.57       8       248</v>
          </cell>
        </row>
        <row r="66">
          <cell r="A66">
            <v>35217</v>
          </cell>
          <cell r="B66">
            <v>3470</v>
          </cell>
          <cell r="C66">
            <v>107635</v>
          </cell>
          <cell r="D66" t="str">
            <v>2,764     31019       44.34       8       219</v>
          </cell>
        </row>
        <row r="67">
          <cell r="A67">
            <v>35247</v>
          </cell>
          <cell r="B67">
            <v>3465</v>
          </cell>
          <cell r="C67">
            <v>125268</v>
          </cell>
          <cell r="D67" t="str">
            <v>2,265     36153       39.53       8       231</v>
          </cell>
        </row>
        <row r="68">
          <cell r="A68">
            <v>35278</v>
          </cell>
          <cell r="B68">
            <v>3100</v>
          </cell>
          <cell r="C68">
            <v>124693</v>
          </cell>
          <cell r="D68" t="str">
            <v>2,149     40224       40.94       8       244</v>
          </cell>
        </row>
        <row r="69">
          <cell r="A69">
            <v>35309</v>
          </cell>
          <cell r="B69">
            <v>3019</v>
          </cell>
          <cell r="C69">
            <v>120241</v>
          </cell>
          <cell r="D69" t="str">
            <v>502     39829       14.26       8       208</v>
          </cell>
        </row>
        <row r="70">
          <cell r="A70">
            <v>35339</v>
          </cell>
          <cell r="B70">
            <v>3104</v>
          </cell>
          <cell r="C70">
            <v>122440</v>
          </cell>
          <cell r="D70" t="str">
            <v>621     39446       16.67       8       241</v>
          </cell>
        </row>
        <row r="71">
          <cell r="A71">
            <v>35370</v>
          </cell>
          <cell r="B71">
            <v>3255</v>
          </cell>
          <cell r="C71">
            <v>122025</v>
          </cell>
          <cell r="D71" t="str">
            <v>687     37489       17.43       8       219</v>
          </cell>
        </row>
        <row r="72">
          <cell r="A72">
            <v>35400</v>
          </cell>
          <cell r="B72">
            <v>2765</v>
          </cell>
          <cell r="C72">
            <v>125907</v>
          </cell>
          <cell r="D72" t="str">
            <v>656     45536       19.18       8       220</v>
          </cell>
        </row>
        <row r="73">
          <cell r="A73" t="str">
            <v>Totals: ___</v>
          </cell>
          <cell r="B73" t="str">
            <v>_______</v>
          </cell>
          <cell r="C73" t="str">
            <v>__________</v>
          </cell>
          <cell r="D73" t="str">
            <v>__________</v>
          </cell>
        </row>
        <row r="74">
          <cell r="A74">
            <v>1996</v>
          </cell>
          <cell r="B74">
            <v>41405</v>
          </cell>
          <cell r="C74">
            <v>1501747</v>
          </cell>
          <cell r="D74">
            <v>15041</v>
          </cell>
        </row>
        <row r="76">
          <cell r="A76">
            <v>35431</v>
          </cell>
          <cell r="B76">
            <v>2129</v>
          </cell>
          <cell r="C76">
            <v>125473</v>
          </cell>
          <cell r="D76" t="str">
            <v>183     58936        7.92       7       215</v>
          </cell>
        </row>
        <row r="77">
          <cell r="A77">
            <v>35462</v>
          </cell>
          <cell r="B77">
            <v>1833</v>
          </cell>
          <cell r="C77">
            <v>112132</v>
          </cell>
          <cell r="D77" t="str">
            <v>104     61175        5.37       7       193</v>
          </cell>
        </row>
        <row r="78">
          <cell r="A78">
            <v>35490</v>
          </cell>
          <cell r="B78">
            <v>2067</v>
          </cell>
          <cell r="C78">
            <v>122850</v>
          </cell>
          <cell r="D78" t="str">
            <v>545     59434       20.87       7       217</v>
          </cell>
        </row>
        <row r="79">
          <cell r="A79">
            <v>35521</v>
          </cell>
          <cell r="B79">
            <v>2615</v>
          </cell>
          <cell r="C79">
            <v>109317</v>
          </cell>
          <cell r="D79" t="str">
            <v>311     41804       10.63       7       210</v>
          </cell>
        </row>
        <row r="80">
          <cell r="A80">
            <v>35551</v>
          </cell>
          <cell r="B80">
            <v>2029</v>
          </cell>
          <cell r="C80">
            <v>110905</v>
          </cell>
          <cell r="D80" t="str">
            <v>89     54660        4.20       6       184</v>
          </cell>
        </row>
        <row r="81">
          <cell r="A81">
            <v>35582</v>
          </cell>
          <cell r="B81">
            <v>2343</v>
          </cell>
          <cell r="C81">
            <v>108771</v>
          </cell>
          <cell r="D81" t="str">
            <v>361     46424       13.35       7       210</v>
          </cell>
        </row>
        <row r="82">
          <cell r="A82">
            <v>35612</v>
          </cell>
          <cell r="B82">
            <v>2359</v>
          </cell>
          <cell r="C82">
            <v>105417</v>
          </cell>
          <cell r="D82" t="str">
            <v>282     44688       10.68       7       212</v>
          </cell>
        </row>
        <row r="83">
          <cell r="A83">
            <v>35643</v>
          </cell>
          <cell r="B83">
            <v>2286</v>
          </cell>
          <cell r="C83">
            <v>102443</v>
          </cell>
          <cell r="D83" t="str">
            <v>200     44814        8.05       7       214</v>
          </cell>
        </row>
        <row r="84">
          <cell r="A84">
            <v>35674</v>
          </cell>
          <cell r="B84">
            <v>2222</v>
          </cell>
          <cell r="C84">
            <v>107430</v>
          </cell>
          <cell r="D84" t="str">
            <v>687     48349       23.62       7       204</v>
          </cell>
        </row>
        <row r="85">
          <cell r="A85">
            <v>35704</v>
          </cell>
          <cell r="B85">
            <v>2276</v>
          </cell>
          <cell r="C85">
            <v>105090</v>
          </cell>
          <cell r="D85" t="str">
            <v>312     46174       12.06       7       211</v>
          </cell>
        </row>
        <row r="86">
          <cell r="A86">
            <v>35735</v>
          </cell>
          <cell r="B86">
            <v>2084</v>
          </cell>
          <cell r="C86">
            <v>103775</v>
          </cell>
          <cell r="D86" t="str">
            <v>163     49797        7.25       7       208</v>
          </cell>
        </row>
        <row r="87">
          <cell r="A87">
            <v>35765</v>
          </cell>
          <cell r="B87">
            <v>2171</v>
          </cell>
          <cell r="C87">
            <v>105691</v>
          </cell>
          <cell r="D87" t="str">
            <v>927     48684       29.92       7       210</v>
          </cell>
        </row>
        <row r="88">
          <cell r="A88" t="str">
            <v>Totals: ___</v>
          </cell>
          <cell r="B88" t="str">
            <v>_______</v>
          </cell>
          <cell r="C88" t="str">
            <v>__________</v>
          </cell>
          <cell r="D88" t="str">
            <v>__________</v>
          </cell>
        </row>
        <row r="89">
          <cell r="A89">
            <v>1997</v>
          </cell>
          <cell r="B89">
            <v>26414</v>
          </cell>
          <cell r="C89">
            <v>1319294</v>
          </cell>
          <cell r="D89">
            <v>4164</v>
          </cell>
        </row>
        <row r="91">
          <cell r="A91">
            <v>35796</v>
          </cell>
          <cell r="B91">
            <v>2147</v>
          </cell>
          <cell r="C91">
            <v>104149</v>
          </cell>
          <cell r="D91" t="str">
            <v>532     48510       19.86       7       185</v>
          </cell>
        </row>
        <row r="92">
          <cell r="A92">
            <v>35827</v>
          </cell>
          <cell r="B92">
            <v>1863</v>
          </cell>
          <cell r="C92">
            <v>89588</v>
          </cell>
          <cell r="D92" t="str">
            <v>341     48089       15.47       7       169</v>
          </cell>
        </row>
        <row r="93">
          <cell r="A93">
            <v>35855</v>
          </cell>
          <cell r="B93">
            <v>2011</v>
          </cell>
          <cell r="C93">
            <v>99092</v>
          </cell>
          <cell r="D93" t="str">
            <v>62     49275        2.99       7       189</v>
          </cell>
        </row>
        <row r="94">
          <cell r="A94">
            <v>35886</v>
          </cell>
          <cell r="B94">
            <v>1966</v>
          </cell>
          <cell r="C94">
            <v>87974</v>
          </cell>
          <cell r="D94" t="str">
            <v>360     44748       15.48       8       183</v>
          </cell>
        </row>
        <row r="95">
          <cell r="A95">
            <v>35916</v>
          </cell>
          <cell r="B95">
            <v>3327</v>
          </cell>
          <cell r="C95">
            <v>93982</v>
          </cell>
          <cell r="D95" t="str">
            <v>1,863     28249       35.90       8       188</v>
          </cell>
        </row>
        <row r="96">
          <cell r="A96">
            <v>35947</v>
          </cell>
          <cell r="B96">
            <v>2500</v>
          </cell>
          <cell r="C96">
            <v>92275</v>
          </cell>
          <cell r="D96" t="str">
            <v>36911       35.90       8       210</v>
          </cell>
        </row>
        <row r="97">
          <cell r="A97">
            <v>35977</v>
          </cell>
          <cell r="B97">
            <v>1992</v>
          </cell>
          <cell r="C97">
            <v>100521</v>
          </cell>
          <cell r="D97" t="str">
            <v>1,051     50463       34.54       8       195</v>
          </cell>
        </row>
        <row r="98">
          <cell r="A98">
            <v>36008</v>
          </cell>
          <cell r="B98">
            <v>1659</v>
          </cell>
          <cell r="C98">
            <v>83334</v>
          </cell>
          <cell r="D98" t="str">
            <v>319     50232       16.13       7       188</v>
          </cell>
        </row>
        <row r="99">
          <cell r="A99">
            <v>36039</v>
          </cell>
          <cell r="B99">
            <v>1682</v>
          </cell>
          <cell r="C99">
            <v>96168</v>
          </cell>
          <cell r="D99" t="str">
            <v>30     57175        1.75       7       210</v>
          </cell>
        </row>
        <row r="100">
          <cell r="A100">
            <v>36069</v>
          </cell>
          <cell r="B100">
            <v>1968</v>
          </cell>
          <cell r="C100">
            <v>98660</v>
          </cell>
          <cell r="D100" t="str">
            <v>31     50133        1.55       7       191</v>
          </cell>
        </row>
        <row r="101">
          <cell r="A101">
            <v>36100</v>
          </cell>
          <cell r="B101">
            <v>1992</v>
          </cell>
          <cell r="C101">
            <v>92909</v>
          </cell>
          <cell r="D101" t="str">
            <v>46642        1.55       7       190</v>
          </cell>
        </row>
        <row r="102">
          <cell r="A102">
            <v>36130</v>
          </cell>
          <cell r="B102">
            <v>1744</v>
          </cell>
          <cell r="C102">
            <v>81871</v>
          </cell>
          <cell r="D102" t="str">
            <v>61     46945        3.38       7       193</v>
          </cell>
        </row>
        <row r="103">
          <cell r="A103" t="str">
            <v>Totals: ___</v>
          </cell>
          <cell r="B103" t="str">
            <v>_______</v>
          </cell>
          <cell r="C103" t="str">
            <v>__________</v>
          </cell>
          <cell r="D103" t="str">
            <v>__________</v>
          </cell>
        </row>
        <row r="104">
          <cell r="A104">
            <v>1998</v>
          </cell>
          <cell r="B104">
            <v>24851</v>
          </cell>
          <cell r="C104">
            <v>1120523</v>
          </cell>
          <cell r="D104">
            <v>4650</v>
          </cell>
        </row>
        <row r="106">
          <cell r="A106">
            <v>36161</v>
          </cell>
          <cell r="B106">
            <v>1235</v>
          </cell>
          <cell r="C106">
            <v>90218</v>
          </cell>
          <cell r="D106" t="str">
            <v>204     73052       14.18       5       137</v>
          </cell>
        </row>
        <row r="107">
          <cell r="A107">
            <v>36192</v>
          </cell>
          <cell r="B107">
            <v>1364</v>
          </cell>
          <cell r="C107">
            <v>82063</v>
          </cell>
          <cell r="D107" t="str">
            <v>130     60164        8.70       6       150</v>
          </cell>
        </row>
        <row r="108">
          <cell r="A108">
            <v>36220</v>
          </cell>
          <cell r="B108">
            <v>1372</v>
          </cell>
          <cell r="C108">
            <v>89323</v>
          </cell>
          <cell r="D108" t="str">
            <v>417     65105       23.31       6       169</v>
          </cell>
        </row>
        <row r="109">
          <cell r="A109">
            <v>36251</v>
          </cell>
          <cell r="B109">
            <v>1846</v>
          </cell>
          <cell r="C109">
            <v>82254</v>
          </cell>
          <cell r="D109" t="str">
            <v>286     44558       13.41       8       182</v>
          </cell>
        </row>
        <row r="110">
          <cell r="A110">
            <v>36281</v>
          </cell>
          <cell r="B110">
            <v>1746</v>
          </cell>
          <cell r="C110">
            <v>91497</v>
          </cell>
          <cell r="D110" t="str">
            <v>179     52404        9.30       6       133</v>
          </cell>
        </row>
        <row r="111">
          <cell r="A111">
            <v>36312</v>
          </cell>
          <cell r="B111">
            <v>2451</v>
          </cell>
          <cell r="C111">
            <v>87501</v>
          </cell>
          <cell r="D111" t="str">
            <v>309     35701       11.20       8       192</v>
          </cell>
        </row>
        <row r="112">
          <cell r="A112">
            <v>36342</v>
          </cell>
          <cell r="B112">
            <v>1953</v>
          </cell>
          <cell r="C112">
            <v>89737</v>
          </cell>
          <cell r="D112" t="str">
            <v>2,312     45949       54.21       8       232</v>
          </cell>
        </row>
        <row r="113">
          <cell r="A113">
            <v>36373</v>
          </cell>
          <cell r="B113">
            <v>2087</v>
          </cell>
          <cell r="C113">
            <v>89395</v>
          </cell>
          <cell r="D113" t="str">
            <v>2,255     42835       51.93       8       232</v>
          </cell>
        </row>
        <row r="114">
          <cell r="A114">
            <v>36404</v>
          </cell>
          <cell r="B114">
            <v>1869</v>
          </cell>
          <cell r="C114">
            <v>83636</v>
          </cell>
          <cell r="D114" t="str">
            <v>2,465     44750       56.88       8       214</v>
          </cell>
        </row>
        <row r="115">
          <cell r="A115">
            <v>36434</v>
          </cell>
          <cell r="B115">
            <v>1092</v>
          </cell>
          <cell r="C115">
            <v>84176</v>
          </cell>
          <cell r="D115" t="str">
            <v>1,937     77085       63.95       6       158</v>
          </cell>
        </row>
        <row r="116">
          <cell r="A116">
            <v>36465</v>
          </cell>
          <cell r="B116">
            <v>1690</v>
          </cell>
          <cell r="C116">
            <v>77779</v>
          </cell>
          <cell r="D116" t="str">
            <v>604     46024       26.33       8       200</v>
          </cell>
        </row>
        <row r="117">
          <cell r="A117">
            <v>36495</v>
          </cell>
          <cell r="B117">
            <v>1560</v>
          </cell>
          <cell r="C117">
            <v>78896</v>
          </cell>
          <cell r="D117" t="str">
            <v>272     50575       14.85       6       186</v>
          </cell>
        </row>
        <row r="118">
          <cell r="A118" t="str">
            <v>Totals: ___</v>
          </cell>
          <cell r="B118" t="str">
            <v>_______</v>
          </cell>
          <cell r="C118" t="str">
            <v>__________</v>
          </cell>
          <cell r="D118" t="str">
            <v>__________</v>
          </cell>
        </row>
        <row r="119">
          <cell r="A119">
            <v>1999</v>
          </cell>
          <cell r="B119">
            <v>20265</v>
          </cell>
          <cell r="C119">
            <v>1026475</v>
          </cell>
          <cell r="D119">
            <v>11370</v>
          </cell>
        </row>
        <row r="121">
          <cell r="A121">
            <v>36526</v>
          </cell>
          <cell r="B121">
            <v>1445</v>
          </cell>
          <cell r="C121">
            <v>71817</v>
          </cell>
          <cell r="D121" t="str">
            <v>278     49701       16.13       6       184</v>
          </cell>
        </row>
        <row r="122">
          <cell r="A122">
            <v>36557</v>
          </cell>
          <cell r="B122">
            <v>1089</v>
          </cell>
          <cell r="C122">
            <v>17136</v>
          </cell>
          <cell r="D122" t="str">
            <v>35     15736        3.11       5       145</v>
          </cell>
        </row>
        <row r="123">
          <cell r="A123">
            <v>36586</v>
          </cell>
          <cell r="B123">
            <v>1140</v>
          </cell>
          <cell r="C123">
            <v>71344</v>
          </cell>
          <cell r="D123" t="str">
            <v>1,855     62583       61.94       5       131</v>
          </cell>
        </row>
        <row r="124">
          <cell r="A124">
            <v>36617</v>
          </cell>
          <cell r="B124">
            <v>736</v>
          </cell>
          <cell r="C124">
            <v>51391</v>
          </cell>
          <cell r="D124" t="str">
            <v>216     69825       22.69       4       120</v>
          </cell>
        </row>
        <row r="125">
          <cell r="A125">
            <v>36647</v>
          </cell>
          <cell r="B125">
            <v>1075</v>
          </cell>
          <cell r="C125">
            <v>51226</v>
          </cell>
          <cell r="D125" t="str">
            <v>140     47653       11.52       4       124</v>
          </cell>
        </row>
        <row r="126">
          <cell r="A126">
            <v>36678</v>
          </cell>
          <cell r="B126">
            <v>1357</v>
          </cell>
          <cell r="C126">
            <v>55973</v>
          </cell>
          <cell r="D126" t="str">
            <v>297     41248       17.96       6       180</v>
          </cell>
        </row>
        <row r="127">
          <cell r="A127">
            <v>36708</v>
          </cell>
          <cell r="B127">
            <v>1285</v>
          </cell>
          <cell r="C127">
            <v>41082</v>
          </cell>
          <cell r="D127" t="str">
            <v>468     31971       26.70       6       186</v>
          </cell>
        </row>
        <row r="128">
          <cell r="A128">
            <v>36739</v>
          </cell>
          <cell r="B128">
            <v>997</v>
          </cell>
          <cell r="C128">
            <v>17032</v>
          </cell>
          <cell r="D128" t="str">
            <v>123     17084       10.98       6       163</v>
          </cell>
        </row>
        <row r="129">
          <cell r="A129">
            <v>36770</v>
          </cell>
          <cell r="B129">
            <v>659</v>
          </cell>
          <cell r="C129">
            <v>15974</v>
          </cell>
          <cell r="D129" t="str">
            <v>20     24240        2.95       3        90</v>
          </cell>
        </row>
        <row r="130">
          <cell r="A130">
            <v>36800</v>
          </cell>
          <cell r="B130">
            <v>1166</v>
          </cell>
          <cell r="C130">
            <v>23741</v>
          </cell>
          <cell r="D130" t="str">
            <v>691     20362       37.21       6       176</v>
          </cell>
        </row>
        <row r="131">
          <cell r="A131">
            <v>36831</v>
          </cell>
          <cell r="B131">
            <v>1113</v>
          </cell>
          <cell r="C131">
            <v>26499</v>
          </cell>
          <cell r="D131" t="str">
            <v>281     23809       20.16       6       180</v>
          </cell>
        </row>
        <row r="132">
          <cell r="A132">
            <v>36861</v>
          </cell>
          <cell r="B132">
            <v>1056</v>
          </cell>
          <cell r="C132">
            <v>37505</v>
          </cell>
          <cell r="D132" t="str">
            <v>311     35517       22.75       6       181</v>
          </cell>
        </row>
        <row r="133">
          <cell r="A133" t="str">
            <v>Totals: ___</v>
          </cell>
          <cell r="B133" t="str">
            <v>_______</v>
          </cell>
          <cell r="C133" t="str">
            <v>__________</v>
          </cell>
          <cell r="D133" t="str">
            <v>__________</v>
          </cell>
        </row>
        <row r="134">
          <cell r="A134">
            <v>2000</v>
          </cell>
          <cell r="B134">
            <v>13118</v>
          </cell>
          <cell r="C134">
            <v>480720</v>
          </cell>
          <cell r="D134">
            <v>4715</v>
          </cell>
        </row>
        <row r="136">
          <cell r="A136">
            <v>36892</v>
          </cell>
          <cell r="B136">
            <v>1424</v>
          </cell>
          <cell r="C136">
            <v>44525</v>
          </cell>
          <cell r="D136" t="str">
            <v>4,535     31268       76.10       7       201</v>
          </cell>
        </row>
        <row r="137">
          <cell r="A137">
            <v>36923</v>
          </cell>
          <cell r="B137">
            <v>943</v>
          </cell>
          <cell r="C137">
            <v>18839</v>
          </cell>
          <cell r="D137" t="str">
            <v>276     19978       22.64       5       134</v>
          </cell>
        </row>
        <row r="138">
          <cell r="A138">
            <v>36951</v>
          </cell>
          <cell r="B138">
            <v>740</v>
          </cell>
          <cell r="C138">
            <v>53019</v>
          </cell>
          <cell r="D138" t="str">
            <v>515     71648       41.04       4        96</v>
          </cell>
        </row>
        <row r="139">
          <cell r="A139">
            <v>36982</v>
          </cell>
          <cell r="B139">
            <v>648</v>
          </cell>
          <cell r="C139">
            <v>14146</v>
          </cell>
          <cell r="D139" t="str">
            <v>48     21831        6.90       3        90</v>
          </cell>
        </row>
        <row r="140">
          <cell r="A140" t="str">
            <v>Totals: ___</v>
          </cell>
          <cell r="B140" t="str">
            <v>_______</v>
          </cell>
          <cell r="C140" t="str">
            <v>__________</v>
          </cell>
          <cell r="D140" t="str">
            <v>__________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X92"/>
  <sheetViews>
    <sheetView workbookViewId="0">
      <pane xSplit="2" ySplit="2" topLeftCell="FM60" activePane="bottomRight" state="frozen"/>
      <selection pane="topRight" activeCell="C1" sqref="C1"/>
      <selection pane="bottomLeft" activeCell="A3" sqref="A3"/>
      <selection pane="bottomRight" activeCell="FT85" sqref="FT85"/>
    </sheetView>
  </sheetViews>
  <sheetFormatPr defaultRowHeight="11.25" x14ac:dyDescent="0.2"/>
  <cols>
    <col min="1" max="16384" width="9.140625" style="1"/>
  </cols>
  <sheetData>
    <row r="2" spans="1:180" x14ac:dyDescent="0.2">
      <c r="C2" s="3" t="s">
        <v>0</v>
      </c>
      <c r="D2" s="4">
        <v>34335</v>
      </c>
      <c r="E2" s="4">
        <v>34366</v>
      </c>
      <c r="F2" s="4">
        <v>34394</v>
      </c>
      <c r="G2" s="4">
        <v>34425</v>
      </c>
      <c r="H2" s="4">
        <v>34455</v>
      </c>
      <c r="I2" s="4">
        <v>34486</v>
      </c>
      <c r="J2" s="4">
        <v>34516</v>
      </c>
      <c r="K2" s="4">
        <v>34547</v>
      </c>
      <c r="L2" s="4">
        <v>34578</v>
      </c>
      <c r="M2" s="4">
        <v>34608</v>
      </c>
      <c r="N2" s="4">
        <v>34639</v>
      </c>
      <c r="O2" s="4">
        <v>34669</v>
      </c>
      <c r="P2" s="4">
        <v>34700</v>
      </c>
      <c r="Q2" s="4">
        <v>34731</v>
      </c>
      <c r="R2" s="4">
        <v>34759</v>
      </c>
      <c r="S2" s="4">
        <v>34790</v>
      </c>
      <c r="T2" s="4">
        <v>34820</v>
      </c>
      <c r="U2" s="4">
        <v>34851</v>
      </c>
      <c r="V2" s="4">
        <v>34881</v>
      </c>
      <c r="W2" s="4">
        <v>34912</v>
      </c>
      <c r="X2" s="4">
        <v>34943</v>
      </c>
      <c r="Y2" s="4">
        <v>34973</v>
      </c>
      <c r="Z2" s="4">
        <v>35004</v>
      </c>
      <c r="AA2" s="4">
        <v>35034</v>
      </c>
      <c r="AB2" s="4">
        <v>35065</v>
      </c>
      <c r="AC2" s="4">
        <v>35096</v>
      </c>
      <c r="AD2" s="4">
        <v>35125</v>
      </c>
      <c r="AE2" s="4">
        <v>35156</v>
      </c>
      <c r="AF2" s="4">
        <v>35186</v>
      </c>
      <c r="AG2" s="4">
        <v>35217</v>
      </c>
      <c r="AH2" s="4">
        <v>35247</v>
      </c>
      <c r="AI2" s="4">
        <v>35278</v>
      </c>
      <c r="AJ2" s="4">
        <v>35309</v>
      </c>
      <c r="AK2" s="4">
        <v>35339</v>
      </c>
      <c r="AL2" s="4">
        <v>35370</v>
      </c>
      <c r="AM2" s="4">
        <v>35400</v>
      </c>
      <c r="AN2" s="4">
        <v>35431</v>
      </c>
      <c r="AO2" s="4">
        <v>35462</v>
      </c>
      <c r="AP2" s="4">
        <v>35490</v>
      </c>
      <c r="AQ2" s="4">
        <v>35521</v>
      </c>
      <c r="AR2" s="4">
        <v>35551</v>
      </c>
      <c r="AS2" s="4">
        <v>35582</v>
      </c>
      <c r="AT2" s="4">
        <v>35612</v>
      </c>
      <c r="AU2" s="4">
        <v>35643</v>
      </c>
      <c r="AV2" s="4">
        <v>35674</v>
      </c>
      <c r="AW2" s="4">
        <v>35704</v>
      </c>
      <c r="AX2" s="4">
        <v>35735</v>
      </c>
      <c r="AY2" s="4">
        <v>35765</v>
      </c>
      <c r="AZ2" s="4">
        <v>35796</v>
      </c>
      <c r="BA2" s="4">
        <v>35827</v>
      </c>
      <c r="BB2" s="4">
        <v>35855</v>
      </c>
      <c r="BC2" s="4">
        <v>35886</v>
      </c>
      <c r="BD2" s="4">
        <v>35916</v>
      </c>
      <c r="BE2" s="4">
        <v>35947</v>
      </c>
      <c r="BF2" s="4">
        <v>35977</v>
      </c>
      <c r="BG2" s="4">
        <v>36008</v>
      </c>
      <c r="BH2" s="4">
        <v>36039</v>
      </c>
      <c r="BI2" s="4">
        <v>36069</v>
      </c>
      <c r="BJ2" s="4">
        <v>36100</v>
      </c>
      <c r="BK2" s="4">
        <v>36130</v>
      </c>
      <c r="BL2" s="4">
        <v>36161</v>
      </c>
      <c r="BM2" s="4">
        <v>36192</v>
      </c>
      <c r="BN2" s="4">
        <v>36220</v>
      </c>
      <c r="BO2" s="4">
        <v>36251</v>
      </c>
      <c r="BP2" s="4">
        <v>36281</v>
      </c>
      <c r="BQ2" s="4">
        <v>36312</v>
      </c>
      <c r="BR2" s="4">
        <v>36342</v>
      </c>
      <c r="BS2" s="4">
        <v>36373</v>
      </c>
      <c r="BT2" s="4">
        <v>36404</v>
      </c>
      <c r="BU2" s="4">
        <v>36434</v>
      </c>
      <c r="BV2" s="4">
        <v>36465</v>
      </c>
      <c r="BW2" s="4">
        <v>36495</v>
      </c>
      <c r="BX2" s="4">
        <v>36526</v>
      </c>
      <c r="BY2" s="4">
        <v>36557</v>
      </c>
      <c r="BZ2" s="4">
        <v>36586</v>
      </c>
      <c r="CA2" s="4">
        <v>36617</v>
      </c>
      <c r="CB2" s="4">
        <v>36647</v>
      </c>
      <c r="CC2" s="4">
        <v>36678</v>
      </c>
      <c r="CD2" s="4">
        <v>36708</v>
      </c>
      <c r="CE2" s="4">
        <v>36739</v>
      </c>
      <c r="CF2" s="4">
        <v>36770</v>
      </c>
      <c r="CG2" s="4">
        <v>36800</v>
      </c>
      <c r="CH2" s="4">
        <v>36831</v>
      </c>
      <c r="CI2" s="4">
        <v>36861</v>
      </c>
      <c r="CJ2" s="4">
        <v>36892</v>
      </c>
      <c r="CK2" s="4">
        <v>36923</v>
      </c>
      <c r="CL2" s="4">
        <v>36951</v>
      </c>
      <c r="CM2" s="4"/>
      <c r="CO2" s="3" t="s">
        <v>0</v>
      </c>
      <c r="CP2" s="4">
        <v>34335</v>
      </c>
      <c r="CQ2" s="4">
        <v>34366</v>
      </c>
      <c r="CR2" s="4">
        <v>34394</v>
      </c>
      <c r="CS2" s="4">
        <v>34425</v>
      </c>
      <c r="CT2" s="4">
        <v>34455</v>
      </c>
      <c r="CU2" s="4">
        <v>34486</v>
      </c>
      <c r="CV2" s="4">
        <v>34516</v>
      </c>
      <c r="CW2" s="4">
        <v>34547</v>
      </c>
      <c r="CX2" s="4">
        <v>34578</v>
      </c>
      <c r="CY2" s="4">
        <v>34608</v>
      </c>
      <c r="CZ2" s="4">
        <v>34639</v>
      </c>
      <c r="DA2" s="4">
        <v>34669</v>
      </c>
      <c r="DB2" s="4">
        <v>34700</v>
      </c>
      <c r="DC2" s="4">
        <v>34731</v>
      </c>
      <c r="DD2" s="4">
        <v>34759</v>
      </c>
      <c r="DE2" s="4">
        <v>34790</v>
      </c>
      <c r="DF2" s="4">
        <v>34820</v>
      </c>
      <c r="DG2" s="4">
        <v>34851</v>
      </c>
      <c r="DH2" s="4">
        <v>34881</v>
      </c>
      <c r="DI2" s="4">
        <v>34912</v>
      </c>
      <c r="DJ2" s="4">
        <v>34943</v>
      </c>
      <c r="DK2" s="4">
        <v>34973</v>
      </c>
      <c r="DL2" s="4">
        <v>35004</v>
      </c>
      <c r="DM2" s="4">
        <v>35034</v>
      </c>
      <c r="DN2" s="4">
        <v>35065</v>
      </c>
      <c r="DO2" s="4">
        <v>35096</v>
      </c>
      <c r="DP2" s="4">
        <v>35125</v>
      </c>
      <c r="DQ2" s="4">
        <v>35156</v>
      </c>
      <c r="DR2" s="4">
        <v>35186</v>
      </c>
      <c r="DS2" s="4">
        <v>35217</v>
      </c>
      <c r="DT2" s="4">
        <v>35247</v>
      </c>
      <c r="DU2" s="4">
        <v>35278</v>
      </c>
      <c r="DV2" s="4">
        <v>35309</v>
      </c>
      <c r="DW2" s="4">
        <v>35339</v>
      </c>
      <c r="DX2" s="4">
        <v>35370</v>
      </c>
      <c r="DY2" s="4">
        <v>35400</v>
      </c>
      <c r="DZ2" s="4">
        <v>35431</v>
      </c>
      <c r="EA2" s="4">
        <v>35462</v>
      </c>
      <c r="EB2" s="4">
        <v>35490</v>
      </c>
      <c r="EC2" s="4">
        <v>35521</v>
      </c>
      <c r="ED2" s="4">
        <v>35551</v>
      </c>
      <c r="EE2" s="4">
        <v>35582</v>
      </c>
      <c r="EF2" s="4">
        <v>35612</v>
      </c>
      <c r="EG2" s="4">
        <v>35643</v>
      </c>
      <c r="EH2" s="4">
        <v>35674</v>
      </c>
      <c r="EI2" s="4">
        <v>35704</v>
      </c>
      <c r="EJ2" s="4">
        <v>35735</v>
      </c>
      <c r="EK2" s="4">
        <v>35765</v>
      </c>
      <c r="EL2" s="4">
        <v>35796</v>
      </c>
      <c r="EM2" s="4">
        <v>35827</v>
      </c>
      <c r="EN2" s="4">
        <v>35855</v>
      </c>
      <c r="EO2" s="4">
        <v>35886</v>
      </c>
      <c r="EP2" s="4">
        <v>35916</v>
      </c>
      <c r="EQ2" s="4">
        <v>35947</v>
      </c>
      <c r="ER2" s="4">
        <v>35977</v>
      </c>
      <c r="ES2" s="4">
        <v>36008</v>
      </c>
      <c r="ET2" s="4">
        <v>36039</v>
      </c>
      <c r="EU2" s="4">
        <v>36069</v>
      </c>
      <c r="EV2" s="4">
        <v>36100</v>
      </c>
      <c r="EW2" s="4">
        <v>36130</v>
      </c>
      <c r="EX2" s="4">
        <v>36161</v>
      </c>
      <c r="EY2" s="4">
        <v>36192</v>
      </c>
      <c r="EZ2" s="4">
        <v>36220</v>
      </c>
      <c r="FA2" s="4">
        <v>36251</v>
      </c>
      <c r="FB2" s="4">
        <v>36281</v>
      </c>
      <c r="FC2" s="4">
        <v>36312</v>
      </c>
      <c r="FD2" s="4">
        <v>36342</v>
      </c>
      <c r="FE2" s="4">
        <v>36373</v>
      </c>
      <c r="FF2" s="4">
        <v>36404</v>
      </c>
      <c r="FG2" s="4">
        <v>36434</v>
      </c>
      <c r="FH2" s="4">
        <v>36465</v>
      </c>
      <c r="FI2" s="4">
        <v>36495</v>
      </c>
      <c r="FJ2" s="4">
        <v>36526</v>
      </c>
      <c r="FK2" s="4">
        <v>36557</v>
      </c>
      <c r="FL2" s="4">
        <v>36586</v>
      </c>
      <c r="FM2" s="4">
        <v>36617</v>
      </c>
      <c r="FN2" s="4">
        <v>36647</v>
      </c>
      <c r="FO2" s="4">
        <v>36678</v>
      </c>
      <c r="FP2" s="4">
        <v>36708</v>
      </c>
      <c r="FQ2" s="4">
        <v>36739</v>
      </c>
      <c r="FR2" s="4">
        <v>36770</v>
      </c>
      <c r="FS2" s="4">
        <v>36800</v>
      </c>
      <c r="FT2" s="4">
        <v>36831</v>
      </c>
      <c r="FU2" s="4">
        <v>36861</v>
      </c>
      <c r="FV2" s="4">
        <v>36892</v>
      </c>
      <c r="FW2" s="4">
        <v>36923</v>
      </c>
      <c r="FX2" s="4">
        <v>36951</v>
      </c>
    </row>
    <row r="3" spans="1:180" x14ac:dyDescent="0.2">
      <c r="A3" s="1">
        <v>31</v>
      </c>
      <c r="B3" s="2">
        <v>34335</v>
      </c>
      <c r="C3" s="5">
        <f>VLOOKUP(B3,'[1]1993'!$A$392:$IV$502,3,0)</f>
        <v>28333434</v>
      </c>
      <c r="D3" s="5">
        <f>VLOOKUP(B3,[2]jan94!$A$38:$IV$145,3,0)</f>
        <v>89467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N3" s="2">
        <v>34335</v>
      </c>
      <c r="CO3" s="1">
        <f>(C3/1000000)/$A3</f>
        <v>0.91398174193548387</v>
      </c>
      <c r="CP3" s="1">
        <f t="shared" ref="CP3:FA6" si="0">(D3/1000000)/$A3</f>
        <v>2.8860322580645161E-3</v>
      </c>
      <c r="CQ3" s="1">
        <f t="shared" si="0"/>
        <v>0</v>
      </c>
      <c r="CR3" s="1">
        <f t="shared" si="0"/>
        <v>0</v>
      </c>
      <c r="CS3" s="1">
        <f t="shared" si="0"/>
        <v>0</v>
      </c>
      <c r="CT3" s="1">
        <f t="shared" si="0"/>
        <v>0</v>
      </c>
      <c r="CU3" s="1">
        <f t="shared" si="0"/>
        <v>0</v>
      </c>
      <c r="CV3" s="1">
        <f t="shared" si="0"/>
        <v>0</v>
      </c>
      <c r="CW3" s="1">
        <f t="shared" si="0"/>
        <v>0</v>
      </c>
      <c r="CX3" s="1">
        <f t="shared" si="0"/>
        <v>0</v>
      </c>
      <c r="CY3" s="1">
        <f t="shared" si="0"/>
        <v>0</v>
      </c>
      <c r="CZ3" s="1">
        <f t="shared" si="0"/>
        <v>0</v>
      </c>
      <c r="DA3" s="1">
        <f t="shared" si="0"/>
        <v>0</v>
      </c>
      <c r="DB3" s="1">
        <f t="shared" si="0"/>
        <v>0</v>
      </c>
      <c r="DC3" s="1">
        <f t="shared" si="0"/>
        <v>0</v>
      </c>
      <c r="DD3" s="1">
        <f t="shared" si="0"/>
        <v>0</v>
      </c>
      <c r="DE3" s="1">
        <f t="shared" si="0"/>
        <v>0</v>
      </c>
      <c r="DF3" s="1">
        <f t="shared" si="0"/>
        <v>0</v>
      </c>
      <c r="DG3" s="1">
        <f t="shared" si="0"/>
        <v>0</v>
      </c>
      <c r="DH3" s="1">
        <f t="shared" si="0"/>
        <v>0</v>
      </c>
      <c r="DI3" s="1">
        <f t="shared" si="0"/>
        <v>0</v>
      </c>
      <c r="DJ3" s="1">
        <f t="shared" si="0"/>
        <v>0</v>
      </c>
      <c r="DK3" s="1">
        <f t="shared" si="0"/>
        <v>0</v>
      </c>
      <c r="DL3" s="1">
        <f t="shared" si="0"/>
        <v>0</v>
      </c>
      <c r="DM3" s="1">
        <f t="shared" si="0"/>
        <v>0</v>
      </c>
      <c r="DN3" s="1">
        <f t="shared" si="0"/>
        <v>0</v>
      </c>
      <c r="DO3" s="1">
        <f t="shared" si="0"/>
        <v>0</v>
      </c>
      <c r="DP3" s="1">
        <f t="shared" si="0"/>
        <v>0</v>
      </c>
      <c r="DQ3" s="1">
        <f t="shared" si="0"/>
        <v>0</v>
      </c>
      <c r="DR3" s="1">
        <f t="shared" si="0"/>
        <v>0</v>
      </c>
      <c r="DS3" s="1">
        <f t="shared" si="0"/>
        <v>0</v>
      </c>
      <c r="DT3" s="1">
        <f t="shared" si="0"/>
        <v>0</v>
      </c>
      <c r="DU3" s="1">
        <f t="shared" si="0"/>
        <v>0</v>
      </c>
      <c r="DV3" s="1">
        <f t="shared" si="0"/>
        <v>0</v>
      </c>
      <c r="DW3" s="1">
        <f t="shared" si="0"/>
        <v>0</v>
      </c>
      <c r="DX3" s="1">
        <f t="shared" si="0"/>
        <v>0</v>
      </c>
      <c r="DY3" s="1">
        <f t="shared" si="0"/>
        <v>0</v>
      </c>
      <c r="DZ3" s="1">
        <f t="shared" si="0"/>
        <v>0</v>
      </c>
      <c r="EA3" s="1">
        <f t="shared" si="0"/>
        <v>0</v>
      </c>
      <c r="EB3" s="1">
        <f t="shared" si="0"/>
        <v>0</v>
      </c>
      <c r="EC3" s="1">
        <f t="shared" si="0"/>
        <v>0</v>
      </c>
      <c r="ED3" s="1">
        <f t="shared" si="0"/>
        <v>0</v>
      </c>
      <c r="EE3" s="1">
        <f t="shared" si="0"/>
        <v>0</v>
      </c>
      <c r="EF3" s="1">
        <f t="shared" si="0"/>
        <v>0</v>
      </c>
      <c r="EG3" s="1">
        <f t="shared" si="0"/>
        <v>0</v>
      </c>
      <c r="EH3" s="1">
        <f t="shared" si="0"/>
        <v>0</v>
      </c>
      <c r="EI3" s="1">
        <f t="shared" si="0"/>
        <v>0</v>
      </c>
      <c r="EJ3" s="1">
        <f t="shared" si="0"/>
        <v>0</v>
      </c>
      <c r="EK3" s="1">
        <f t="shared" si="0"/>
        <v>0</v>
      </c>
      <c r="EL3" s="1">
        <f t="shared" si="0"/>
        <v>0</v>
      </c>
      <c r="EM3" s="1">
        <f t="shared" si="0"/>
        <v>0</v>
      </c>
      <c r="EN3" s="1">
        <f t="shared" si="0"/>
        <v>0</v>
      </c>
      <c r="EO3" s="1">
        <f t="shared" si="0"/>
        <v>0</v>
      </c>
      <c r="EP3" s="1">
        <f t="shared" si="0"/>
        <v>0</v>
      </c>
      <c r="EQ3" s="1">
        <f t="shared" si="0"/>
        <v>0</v>
      </c>
      <c r="ER3" s="1">
        <f t="shared" si="0"/>
        <v>0</v>
      </c>
      <c r="ES3" s="1">
        <f t="shared" si="0"/>
        <v>0</v>
      </c>
      <c r="ET3" s="1">
        <f t="shared" si="0"/>
        <v>0</v>
      </c>
      <c r="EU3" s="1">
        <f t="shared" si="0"/>
        <v>0</v>
      </c>
      <c r="EV3" s="1">
        <f t="shared" si="0"/>
        <v>0</v>
      </c>
      <c r="EW3" s="1">
        <f t="shared" si="0"/>
        <v>0</v>
      </c>
      <c r="EX3" s="1">
        <f t="shared" si="0"/>
        <v>0</v>
      </c>
      <c r="EY3" s="1">
        <f t="shared" si="0"/>
        <v>0</v>
      </c>
      <c r="EZ3" s="1">
        <f t="shared" si="0"/>
        <v>0</v>
      </c>
      <c r="FA3" s="1">
        <f t="shared" si="0"/>
        <v>0</v>
      </c>
      <c r="FB3" s="1">
        <f t="shared" ref="FB3:FB12" si="1">(BP3/1000000)/$A3</f>
        <v>0</v>
      </c>
      <c r="FC3" s="1">
        <f t="shared" ref="FC3:FC12" si="2">(BQ3/1000000)/$A3</f>
        <v>0</v>
      </c>
      <c r="FD3" s="1">
        <f t="shared" ref="FD3:FD12" si="3">(BR3/1000000)/$A3</f>
        <v>0</v>
      </c>
      <c r="FE3" s="1">
        <f t="shared" ref="FE3:FE12" si="4">(BS3/1000000)/$A3</f>
        <v>0</v>
      </c>
      <c r="FF3" s="1">
        <f t="shared" ref="FF3:FF12" si="5">(BT3/1000000)/$A3</f>
        <v>0</v>
      </c>
      <c r="FG3" s="1">
        <f t="shared" ref="FG3:FG12" si="6">(BU3/1000000)/$A3</f>
        <v>0</v>
      </c>
      <c r="FH3" s="1">
        <f t="shared" ref="FH3:FH12" si="7">(BV3/1000000)/$A3</f>
        <v>0</v>
      </c>
      <c r="FI3" s="1">
        <f t="shared" ref="FI3:FI12" si="8">(BW3/1000000)/$A3</f>
        <v>0</v>
      </c>
      <c r="FJ3" s="1">
        <f t="shared" ref="FJ3:FJ12" si="9">(BX3/1000000)/$A3</f>
        <v>0</v>
      </c>
      <c r="FK3" s="1">
        <f t="shared" ref="FK3:FK12" si="10">(BY3/1000000)/$A3</f>
        <v>0</v>
      </c>
      <c r="FL3" s="1">
        <f t="shared" ref="FL3:FL12" si="11">(BZ3/1000000)/$A3</f>
        <v>0</v>
      </c>
      <c r="FM3" s="1">
        <f t="shared" ref="FM3:FM12" si="12">(CA3/1000000)/$A3</f>
        <v>0</v>
      </c>
      <c r="FN3" s="1">
        <f t="shared" ref="FN3:FN12" si="13">(CB3/1000000)/$A3</f>
        <v>0</v>
      </c>
      <c r="FO3" s="1">
        <f t="shared" ref="FO3:FO12" si="14">(CC3/1000000)/$A3</f>
        <v>0</v>
      </c>
      <c r="FP3" s="1">
        <f t="shared" ref="FP3:FP12" si="15">(CD3/1000000)/$A3</f>
        <v>0</v>
      </c>
      <c r="FQ3" s="1">
        <f t="shared" ref="FQ3:FQ12" si="16">(CE3/1000000)/$A3</f>
        <v>0</v>
      </c>
      <c r="FR3" s="1">
        <f t="shared" ref="FR3:FR12" si="17">(CF3/1000000)/$A3</f>
        <v>0</v>
      </c>
      <c r="FS3" s="1">
        <f t="shared" ref="FS3:FS12" si="18">(CG3/1000000)/$A3</f>
        <v>0</v>
      </c>
      <c r="FT3" s="1">
        <f t="shared" ref="FT3:FT12" si="19">(CH3/1000000)/$A3</f>
        <v>0</v>
      </c>
      <c r="FU3" s="1">
        <f t="shared" ref="FU3:FU12" si="20">(CI3/1000000)/$A3</f>
        <v>0</v>
      </c>
      <c r="FV3" s="1">
        <f t="shared" ref="FV3:FV12" si="21">(CJ3/1000000)/$A3</f>
        <v>0</v>
      </c>
      <c r="FW3" s="1">
        <f t="shared" ref="FW3:FW12" si="22">(CK3/1000000)/$A3</f>
        <v>0</v>
      </c>
      <c r="FX3" s="1">
        <f t="shared" ref="FX3:FX12" si="23">(CL3/1000000)/$A3</f>
        <v>0</v>
      </c>
    </row>
    <row r="4" spans="1:180" x14ac:dyDescent="0.2">
      <c r="A4" s="1">
        <v>28</v>
      </c>
      <c r="B4" s="2">
        <v>34366</v>
      </c>
      <c r="C4" s="5">
        <f>VLOOKUP(B4,'[1]1993'!$A$392:$IV$502,3,0)</f>
        <v>25311840</v>
      </c>
      <c r="D4" s="5">
        <f>VLOOKUP(B4,[2]jan94!$A$38:$IV$145,3,0)</f>
        <v>95070</v>
      </c>
      <c r="E4" s="5">
        <f>VLOOKUP(B4,[3]feb94!$A$38:$IV$144,3,0)</f>
        <v>29608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N4" s="2">
        <v>34366</v>
      </c>
      <c r="CO4" s="1">
        <f t="shared" ref="CO4:CO67" si="24">(C4/1000000)/$A4</f>
        <v>0.90399428571428575</v>
      </c>
      <c r="CP4" s="1">
        <f t="shared" si="0"/>
        <v>3.3953571428571431E-3</v>
      </c>
      <c r="CQ4" s="1">
        <f t="shared" si="0"/>
        <v>1.0574285714285714E-3</v>
      </c>
      <c r="CR4" s="1">
        <f t="shared" si="0"/>
        <v>0</v>
      </c>
      <c r="CS4" s="1">
        <f t="shared" si="0"/>
        <v>0</v>
      </c>
      <c r="CT4" s="1">
        <f t="shared" si="0"/>
        <v>0</v>
      </c>
      <c r="CU4" s="1">
        <f t="shared" si="0"/>
        <v>0</v>
      </c>
      <c r="CV4" s="1">
        <f t="shared" si="0"/>
        <v>0</v>
      </c>
      <c r="CW4" s="1">
        <f t="shared" si="0"/>
        <v>0</v>
      </c>
      <c r="CX4" s="1">
        <f t="shared" si="0"/>
        <v>0</v>
      </c>
      <c r="CY4" s="1">
        <f t="shared" si="0"/>
        <v>0</v>
      </c>
      <c r="CZ4" s="1">
        <f t="shared" si="0"/>
        <v>0</v>
      </c>
      <c r="DA4" s="1">
        <f t="shared" si="0"/>
        <v>0</v>
      </c>
      <c r="DB4" s="1">
        <f t="shared" si="0"/>
        <v>0</v>
      </c>
      <c r="DC4" s="1">
        <f t="shared" si="0"/>
        <v>0</v>
      </c>
      <c r="DD4" s="1">
        <f t="shared" si="0"/>
        <v>0</v>
      </c>
      <c r="DE4" s="1">
        <f t="shared" si="0"/>
        <v>0</v>
      </c>
      <c r="DF4" s="1">
        <f t="shared" si="0"/>
        <v>0</v>
      </c>
      <c r="DG4" s="1">
        <f t="shared" si="0"/>
        <v>0</v>
      </c>
      <c r="DH4" s="1">
        <f t="shared" si="0"/>
        <v>0</v>
      </c>
      <c r="DI4" s="1">
        <f t="shared" si="0"/>
        <v>0</v>
      </c>
      <c r="DJ4" s="1">
        <f t="shared" si="0"/>
        <v>0</v>
      </c>
      <c r="DK4" s="1">
        <f t="shared" si="0"/>
        <v>0</v>
      </c>
      <c r="DL4" s="1">
        <f t="shared" si="0"/>
        <v>0</v>
      </c>
      <c r="DM4" s="1">
        <f t="shared" si="0"/>
        <v>0</v>
      </c>
      <c r="DN4" s="1">
        <f t="shared" si="0"/>
        <v>0</v>
      </c>
      <c r="DO4" s="1">
        <f t="shared" si="0"/>
        <v>0</v>
      </c>
      <c r="DP4" s="1">
        <f t="shared" si="0"/>
        <v>0</v>
      </c>
      <c r="DQ4" s="1">
        <f t="shared" si="0"/>
        <v>0</v>
      </c>
      <c r="DR4" s="1">
        <f t="shared" si="0"/>
        <v>0</v>
      </c>
      <c r="DS4" s="1">
        <f t="shared" si="0"/>
        <v>0</v>
      </c>
      <c r="DT4" s="1">
        <f t="shared" si="0"/>
        <v>0</v>
      </c>
      <c r="DU4" s="1">
        <f t="shared" si="0"/>
        <v>0</v>
      </c>
      <c r="DV4" s="1">
        <f t="shared" si="0"/>
        <v>0</v>
      </c>
      <c r="DW4" s="1">
        <f t="shared" si="0"/>
        <v>0</v>
      </c>
      <c r="DX4" s="1">
        <f t="shared" si="0"/>
        <v>0</v>
      </c>
      <c r="DY4" s="1">
        <f t="shared" si="0"/>
        <v>0</v>
      </c>
      <c r="DZ4" s="1">
        <f t="shared" si="0"/>
        <v>0</v>
      </c>
      <c r="EA4" s="1">
        <f t="shared" si="0"/>
        <v>0</v>
      </c>
      <c r="EB4" s="1">
        <f t="shared" si="0"/>
        <v>0</v>
      </c>
      <c r="EC4" s="1">
        <f t="shared" si="0"/>
        <v>0</v>
      </c>
      <c r="ED4" s="1">
        <f t="shared" si="0"/>
        <v>0</v>
      </c>
      <c r="EE4" s="1">
        <f t="shared" si="0"/>
        <v>0</v>
      </c>
      <c r="EF4" s="1">
        <f t="shared" si="0"/>
        <v>0</v>
      </c>
      <c r="EG4" s="1">
        <f t="shared" si="0"/>
        <v>0</v>
      </c>
      <c r="EH4" s="1">
        <f t="shared" si="0"/>
        <v>0</v>
      </c>
      <c r="EI4" s="1">
        <f t="shared" si="0"/>
        <v>0</v>
      </c>
      <c r="EJ4" s="1">
        <f t="shared" si="0"/>
        <v>0</v>
      </c>
      <c r="EK4" s="1">
        <f t="shared" si="0"/>
        <v>0</v>
      </c>
      <c r="EL4" s="1">
        <f t="shared" si="0"/>
        <v>0</v>
      </c>
      <c r="EM4" s="1">
        <f t="shared" si="0"/>
        <v>0</v>
      </c>
      <c r="EN4" s="1">
        <f t="shared" si="0"/>
        <v>0</v>
      </c>
      <c r="EO4" s="1">
        <f t="shared" si="0"/>
        <v>0</v>
      </c>
      <c r="EP4" s="1">
        <f t="shared" si="0"/>
        <v>0</v>
      </c>
      <c r="EQ4" s="1">
        <f t="shared" si="0"/>
        <v>0</v>
      </c>
      <c r="ER4" s="1">
        <f t="shared" si="0"/>
        <v>0</v>
      </c>
      <c r="ES4" s="1">
        <f t="shared" si="0"/>
        <v>0</v>
      </c>
      <c r="ET4" s="1">
        <f t="shared" si="0"/>
        <v>0</v>
      </c>
      <c r="EU4" s="1">
        <f t="shared" si="0"/>
        <v>0</v>
      </c>
      <c r="EV4" s="1">
        <f t="shared" si="0"/>
        <v>0</v>
      </c>
      <c r="EW4" s="1">
        <f t="shared" si="0"/>
        <v>0</v>
      </c>
      <c r="EX4" s="1">
        <f t="shared" si="0"/>
        <v>0</v>
      </c>
      <c r="EY4" s="1">
        <f t="shared" si="0"/>
        <v>0</v>
      </c>
      <c r="EZ4" s="1">
        <f t="shared" si="0"/>
        <v>0</v>
      </c>
      <c r="FA4" s="1">
        <f t="shared" si="0"/>
        <v>0</v>
      </c>
      <c r="FB4" s="1">
        <f t="shared" si="1"/>
        <v>0</v>
      </c>
      <c r="FC4" s="1">
        <f t="shared" si="2"/>
        <v>0</v>
      </c>
      <c r="FD4" s="1">
        <f t="shared" si="3"/>
        <v>0</v>
      </c>
      <c r="FE4" s="1">
        <f t="shared" si="4"/>
        <v>0</v>
      </c>
      <c r="FF4" s="1">
        <f t="shared" si="5"/>
        <v>0</v>
      </c>
      <c r="FG4" s="1">
        <f t="shared" si="6"/>
        <v>0</v>
      </c>
      <c r="FH4" s="1">
        <f t="shared" si="7"/>
        <v>0</v>
      </c>
      <c r="FI4" s="1">
        <f t="shared" si="8"/>
        <v>0</v>
      </c>
      <c r="FJ4" s="1">
        <f t="shared" si="9"/>
        <v>0</v>
      </c>
      <c r="FK4" s="1">
        <f t="shared" si="10"/>
        <v>0</v>
      </c>
      <c r="FL4" s="1">
        <f t="shared" si="11"/>
        <v>0</v>
      </c>
      <c r="FM4" s="1">
        <f t="shared" si="12"/>
        <v>0</v>
      </c>
      <c r="FN4" s="1">
        <f t="shared" si="13"/>
        <v>0</v>
      </c>
      <c r="FO4" s="1">
        <f t="shared" si="14"/>
        <v>0</v>
      </c>
      <c r="FP4" s="1">
        <f t="shared" si="15"/>
        <v>0</v>
      </c>
      <c r="FQ4" s="1">
        <f t="shared" si="16"/>
        <v>0</v>
      </c>
      <c r="FR4" s="1">
        <f t="shared" si="17"/>
        <v>0</v>
      </c>
      <c r="FS4" s="1">
        <f t="shared" si="18"/>
        <v>0</v>
      </c>
      <c r="FT4" s="1">
        <f t="shared" si="19"/>
        <v>0</v>
      </c>
      <c r="FU4" s="1">
        <f t="shared" si="20"/>
        <v>0</v>
      </c>
      <c r="FV4" s="1">
        <f t="shared" si="21"/>
        <v>0</v>
      </c>
      <c r="FW4" s="1">
        <f t="shared" si="22"/>
        <v>0</v>
      </c>
      <c r="FX4" s="1">
        <f t="shared" si="23"/>
        <v>0</v>
      </c>
    </row>
    <row r="5" spans="1:180" x14ac:dyDescent="0.2">
      <c r="A5" s="1">
        <v>31</v>
      </c>
      <c r="B5" s="2">
        <v>34394</v>
      </c>
      <c r="C5" s="5">
        <f>VLOOKUP(B5,'[1]1993'!$A$392:$IV$502,3,0)</f>
        <v>27865859</v>
      </c>
      <c r="D5" s="5">
        <f>VLOOKUP(B5,[2]jan94!$A$38:$IV$145,3,0)</f>
        <v>73884</v>
      </c>
      <c r="E5" s="5">
        <f>VLOOKUP(B5,[3]feb94!$A$38:$IV$144,3,0)</f>
        <v>48962</v>
      </c>
      <c r="F5" s="5">
        <f>VLOOKUP(B5,[4]mar94!$A$38:$IV$144,3,0)</f>
        <v>2492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N5" s="2">
        <v>34394</v>
      </c>
      <c r="CO5" s="1">
        <f t="shared" si="24"/>
        <v>0.89889867741935481</v>
      </c>
      <c r="CP5" s="1">
        <f t="shared" si="0"/>
        <v>2.3833548387096775E-3</v>
      </c>
      <c r="CQ5" s="1">
        <f t="shared" si="0"/>
        <v>1.5794193548387097E-3</v>
      </c>
      <c r="CR5" s="1">
        <f t="shared" si="0"/>
        <v>8.0387096774193546E-5</v>
      </c>
      <c r="CS5" s="1">
        <f t="shared" si="0"/>
        <v>0</v>
      </c>
      <c r="CT5" s="1">
        <f t="shared" si="0"/>
        <v>0</v>
      </c>
      <c r="CU5" s="1">
        <f t="shared" si="0"/>
        <v>0</v>
      </c>
      <c r="CV5" s="1">
        <f t="shared" si="0"/>
        <v>0</v>
      </c>
      <c r="CW5" s="1">
        <f t="shared" si="0"/>
        <v>0</v>
      </c>
      <c r="CX5" s="1">
        <f t="shared" si="0"/>
        <v>0</v>
      </c>
      <c r="CY5" s="1">
        <f t="shared" si="0"/>
        <v>0</v>
      </c>
      <c r="CZ5" s="1">
        <f t="shared" si="0"/>
        <v>0</v>
      </c>
      <c r="DA5" s="1">
        <f t="shared" si="0"/>
        <v>0</v>
      </c>
      <c r="DB5" s="1">
        <f t="shared" si="0"/>
        <v>0</v>
      </c>
      <c r="DC5" s="1">
        <f t="shared" si="0"/>
        <v>0</v>
      </c>
      <c r="DD5" s="1">
        <f t="shared" si="0"/>
        <v>0</v>
      </c>
      <c r="DE5" s="1">
        <f t="shared" si="0"/>
        <v>0</v>
      </c>
      <c r="DF5" s="1">
        <f t="shared" si="0"/>
        <v>0</v>
      </c>
      <c r="DG5" s="1">
        <f t="shared" si="0"/>
        <v>0</v>
      </c>
      <c r="DH5" s="1">
        <f t="shared" si="0"/>
        <v>0</v>
      </c>
      <c r="DI5" s="1">
        <f t="shared" si="0"/>
        <v>0</v>
      </c>
      <c r="DJ5" s="1">
        <f t="shared" si="0"/>
        <v>0</v>
      </c>
      <c r="DK5" s="1">
        <f t="shared" si="0"/>
        <v>0</v>
      </c>
      <c r="DL5" s="1">
        <f t="shared" si="0"/>
        <v>0</v>
      </c>
      <c r="DM5" s="1">
        <f t="shared" si="0"/>
        <v>0</v>
      </c>
      <c r="DN5" s="1">
        <f t="shared" si="0"/>
        <v>0</v>
      </c>
      <c r="DO5" s="1">
        <f t="shared" si="0"/>
        <v>0</v>
      </c>
      <c r="DP5" s="1">
        <f t="shared" si="0"/>
        <v>0</v>
      </c>
      <c r="DQ5" s="1">
        <f t="shared" si="0"/>
        <v>0</v>
      </c>
      <c r="DR5" s="1">
        <f t="shared" si="0"/>
        <v>0</v>
      </c>
      <c r="DS5" s="1">
        <f t="shared" si="0"/>
        <v>0</v>
      </c>
      <c r="DT5" s="1">
        <f t="shared" si="0"/>
        <v>0</v>
      </c>
      <c r="DU5" s="1">
        <f t="shared" si="0"/>
        <v>0</v>
      </c>
      <c r="DV5" s="1">
        <f t="shared" si="0"/>
        <v>0</v>
      </c>
      <c r="DW5" s="1">
        <f t="shared" si="0"/>
        <v>0</v>
      </c>
      <c r="DX5" s="1">
        <f t="shared" si="0"/>
        <v>0</v>
      </c>
      <c r="DY5" s="1">
        <f t="shared" si="0"/>
        <v>0</v>
      </c>
      <c r="DZ5" s="1">
        <f t="shared" si="0"/>
        <v>0</v>
      </c>
      <c r="EA5" s="1">
        <f t="shared" si="0"/>
        <v>0</v>
      </c>
      <c r="EB5" s="1">
        <f t="shared" si="0"/>
        <v>0</v>
      </c>
      <c r="EC5" s="1">
        <f t="shared" si="0"/>
        <v>0</v>
      </c>
      <c r="ED5" s="1">
        <f t="shared" si="0"/>
        <v>0</v>
      </c>
      <c r="EE5" s="1">
        <f t="shared" si="0"/>
        <v>0</v>
      </c>
      <c r="EF5" s="1">
        <f t="shared" si="0"/>
        <v>0</v>
      </c>
      <c r="EG5" s="1">
        <f t="shared" si="0"/>
        <v>0</v>
      </c>
      <c r="EH5" s="1">
        <f t="shared" si="0"/>
        <v>0</v>
      </c>
      <c r="EI5" s="1">
        <f t="shared" si="0"/>
        <v>0</v>
      </c>
      <c r="EJ5" s="1">
        <f t="shared" si="0"/>
        <v>0</v>
      </c>
      <c r="EK5" s="1">
        <f t="shared" si="0"/>
        <v>0</v>
      </c>
      <c r="EL5" s="1">
        <f t="shared" si="0"/>
        <v>0</v>
      </c>
      <c r="EM5" s="1">
        <f t="shared" si="0"/>
        <v>0</v>
      </c>
      <c r="EN5" s="1">
        <f t="shared" si="0"/>
        <v>0</v>
      </c>
      <c r="EO5" s="1">
        <f t="shared" si="0"/>
        <v>0</v>
      </c>
      <c r="EP5" s="1">
        <f t="shared" si="0"/>
        <v>0</v>
      </c>
      <c r="EQ5" s="1">
        <f t="shared" si="0"/>
        <v>0</v>
      </c>
      <c r="ER5" s="1">
        <f t="shared" si="0"/>
        <v>0</v>
      </c>
      <c r="ES5" s="1">
        <f t="shared" si="0"/>
        <v>0</v>
      </c>
      <c r="ET5" s="1">
        <f t="shared" si="0"/>
        <v>0</v>
      </c>
      <c r="EU5" s="1">
        <f t="shared" si="0"/>
        <v>0</v>
      </c>
      <c r="EV5" s="1">
        <f t="shared" si="0"/>
        <v>0</v>
      </c>
      <c r="EW5" s="1">
        <f t="shared" si="0"/>
        <v>0</v>
      </c>
      <c r="EX5" s="1">
        <f t="shared" si="0"/>
        <v>0</v>
      </c>
      <c r="EY5" s="1">
        <f t="shared" si="0"/>
        <v>0</v>
      </c>
      <c r="EZ5" s="1">
        <f t="shared" si="0"/>
        <v>0</v>
      </c>
      <c r="FA5" s="1">
        <f t="shared" si="0"/>
        <v>0</v>
      </c>
      <c r="FB5" s="1">
        <f t="shared" si="1"/>
        <v>0</v>
      </c>
      <c r="FC5" s="1">
        <f t="shared" si="2"/>
        <v>0</v>
      </c>
      <c r="FD5" s="1">
        <f t="shared" si="3"/>
        <v>0</v>
      </c>
      <c r="FE5" s="1">
        <f t="shared" si="4"/>
        <v>0</v>
      </c>
      <c r="FF5" s="1">
        <f t="shared" si="5"/>
        <v>0</v>
      </c>
      <c r="FG5" s="1">
        <f t="shared" si="6"/>
        <v>0</v>
      </c>
      <c r="FH5" s="1">
        <f t="shared" si="7"/>
        <v>0</v>
      </c>
      <c r="FI5" s="1">
        <f t="shared" si="8"/>
        <v>0</v>
      </c>
      <c r="FJ5" s="1">
        <f t="shared" si="9"/>
        <v>0</v>
      </c>
      <c r="FK5" s="1">
        <f t="shared" si="10"/>
        <v>0</v>
      </c>
      <c r="FL5" s="1">
        <f t="shared" si="11"/>
        <v>0</v>
      </c>
      <c r="FM5" s="1">
        <f t="shared" si="12"/>
        <v>0</v>
      </c>
      <c r="FN5" s="1">
        <f t="shared" si="13"/>
        <v>0</v>
      </c>
      <c r="FO5" s="1">
        <f t="shared" si="14"/>
        <v>0</v>
      </c>
      <c r="FP5" s="1">
        <f t="shared" si="15"/>
        <v>0</v>
      </c>
      <c r="FQ5" s="1">
        <f t="shared" si="16"/>
        <v>0</v>
      </c>
      <c r="FR5" s="1">
        <f t="shared" si="17"/>
        <v>0</v>
      </c>
      <c r="FS5" s="1">
        <f t="shared" si="18"/>
        <v>0</v>
      </c>
      <c r="FT5" s="1">
        <f t="shared" si="19"/>
        <v>0</v>
      </c>
      <c r="FU5" s="1">
        <f t="shared" si="20"/>
        <v>0</v>
      </c>
      <c r="FV5" s="1">
        <f t="shared" si="21"/>
        <v>0</v>
      </c>
      <c r="FW5" s="1">
        <f t="shared" si="22"/>
        <v>0</v>
      </c>
      <c r="FX5" s="1">
        <f t="shared" si="23"/>
        <v>0</v>
      </c>
    </row>
    <row r="6" spans="1:180" x14ac:dyDescent="0.2">
      <c r="A6" s="1">
        <v>30</v>
      </c>
      <c r="B6" s="2">
        <v>34425</v>
      </c>
      <c r="C6" s="5">
        <f>VLOOKUP(B6,'[1]1993'!$A$392:$IV$502,3,0)</f>
        <v>26020111</v>
      </c>
      <c r="D6" s="5">
        <f>VLOOKUP(B6,[2]jan94!$A$38:$IV$145,3,0)</f>
        <v>130861</v>
      </c>
      <c r="E6" s="5">
        <f>VLOOKUP(B6,[3]feb94!$A$38:$IV$144,3,0)</f>
        <v>38788</v>
      </c>
      <c r="F6" s="5">
        <f>VLOOKUP(B6,[4]mar94!$A$38:$IV$144,3,0)</f>
        <v>11668</v>
      </c>
      <c r="G6" s="5">
        <f>VLOOKUP(B6,[5]apr94!$A$38:$IV$142,3,0)</f>
        <v>11224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N6" s="2">
        <v>34425</v>
      </c>
      <c r="CO6" s="1">
        <f t="shared" si="24"/>
        <v>0.86733703333333334</v>
      </c>
      <c r="CP6" s="1">
        <f t="shared" si="0"/>
        <v>4.3620333333333336E-3</v>
      </c>
      <c r="CQ6" s="1">
        <f t="shared" si="0"/>
        <v>1.2929333333333334E-3</v>
      </c>
      <c r="CR6" s="1">
        <f t="shared" si="0"/>
        <v>3.8893333333333332E-4</v>
      </c>
      <c r="CS6" s="1">
        <f t="shared" si="0"/>
        <v>3.7413333333333334E-4</v>
      </c>
      <c r="CT6" s="1">
        <f t="shared" si="0"/>
        <v>0</v>
      </c>
      <c r="CU6" s="1">
        <f t="shared" si="0"/>
        <v>0</v>
      </c>
      <c r="CV6" s="1">
        <f t="shared" si="0"/>
        <v>0</v>
      </c>
      <c r="CW6" s="1">
        <f t="shared" si="0"/>
        <v>0</v>
      </c>
      <c r="CX6" s="1">
        <f t="shared" si="0"/>
        <v>0</v>
      </c>
      <c r="CY6" s="1">
        <f t="shared" si="0"/>
        <v>0</v>
      </c>
      <c r="CZ6" s="1">
        <f t="shared" si="0"/>
        <v>0</v>
      </c>
      <c r="DA6" s="1">
        <f t="shared" si="0"/>
        <v>0</v>
      </c>
      <c r="DB6" s="1">
        <f t="shared" si="0"/>
        <v>0</v>
      </c>
      <c r="DC6" s="1">
        <f t="shared" si="0"/>
        <v>0</v>
      </c>
      <c r="DD6" s="1">
        <f t="shared" si="0"/>
        <v>0</v>
      </c>
      <c r="DE6" s="1">
        <f t="shared" si="0"/>
        <v>0</v>
      </c>
      <c r="DF6" s="1">
        <f t="shared" si="0"/>
        <v>0</v>
      </c>
      <c r="DG6" s="1">
        <f t="shared" si="0"/>
        <v>0</v>
      </c>
      <c r="DH6" s="1">
        <f t="shared" si="0"/>
        <v>0</v>
      </c>
      <c r="DI6" s="1">
        <f t="shared" si="0"/>
        <v>0</v>
      </c>
      <c r="DJ6" s="1">
        <f t="shared" si="0"/>
        <v>0</v>
      </c>
      <c r="DK6" s="1">
        <f t="shared" si="0"/>
        <v>0</v>
      </c>
      <c r="DL6" s="1">
        <f t="shared" si="0"/>
        <v>0</v>
      </c>
      <c r="DM6" s="1">
        <f t="shared" si="0"/>
        <v>0</v>
      </c>
      <c r="DN6" s="1">
        <f t="shared" si="0"/>
        <v>0</v>
      </c>
      <c r="DO6" s="1">
        <f t="shared" si="0"/>
        <v>0</v>
      </c>
      <c r="DP6" s="1">
        <f t="shared" si="0"/>
        <v>0</v>
      </c>
      <c r="DQ6" s="1">
        <f t="shared" si="0"/>
        <v>0</v>
      </c>
      <c r="DR6" s="1">
        <f t="shared" si="0"/>
        <v>0</v>
      </c>
      <c r="DS6" s="1">
        <f t="shared" si="0"/>
        <v>0</v>
      </c>
      <c r="DT6" s="1">
        <f t="shared" si="0"/>
        <v>0</v>
      </c>
      <c r="DU6" s="1">
        <f t="shared" si="0"/>
        <v>0</v>
      </c>
      <c r="DV6" s="1">
        <f t="shared" si="0"/>
        <v>0</v>
      </c>
      <c r="DW6" s="1">
        <f t="shared" si="0"/>
        <v>0</v>
      </c>
      <c r="DX6" s="1">
        <f t="shared" si="0"/>
        <v>0</v>
      </c>
      <c r="DY6" s="1">
        <f t="shared" si="0"/>
        <v>0</v>
      </c>
      <c r="DZ6" s="1">
        <f t="shared" si="0"/>
        <v>0</v>
      </c>
      <c r="EA6" s="1">
        <f t="shared" si="0"/>
        <v>0</v>
      </c>
      <c r="EB6" s="1">
        <f t="shared" si="0"/>
        <v>0</v>
      </c>
      <c r="EC6" s="1">
        <f t="shared" si="0"/>
        <v>0</v>
      </c>
      <c r="ED6" s="1">
        <f t="shared" si="0"/>
        <v>0</v>
      </c>
      <c r="EE6" s="1">
        <f t="shared" si="0"/>
        <v>0</v>
      </c>
      <c r="EF6" s="1">
        <f t="shared" si="0"/>
        <v>0</v>
      </c>
      <c r="EG6" s="1">
        <f t="shared" si="0"/>
        <v>0</v>
      </c>
      <c r="EH6" s="1">
        <f t="shared" si="0"/>
        <v>0</v>
      </c>
      <c r="EI6" s="1">
        <f t="shared" si="0"/>
        <v>0</v>
      </c>
      <c r="EJ6" s="1">
        <f t="shared" si="0"/>
        <v>0</v>
      </c>
      <c r="EK6" s="1">
        <f t="shared" si="0"/>
        <v>0</v>
      </c>
      <c r="EL6" s="1">
        <f t="shared" si="0"/>
        <v>0</v>
      </c>
      <c r="EM6" s="1">
        <f t="shared" si="0"/>
        <v>0</v>
      </c>
      <c r="EN6" s="1">
        <f t="shared" si="0"/>
        <v>0</v>
      </c>
      <c r="EO6" s="1">
        <f t="shared" si="0"/>
        <v>0</v>
      </c>
      <c r="EP6" s="1">
        <f t="shared" si="0"/>
        <v>0</v>
      </c>
      <c r="EQ6" s="1">
        <f t="shared" si="0"/>
        <v>0</v>
      </c>
      <c r="ER6" s="1">
        <f t="shared" si="0"/>
        <v>0</v>
      </c>
      <c r="ES6" s="1">
        <f t="shared" si="0"/>
        <v>0</v>
      </c>
      <c r="ET6" s="1">
        <f t="shared" si="0"/>
        <v>0</v>
      </c>
      <c r="EU6" s="1">
        <f t="shared" si="0"/>
        <v>0</v>
      </c>
      <c r="EV6" s="1">
        <f t="shared" si="0"/>
        <v>0</v>
      </c>
      <c r="EW6" s="1">
        <f t="shared" si="0"/>
        <v>0</v>
      </c>
      <c r="EX6" s="1">
        <f t="shared" si="0"/>
        <v>0</v>
      </c>
      <c r="EY6" s="1">
        <f t="shared" si="0"/>
        <v>0</v>
      </c>
      <c r="EZ6" s="1">
        <f t="shared" si="0"/>
        <v>0</v>
      </c>
      <c r="FA6" s="1">
        <f t="shared" ref="FA6:FA69" si="25">(BO6/1000000)/$A6</f>
        <v>0</v>
      </c>
      <c r="FB6" s="1">
        <f t="shared" si="1"/>
        <v>0</v>
      </c>
      <c r="FC6" s="1">
        <f t="shared" si="2"/>
        <v>0</v>
      </c>
      <c r="FD6" s="1">
        <f t="shared" si="3"/>
        <v>0</v>
      </c>
      <c r="FE6" s="1">
        <f t="shared" si="4"/>
        <v>0</v>
      </c>
      <c r="FF6" s="1">
        <f t="shared" si="5"/>
        <v>0</v>
      </c>
      <c r="FG6" s="1">
        <f t="shared" si="6"/>
        <v>0</v>
      </c>
      <c r="FH6" s="1">
        <f t="shared" si="7"/>
        <v>0</v>
      </c>
      <c r="FI6" s="1">
        <f t="shared" si="8"/>
        <v>0</v>
      </c>
      <c r="FJ6" s="1">
        <f t="shared" si="9"/>
        <v>0</v>
      </c>
      <c r="FK6" s="1">
        <f t="shared" si="10"/>
        <v>0</v>
      </c>
      <c r="FL6" s="1">
        <f t="shared" si="11"/>
        <v>0</v>
      </c>
      <c r="FM6" s="1">
        <f t="shared" si="12"/>
        <v>0</v>
      </c>
      <c r="FN6" s="1">
        <f t="shared" si="13"/>
        <v>0</v>
      </c>
      <c r="FO6" s="1">
        <f t="shared" si="14"/>
        <v>0</v>
      </c>
      <c r="FP6" s="1">
        <f t="shared" si="15"/>
        <v>0</v>
      </c>
      <c r="FQ6" s="1">
        <f t="shared" si="16"/>
        <v>0</v>
      </c>
      <c r="FR6" s="1">
        <f t="shared" si="17"/>
        <v>0</v>
      </c>
      <c r="FS6" s="1">
        <f t="shared" si="18"/>
        <v>0</v>
      </c>
      <c r="FT6" s="1">
        <f t="shared" si="19"/>
        <v>0</v>
      </c>
      <c r="FU6" s="1">
        <f t="shared" si="20"/>
        <v>0</v>
      </c>
      <c r="FV6" s="1">
        <f t="shared" si="21"/>
        <v>0</v>
      </c>
      <c r="FW6" s="1">
        <f t="shared" si="22"/>
        <v>0</v>
      </c>
      <c r="FX6" s="1">
        <f t="shared" si="23"/>
        <v>0</v>
      </c>
    </row>
    <row r="7" spans="1:180" x14ac:dyDescent="0.2">
      <c r="A7" s="1">
        <v>31</v>
      </c>
      <c r="B7" s="2">
        <v>34455</v>
      </c>
      <c r="C7" s="5">
        <f>VLOOKUP(B7,'[1]1993'!$A$392:$IV$502,3,0)</f>
        <v>24505959</v>
      </c>
      <c r="D7" s="5">
        <f>VLOOKUP(B7,[2]jan94!$A$38:$IV$145,3,0)</f>
        <v>161548</v>
      </c>
      <c r="E7" s="5">
        <f>VLOOKUP(B7,[3]feb94!$A$38:$IV$144,3,0)</f>
        <v>43329</v>
      </c>
      <c r="F7" s="5">
        <f>VLOOKUP(B7,[4]mar94!$A$38:$IV$144,3,0)</f>
        <v>11211</v>
      </c>
      <c r="G7" s="5">
        <f>VLOOKUP(B7,[5]apr94!$A$38:$IV$142,3,0)</f>
        <v>22760</v>
      </c>
      <c r="H7" s="5">
        <f>VLOOKUP(B7,[6]may94!$A$38:$IV$142,3,0)</f>
        <v>30152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N7" s="2">
        <v>34455</v>
      </c>
      <c r="CO7" s="1">
        <f t="shared" si="24"/>
        <v>0.79051480645161287</v>
      </c>
      <c r="CP7" s="1">
        <f t="shared" ref="CP7:CP70" si="26">(D7/1000000)/$A7</f>
        <v>5.2112258064516128E-3</v>
      </c>
      <c r="CQ7" s="1">
        <f t="shared" ref="CQ7:CQ70" si="27">(E7/1000000)/$A7</f>
        <v>1.3977096774193548E-3</v>
      </c>
      <c r="CR7" s="1">
        <f t="shared" ref="CR7:CR70" si="28">(F7/1000000)/$A7</f>
        <v>3.6164516129032258E-4</v>
      </c>
      <c r="CS7" s="1">
        <f t="shared" ref="CS7:CS70" si="29">(G7/1000000)/$A7</f>
        <v>7.3419354838709676E-4</v>
      </c>
      <c r="CT7" s="1">
        <f t="shared" ref="CT7:CT70" si="30">(H7/1000000)/$A7</f>
        <v>9.7264516129032263E-4</v>
      </c>
      <c r="CU7" s="1">
        <f t="shared" ref="CU7:CU70" si="31">(I7/1000000)/$A7</f>
        <v>0</v>
      </c>
      <c r="CV7" s="1">
        <f t="shared" ref="CV7:CV70" si="32">(J7/1000000)/$A7</f>
        <v>0</v>
      </c>
      <c r="CW7" s="1">
        <f t="shared" ref="CW7:CW70" si="33">(K7/1000000)/$A7</f>
        <v>0</v>
      </c>
      <c r="CX7" s="1">
        <f t="shared" ref="CX7:CX70" si="34">(L7/1000000)/$A7</f>
        <v>0</v>
      </c>
      <c r="CY7" s="1">
        <f t="shared" ref="CY7:CY70" si="35">(M7/1000000)/$A7</f>
        <v>0</v>
      </c>
      <c r="CZ7" s="1">
        <f t="shared" ref="CZ7:CZ70" si="36">(N7/1000000)/$A7</f>
        <v>0</v>
      </c>
      <c r="DA7" s="1">
        <f t="shared" ref="DA7:DA70" si="37">(O7/1000000)/$A7</f>
        <v>0</v>
      </c>
      <c r="DB7" s="1">
        <f t="shared" ref="DB7:DB70" si="38">(P7/1000000)/$A7</f>
        <v>0</v>
      </c>
      <c r="DC7" s="1">
        <f t="shared" ref="DC7:DC70" si="39">(Q7/1000000)/$A7</f>
        <v>0</v>
      </c>
      <c r="DD7" s="1">
        <f t="shared" ref="DD7:DD70" si="40">(R7/1000000)/$A7</f>
        <v>0</v>
      </c>
      <c r="DE7" s="1">
        <f t="shared" ref="DE7:DE70" si="41">(S7/1000000)/$A7</f>
        <v>0</v>
      </c>
      <c r="DF7" s="1">
        <f t="shared" ref="DF7:DF70" si="42">(T7/1000000)/$A7</f>
        <v>0</v>
      </c>
      <c r="DG7" s="1">
        <f t="shared" ref="DG7:DG70" si="43">(U7/1000000)/$A7</f>
        <v>0</v>
      </c>
      <c r="DH7" s="1">
        <f t="shared" ref="DH7:DH70" si="44">(V7/1000000)/$A7</f>
        <v>0</v>
      </c>
      <c r="DI7" s="1">
        <f t="shared" ref="DI7:DI70" si="45">(W7/1000000)/$A7</f>
        <v>0</v>
      </c>
      <c r="DJ7" s="1">
        <f t="shared" ref="DJ7:DJ70" si="46">(X7/1000000)/$A7</f>
        <v>0</v>
      </c>
      <c r="DK7" s="1">
        <f t="shared" ref="DK7:DK70" si="47">(Y7/1000000)/$A7</f>
        <v>0</v>
      </c>
      <c r="DL7" s="1">
        <f t="shared" ref="DL7:DL70" si="48">(Z7/1000000)/$A7</f>
        <v>0</v>
      </c>
      <c r="DM7" s="1">
        <f t="shared" ref="DM7:DM70" si="49">(AA7/1000000)/$A7</f>
        <v>0</v>
      </c>
      <c r="DN7" s="1">
        <f t="shared" ref="DN7:DN70" si="50">(AB7/1000000)/$A7</f>
        <v>0</v>
      </c>
      <c r="DO7" s="1">
        <f t="shared" ref="DO7:DO70" si="51">(AC7/1000000)/$A7</f>
        <v>0</v>
      </c>
      <c r="DP7" s="1">
        <f t="shared" ref="DP7:DP70" si="52">(AD7/1000000)/$A7</f>
        <v>0</v>
      </c>
      <c r="DQ7" s="1">
        <f t="shared" ref="DQ7:DQ70" si="53">(AE7/1000000)/$A7</f>
        <v>0</v>
      </c>
      <c r="DR7" s="1">
        <f t="shared" ref="DR7:DR70" si="54">(AF7/1000000)/$A7</f>
        <v>0</v>
      </c>
      <c r="DS7" s="1">
        <f t="shared" ref="DS7:DS70" si="55">(AG7/1000000)/$A7</f>
        <v>0</v>
      </c>
      <c r="DT7" s="1">
        <f t="shared" ref="DT7:DT70" si="56">(AH7/1000000)/$A7</f>
        <v>0</v>
      </c>
      <c r="DU7" s="1">
        <f t="shared" ref="DU7:DU70" si="57">(AI7/1000000)/$A7</f>
        <v>0</v>
      </c>
      <c r="DV7" s="1">
        <f t="shared" ref="DV7:DV70" si="58">(AJ7/1000000)/$A7</f>
        <v>0</v>
      </c>
      <c r="DW7" s="1">
        <f t="shared" ref="DW7:DW70" si="59">(AK7/1000000)/$A7</f>
        <v>0</v>
      </c>
      <c r="DX7" s="1">
        <f t="shared" ref="DX7:DX70" si="60">(AL7/1000000)/$A7</f>
        <v>0</v>
      </c>
      <c r="DY7" s="1">
        <f t="shared" ref="DY7:DY70" si="61">(AM7/1000000)/$A7</f>
        <v>0</v>
      </c>
      <c r="DZ7" s="1">
        <f t="shared" ref="DZ7:DZ70" si="62">(AN7/1000000)/$A7</f>
        <v>0</v>
      </c>
      <c r="EA7" s="1">
        <f t="shared" ref="EA7:EA70" si="63">(AO7/1000000)/$A7</f>
        <v>0</v>
      </c>
      <c r="EB7" s="1">
        <f t="shared" ref="EB7:EB70" si="64">(AP7/1000000)/$A7</f>
        <v>0</v>
      </c>
      <c r="EC7" s="1">
        <f t="shared" ref="EC7:EC70" si="65">(AQ7/1000000)/$A7</f>
        <v>0</v>
      </c>
      <c r="ED7" s="1">
        <f t="shared" ref="ED7:ED70" si="66">(AR7/1000000)/$A7</f>
        <v>0</v>
      </c>
      <c r="EE7" s="1">
        <f t="shared" ref="EE7:EE70" si="67">(AS7/1000000)/$A7</f>
        <v>0</v>
      </c>
      <c r="EF7" s="1">
        <f t="shared" ref="EF7:EF70" si="68">(AT7/1000000)/$A7</f>
        <v>0</v>
      </c>
      <c r="EG7" s="1">
        <f t="shared" ref="EG7:EG70" si="69">(AU7/1000000)/$A7</f>
        <v>0</v>
      </c>
      <c r="EH7" s="1">
        <f t="shared" ref="EH7:EH70" si="70">(AV7/1000000)/$A7</f>
        <v>0</v>
      </c>
      <c r="EI7" s="1">
        <f t="shared" ref="EI7:EI70" si="71">(AW7/1000000)/$A7</f>
        <v>0</v>
      </c>
      <c r="EJ7" s="1">
        <f t="shared" ref="EJ7:EJ70" si="72">(AX7/1000000)/$A7</f>
        <v>0</v>
      </c>
      <c r="EK7" s="1">
        <f t="shared" ref="EK7:EK70" si="73">(AY7/1000000)/$A7</f>
        <v>0</v>
      </c>
      <c r="EL7" s="1">
        <f t="shared" ref="EL7:EL70" si="74">(AZ7/1000000)/$A7</f>
        <v>0</v>
      </c>
      <c r="EM7" s="1">
        <f t="shared" ref="EM7:EM70" si="75">(BA7/1000000)/$A7</f>
        <v>0</v>
      </c>
      <c r="EN7" s="1">
        <f t="shared" ref="EN7:EN70" si="76">(BB7/1000000)/$A7</f>
        <v>0</v>
      </c>
      <c r="EO7" s="1">
        <f t="shared" ref="EO7:EO70" si="77">(BC7/1000000)/$A7</f>
        <v>0</v>
      </c>
      <c r="EP7" s="1">
        <f t="shared" ref="EP7:EP70" si="78">(BD7/1000000)/$A7</f>
        <v>0</v>
      </c>
      <c r="EQ7" s="1">
        <f t="shared" ref="EQ7:EQ70" si="79">(BE7/1000000)/$A7</f>
        <v>0</v>
      </c>
      <c r="ER7" s="1">
        <f t="shared" ref="ER7:ER70" si="80">(BF7/1000000)/$A7</f>
        <v>0</v>
      </c>
      <c r="ES7" s="1">
        <f t="shared" ref="ES7:ES70" si="81">(BG7/1000000)/$A7</f>
        <v>0</v>
      </c>
      <c r="ET7" s="1">
        <f t="shared" ref="ET7:ET70" si="82">(BH7/1000000)/$A7</f>
        <v>0</v>
      </c>
      <c r="EU7" s="1">
        <f t="shared" ref="EU7:EU70" si="83">(BI7/1000000)/$A7</f>
        <v>0</v>
      </c>
      <c r="EV7" s="1">
        <f t="shared" ref="EV7:EV70" si="84">(BJ7/1000000)/$A7</f>
        <v>0</v>
      </c>
      <c r="EW7" s="1">
        <f t="shared" ref="EW7:EW70" si="85">(BK7/1000000)/$A7</f>
        <v>0</v>
      </c>
      <c r="EX7" s="1">
        <f t="shared" ref="EX7:EX70" si="86">(BL7/1000000)/$A7</f>
        <v>0</v>
      </c>
      <c r="EY7" s="1">
        <f t="shared" ref="EY7:EY70" si="87">(BM7/1000000)/$A7</f>
        <v>0</v>
      </c>
      <c r="EZ7" s="1">
        <f t="shared" ref="EZ7:EZ70" si="88">(BN7/1000000)/$A7</f>
        <v>0</v>
      </c>
      <c r="FA7" s="1">
        <f t="shared" si="25"/>
        <v>0</v>
      </c>
      <c r="FB7" s="1">
        <f t="shared" si="1"/>
        <v>0</v>
      </c>
      <c r="FC7" s="1">
        <f t="shared" si="2"/>
        <v>0</v>
      </c>
      <c r="FD7" s="1">
        <f t="shared" si="3"/>
        <v>0</v>
      </c>
      <c r="FE7" s="1">
        <f t="shared" si="4"/>
        <v>0</v>
      </c>
      <c r="FF7" s="1">
        <f t="shared" si="5"/>
        <v>0</v>
      </c>
      <c r="FG7" s="1">
        <f t="shared" si="6"/>
        <v>0</v>
      </c>
      <c r="FH7" s="1">
        <f t="shared" si="7"/>
        <v>0</v>
      </c>
      <c r="FI7" s="1">
        <f t="shared" si="8"/>
        <v>0</v>
      </c>
      <c r="FJ7" s="1">
        <f t="shared" si="9"/>
        <v>0</v>
      </c>
      <c r="FK7" s="1">
        <f t="shared" si="10"/>
        <v>0</v>
      </c>
      <c r="FL7" s="1">
        <f t="shared" si="11"/>
        <v>0</v>
      </c>
      <c r="FM7" s="1">
        <f t="shared" si="12"/>
        <v>0</v>
      </c>
      <c r="FN7" s="1">
        <f t="shared" si="13"/>
        <v>0</v>
      </c>
      <c r="FO7" s="1">
        <f t="shared" si="14"/>
        <v>0</v>
      </c>
      <c r="FP7" s="1">
        <f t="shared" si="15"/>
        <v>0</v>
      </c>
      <c r="FQ7" s="1">
        <f t="shared" si="16"/>
        <v>0</v>
      </c>
      <c r="FR7" s="1">
        <f t="shared" si="17"/>
        <v>0</v>
      </c>
      <c r="FS7" s="1">
        <f t="shared" si="18"/>
        <v>0</v>
      </c>
      <c r="FT7" s="1">
        <f t="shared" si="19"/>
        <v>0</v>
      </c>
      <c r="FU7" s="1">
        <f t="shared" si="20"/>
        <v>0</v>
      </c>
      <c r="FV7" s="1">
        <f t="shared" si="21"/>
        <v>0</v>
      </c>
      <c r="FW7" s="1">
        <f t="shared" si="22"/>
        <v>0</v>
      </c>
      <c r="FX7" s="1">
        <f t="shared" si="23"/>
        <v>0</v>
      </c>
    </row>
    <row r="8" spans="1:180" x14ac:dyDescent="0.2">
      <c r="A8" s="1">
        <v>30</v>
      </c>
      <c r="B8" s="2">
        <v>34486</v>
      </c>
      <c r="C8" s="5">
        <f>VLOOKUP(B8,'[1]1993'!$A$392:$IV$502,3,0)</f>
        <v>15840309</v>
      </c>
      <c r="D8" s="5">
        <f>VLOOKUP(B8,[2]jan94!$A$38:$IV$145,3,0)</f>
        <v>163068</v>
      </c>
      <c r="E8" s="5">
        <f>VLOOKUP(B8,[3]feb94!$A$38:$IV$144,3,0)</f>
        <v>36236</v>
      </c>
      <c r="F8" s="5">
        <f>VLOOKUP(B8,[4]mar94!$A$38:$IV$144,3,0)</f>
        <v>10803</v>
      </c>
      <c r="G8" s="5">
        <f>VLOOKUP(B8,[5]apr94!$A$38:$IV$142,3,0)</f>
        <v>21509</v>
      </c>
      <c r="H8" s="5">
        <f>VLOOKUP(B8,[6]may94!$A$38:$IV$142,3,0)</f>
        <v>18961</v>
      </c>
      <c r="I8" s="5">
        <f>VLOOKUP(B8,[7]jun94!$A$49:$IV$153,3,0)</f>
        <v>59746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N8" s="2">
        <v>34486</v>
      </c>
      <c r="CO8" s="1">
        <f t="shared" si="24"/>
        <v>0.52801029999999993</v>
      </c>
      <c r="CP8" s="1">
        <f t="shared" si="26"/>
        <v>5.4355999999999996E-3</v>
      </c>
      <c r="CQ8" s="1">
        <f t="shared" si="27"/>
        <v>1.2078666666666667E-3</v>
      </c>
      <c r="CR8" s="1">
        <f t="shared" si="28"/>
        <v>3.6010000000000003E-4</v>
      </c>
      <c r="CS8" s="1">
        <f t="shared" si="29"/>
        <v>7.1696666666666673E-4</v>
      </c>
      <c r="CT8" s="1">
        <f t="shared" si="30"/>
        <v>6.3203333333333332E-4</v>
      </c>
      <c r="CU8" s="1">
        <f t="shared" si="31"/>
        <v>1.9915333333333333E-3</v>
      </c>
      <c r="CV8" s="1">
        <f t="shared" si="32"/>
        <v>0</v>
      </c>
      <c r="CW8" s="1">
        <f t="shared" si="33"/>
        <v>0</v>
      </c>
      <c r="CX8" s="1">
        <f t="shared" si="34"/>
        <v>0</v>
      </c>
      <c r="CY8" s="1">
        <f t="shared" si="35"/>
        <v>0</v>
      </c>
      <c r="CZ8" s="1">
        <f t="shared" si="36"/>
        <v>0</v>
      </c>
      <c r="DA8" s="1">
        <f t="shared" si="37"/>
        <v>0</v>
      </c>
      <c r="DB8" s="1">
        <f t="shared" si="38"/>
        <v>0</v>
      </c>
      <c r="DC8" s="1">
        <f t="shared" si="39"/>
        <v>0</v>
      </c>
      <c r="DD8" s="1">
        <f t="shared" si="40"/>
        <v>0</v>
      </c>
      <c r="DE8" s="1">
        <f t="shared" si="41"/>
        <v>0</v>
      </c>
      <c r="DF8" s="1">
        <f t="shared" si="42"/>
        <v>0</v>
      </c>
      <c r="DG8" s="1">
        <f t="shared" si="43"/>
        <v>0</v>
      </c>
      <c r="DH8" s="1">
        <f t="shared" si="44"/>
        <v>0</v>
      </c>
      <c r="DI8" s="1">
        <f t="shared" si="45"/>
        <v>0</v>
      </c>
      <c r="DJ8" s="1">
        <f t="shared" si="46"/>
        <v>0</v>
      </c>
      <c r="DK8" s="1">
        <f t="shared" si="47"/>
        <v>0</v>
      </c>
      <c r="DL8" s="1">
        <f t="shared" si="48"/>
        <v>0</v>
      </c>
      <c r="DM8" s="1">
        <f t="shared" si="49"/>
        <v>0</v>
      </c>
      <c r="DN8" s="1">
        <f t="shared" si="50"/>
        <v>0</v>
      </c>
      <c r="DO8" s="1">
        <f t="shared" si="51"/>
        <v>0</v>
      </c>
      <c r="DP8" s="1">
        <f t="shared" si="52"/>
        <v>0</v>
      </c>
      <c r="DQ8" s="1">
        <f t="shared" si="53"/>
        <v>0</v>
      </c>
      <c r="DR8" s="1">
        <f t="shared" si="54"/>
        <v>0</v>
      </c>
      <c r="DS8" s="1">
        <f t="shared" si="55"/>
        <v>0</v>
      </c>
      <c r="DT8" s="1">
        <f t="shared" si="56"/>
        <v>0</v>
      </c>
      <c r="DU8" s="1">
        <f t="shared" si="57"/>
        <v>0</v>
      </c>
      <c r="DV8" s="1">
        <f t="shared" si="58"/>
        <v>0</v>
      </c>
      <c r="DW8" s="1">
        <f t="shared" si="59"/>
        <v>0</v>
      </c>
      <c r="DX8" s="1">
        <f t="shared" si="60"/>
        <v>0</v>
      </c>
      <c r="DY8" s="1">
        <f t="shared" si="61"/>
        <v>0</v>
      </c>
      <c r="DZ8" s="1">
        <f t="shared" si="62"/>
        <v>0</v>
      </c>
      <c r="EA8" s="1">
        <f t="shared" si="63"/>
        <v>0</v>
      </c>
      <c r="EB8" s="1">
        <f t="shared" si="64"/>
        <v>0</v>
      </c>
      <c r="EC8" s="1">
        <f t="shared" si="65"/>
        <v>0</v>
      </c>
      <c r="ED8" s="1">
        <f t="shared" si="66"/>
        <v>0</v>
      </c>
      <c r="EE8" s="1">
        <f t="shared" si="67"/>
        <v>0</v>
      </c>
      <c r="EF8" s="1">
        <f t="shared" si="68"/>
        <v>0</v>
      </c>
      <c r="EG8" s="1">
        <f t="shared" si="69"/>
        <v>0</v>
      </c>
      <c r="EH8" s="1">
        <f t="shared" si="70"/>
        <v>0</v>
      </c>
      <c r="EI8" s="1">
        <f t="shared" si="71"/>
        <v>0</v>
      </c>
      <c r="EJ8" s="1">
        <f t="shared" si="72"/>
        <v>0</v>
      </c>
      <c r="EK8" s="1">
        <f t="shared" si="73"/>
        <v>0</v>
      </c>
      <c r="EL8" s="1">
        <f t="shared" si="74"/>
        <v>0</v>
      </c>
      <c r="EM8" s="1">
        <f t="shared" si="75"/>
        <v>0</v>
      </c>
      <c r="EN8" s="1">
        <f t="shared" si="76"/>
        <v>0</v>
      </c>
      <c r="EO8" s="1">
        <f t="shared" si="77"/>
        <v>0</v>
      </c>
      <c r="EP8" s="1">
        <f t="shared" si="78"/>
        <v>0</v>
      </c>
      <c r="EQ8" s="1">
        <f t="shared" si="79"/>
        <v>0</v>
      </c>
      <c r="ER8" s="1">
        <f t="shared" si="80"/>
        <v>0</v>
      </c>
      <c r="ES8" s="1">
        <f t="shared" si="81"/>
        <v>0</v>
      </c>
      <c r="ET8" s="1">
        <f t="shared" si="82"/>
        <v>0</v>
      </c>
      <c r="EU8" s="1">
        <f t="shared" si="83"/>
        <v>0</v>
      </c>
      <c r="EV8" s="1">
        <f t="shared" si="84"/>
        <v>0</v>
      </c>
      <c r="EW8" s="1">
        <f t="shared" si="85"/>
        <v>0</v>
      </c>
      <c r="EX8" s="1">
        <f t="shared" si="86"/>
        <v>0</v>
      </c>
      <c r="EY8" s="1">
        <f t="shared" si="87"/>
        <v>0</v>
      </c>
      <c r="EZ8" s="1">
        <f t="shared" si="88"/>
        <v>0</v>
      </c>
      <c r="FA8" s="1">
        <f t="shared" si="25"/>
        <v>0</v>
      </c>
      <c r="FB8" s="1">
        <f t="shared" si="1"/>
        <v>0</v>
      </c>
      <c r="FC8" s="1">
        <f t="shared" si="2"/>
        <v>0</v>
      </c>
      <c r="FD8" s="1">
        <f t="shared" si="3"/>
        <v>0</v>
      </c>
      <c r="FE8" s="1">
        <f t="shared" si="4"/>
        <v>0</v>
      </c>
      <c r="FF8" s="1">
        <f t="shared" si="5"/>
        <v>0</v>
      </c>
      <c r="FG8" s="1">
        <f t="shared" si="6"/>
        <v>0</v>
      </c>
      <c r="FH8" s="1">
        <f t="shared" si="7"/>
        <v>0</v>
      </c>
      <c r="FI8" s="1">
        <f t="shared" si="8"/>
        <v>0</v>
      </c>
      <c r="FJ8" s="1">
        <f t="shared" si="9"/>
        <v>0</v>
      </c>
      <c r="FK8" s="1">
        <f t="shared" si="10"/>
        <v>0</v>
      </c>
      <c r="FL8" s="1">
        <f t="shared" si="11"/>
        <v>0</v>
      </c>
      <c r="FM8" s="1">
        <f t="shared" si="12"/>
        <v>0</v>
      </c>
      <c r="FN8" s="1">
        <f t="shared" si="13"/>
        <v>0</v>
      </c>
      <c r="FO8" s="1">
        <f t="shared" si="14"/>
        <v>0</v>
      </c>
      <c r="FP8" s="1">
        <f t="shared" si="15"/>
        <v>0</v>
      </c>
      <c r="FQ8" s="1">
        <f t="shared" si="16"/>
        <v>0</v>
      </c>
      <c r="FR8" s="1">
        <f t="shared" si="17"/>
        <v>0</v>
      </c>
      <c r="FS8" s="1">
        <f t="shared" si="18"/>
        <v>0</v>
      </c>
      <c r="FT8" s="1">
        <f t="shared" si="19"/>
        <v>0</v>
      </c>
      <c r="FU8" s="1">
        <f t="shared" si="20"/>
        <v>0</v>
      </c>
      <c r="FV8" s="1">
        <f t="shared" si="21"/>
        <v>0</v>
      </c>
      <c r="FW8" s="1">
        <f t="shared" si="22"/>
        <v>0</v>
      </c>
      <c r="FX8" s="1">
        <f t="shared" si="23"/>
        <v>0</v>
      </c>
    </row>
    <row r="9" spans="1:180" x14ac:dyDescent="0.2">
      <c r="A9" s="1">
        <v>31</v>
      </c>
      <c r="B9" s="2">
        <v>34516</v>
      </c>
      <c r="C9" s="5">
        <f>VLOOKUP(B9,'[1]1993'!$A$392:$IV$502,3,0)</f>
        <v>25760840</v>
      </c>
      <c r="D9" s="5">
        <f>VLOOKUP(B9,[2]jan94!$A$38:$IV$145,3,0)</f>
        <v>141657</v>
      </c>
      <c r="E9" s="5">
        <f>VLOOKUP(B9,[3]feb94!$A$38:$IV$144,3,0)</f>
        <v>37073</v>
      </c>
      <c r="F9" s="5">
        <f>VLOOKUP(B9,[4]mar94!$A$38:$IV$144,3,0)</f>
        <v>9757</v>
      </c>
      <c r="G9" s="5">
        <f>VLOOKUP(B9,[5]apr94!$A$38:$IV$142,3,0)</f>
        <v>24368</v>
      </c>
      <c r="H9" s="5">
        <f>VLOOKUP(B9,[6]may94!$A$38:$IV$142,3,0)</f>
        <v>18420</v>
      </c>
      <c r="I9" s="5">
        <f>VLOOKUP(B9,[7]jun94!$A$49:$IV$153,3,0)</f>
        <v>79142</v>
      </c>
      <c r="J9" s="5">
        <f>VLOOKUP(B9,[8]jul94!$A$38:$IV$140,3,0)</f>
        <v>152354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N9" s="2">
        <v>34516</v>
      </c>
      <c r="CO9" s="1">
        <f t="shared" si="24"/>
        <v>0.8309948387096775</v>
      </c>
      <c r="CP9" s="1">
        <f t="shared" si="26"/>
        <v>4.5695806451612909E-3</v>
      </c>
      <c r="CQ9" s="1">
        <f t="shared" si="27"/>
        <v>1.1959032258064518E-3</v>
      </c>
      <c r="CR9" s="1">
        <f t="shared" si="28"/>
        <v>3.1474193548387098E-4</v>
      </c>
      <c r="CS9" s="1">
        <f t="shared" si="29"/>
        <v>7.8606451612903225E-4</v>
      </c>
      <c r="CT9" s="1">
        <f t="shared" si="30"/>
        <v>5.9419354838709671E-4</v>
      </c>
      <c r="CU9" s="1">
        <f t="shared" si="31"/>
        <v>2.5529677419354841E-3</v>
      </c>
      <c r="CV9" s="1">
        <f t="shared" si="32"/>
        <v>4.9146451612903218E-3</v>
      </c>
      <c r="CW9" s="1">
        <f t="shared" si="33"/>
        <v>0</v>
      </c>
      <c r="CX9" s="1">
        <f t="shared" si="34"/>
        <v>0</v>
      </c>
      <c r="CY9" s="1">
        <f t="shared" si="35"/>
        <v>0</v>
      </c>
      <c r="CZ9" s="1">
        <f t="shared" si="36"/>
        <v>0</v>
      </c>
      <c r="DA9" s="1">
        <f t="shared" si="37"/>
        <v>0</v>
      </c>
      <c r="DB9" s="1">
        <f t="shared" si="38"/>
        <v>0</v>
      </c>
      <c r="DC9" s="1">
        <f t="shared" si="39"/>
        <v>0</v>
      </c>
      <c r="DD9" s="1">
        <f t="shared" si="40"/>
        <v>0</v>
      </c>
      <c r="DE9" s="1">
        <f t="shared" si="41"/>
        <v>0</v>
      </c>
      <c r="DF9" s="1">
        <f t="shared" si="42"/>
        <v>0</v>
      </c>
      <c r="DG9" s="1">
        <f t="shared" si="43"/>
        <v>0</v>
      </c>
      <c r="DH9" s="1">
        <f t="shared" si="44"/>
        <v>0</v>
      </c>
      <c r="DI9" s="1">
        <f t="shared" si="45"/>
        <v>0</v>
      </c>
      <c r="DJ9" s="1">
        <f t="shared" si="46"/>
        <v>0</v>
      </c>
      <c r="DK9" s="1">
        <f t="shared" si="47"/>
        <v>0</v>
      </c>
      <c r="DL9" s="1">
        <f t="shared" si="48"/>
        <v>0</v>
      </c>
      <c r="DM9" s="1">
        <f t="shared" si="49"/>
        <v>0</v>
      </c>
      <c r="DN9" s="1">
        <f t="shared" si="50"/>
        <v>0</v>
      </c>
      <c r="DO9" s="1">
        <f t="shared" si="51"/>
        <v>0</v>
      </c>
      <c r="DP9" s="1">
        <f t="shared" si="52"/>
        <v>0</v>
      </c>
      <c r="DQ9" s="1">
        <f t="shared" si="53"/>
        <v>0</v>
      </c>
      <c r="DR9" s="1">
        <f t="shared" si="54"/>
        <v>0</v>
      </c>
      <c r="DS9" s="1">
        <f t="shared" si="55"/>
        <v>0</v>
      </c>
      <c r="DT9" s="1">
        <f t="shared" si="56"/>
        <v>0</v>
      </c>
      <c r="DU9" s="1">
        <f t="shared" si="57"/>
        <v>0</v>
      </c>
      <c r="DV9" s="1">
        <f t="shared" si="58"/>
        <v>0</v>
      </c>
      <c r="DW9" s="1">
        <f t="shared" si="59"/>
        <v>0</v>
      </c>
      <c r="DX9" s="1">
        <f t="shared" si="60"/>
        <v>0</v>
      </c>
      <c r="DY9" s="1">
        <f t="shared" si="61"/>
        <v>0</v>
      </c>
      <c r="DZ9" s="1">
        <f t="shared" si="62"/>
        <v>0</v>
      </c>
      <c r="EA9" s="1">
        <f t="shared" si="63"/>
        <v>0</v>
      </c>
      <c r="EB9" s="1">
        <f t="shared" si="64"/>
        <v>0</v>
      </c>
      <c r="EC9" s="1">
        <f t="shared" si="65"/>
        <v>0</v>
      </c>
      <c r="ED9" s="1">
        <f t="shared" si="66"/>
        <v>0</v>
      </c>
      <c r="EE9" s="1">
        <f t="shared" si="67"/>
        <v>0</v>
      </c>
      <c r="EF9" s="1">
        <f t="shared" si="68"/>
        <v>0</v>
      </c>
      <c r="EG9" s="1">
        <f t="shared" si="69"/>
        <v>0</v>
      </c>
      <c r="EH9" s="1">
        <f t="shared" si="70"/>
        <v>0</v>
      </c>
      <c r="EI9" s="1">
        <f t="shared" si="71"/>
        <v>0</v>
      </c>
      <c r="EJ9" s="1">
        <f t="shared" si="72"/>
        <v>0</v>
      </c>
      <c r="EK9" s="1">
        <f t="shared" si="73"/>
        <v>0</v>
      </c>
      <c r="EL9" s="1">
        <f t="shared" si="74"/>
        <v>0</v>
      </c>
      <c r="EM9" s="1">
        <f t="shared" si="75"/>
        <v>0</v>
      </c>
      <c r="EN9" s="1">
        <f t="shared" si="76"/>
        <v>0</v>
      </c>
      <c r="EO9" s="1">
        <f t="shared" si="77"/>
        <v>0</v>
      </c>
      <c r="EP9" s="1">
        <f t="shared" si="78"/>
        <v>0</v>
      </c>
      <c r="EQ9" s="1">
        <f t="shared" si="79"/>
        <v>0</v>
      </c>
      <c r="ER9" s="1">
        <f t="shared" si="80"/>
        <v>0</v>
      </c>
      <c r="ES9" s="1">
        <f t="shared" si="81"/>
        <v>0</v>
      </c>
      <c r="ET9" s="1">
        <f t="shared" si="82"/>
        <v>0</v>
      </c>
      <c r="EU9" s="1">
        <f t="shared" si="83"/>
        <v>0</v>
      </c>
      <c r="EV9" s="1">
        <f t="shared" si="84"/>
        <v>0</v>
      </c>
      <c r="EW9" s="1">
        <f t="shared" si="85"/>
        <v>0</v>
      </c>
      <c r="EX9" s="1">
        <f t="shared" si="86"/>
        <v>0</v>
      </c>
      <c r="EY9" s="1">
        <f t="shared" si="87"/>
        <v>0</v>
      </c>
      <c r="EZ9" s="1">
        <f t="shared" si="88"/>
        <v>0</v>
      </c>
      <c r="FA9" s="1">
        <f t="shared" si="25"/>
        <v>0</v>
      </c>
      <c r="FB9" s="1">
        <f t="shared" si="1"/>
        <v>0</v>
      </c>
      <c r="FC9" s="1">
        <f t="shared" si="2"/>
        <v>0</v>
      </c>
      <c r="FD9" s="1">
        <f t="shared" si="3"/>
        <v>0</v>
      </c>
      <c r="FE9" s="1">
        <f t="shared" si="4"/>
        <v>0</v>
      </c>
      <c r="FF9" s="1">
        <f t="shared" si="5"/>
        <v>0</v>
      </c>
      <c r="FG9" s="1">
        <f t="shared" si="6"/>
        <v>0</v>
      </c>
      <c r="FH9" s="1">
        <f t="shared" si="7"/>
        <v>0</v>
      </c>
      <c r="FI9" s="1">
        <f t="shared" si="8"/>
        <v>0</v>
      </c>
      <c r="FJ9" s="1">
        <f t="shared" si="9"/>
        <v>0</v>
      </c>
      <c r="FK9" s="1">
        <f t="shared" si="10"/>
        <v>0</v>
      </c>
      <c r="FL9" s="1">
        <f t="shared" si="11"/>
        <v>0</v>
      </c>
      <c r="FM9" s="1">
        <f t="shared" si="12"/>
        <v>0</v>
      </c>
      <c r="FN9" s="1">
        <f t="shared" si="13"/>
        <v>0</v>
      </c>
      <c r="FO9" s="1">
        <f t="shared" si="14"/>
        <v>0</v>
      </c>
      <c r="FP9" s="1">
        <f t="shared" si="15"/>
        <v>0</v>
      </c>
      <c r="FQ9" s="1">
        <f t="shared" si="16"/>
        <v>0</v>
      </c>
      <c r="FR9" s="1">
        <f t="shared" si="17"/>
        <v>0</v>
      </c>
      <c r="FS9" s="1">
        <f t="shared" si="18"/>
        <v>0</v>
      </c>
      <c r="FT9" s="1">
        <f t="shared" si="19"/>
        <v>0</v>
      </c>
      <c r="FU9" s="1">
        <f t="shared" si="20"/>
        <v>0</v>
      </c>
      <c r="FV9" s="1">
        <f t="shared" si="21"/>
        <v>0</v>
      </c>
      <c r="FW9" s="1">
        <f t="shared" si="22"/>
        <v>0</v>
      </c>
      <c r="FX9" s="1">
        <f t="shared" si="23"/>
        <v>0</v>
      </c>
    </row>
    <row r="10" spans="1:180" x14ac:dyDescent="0.2">
      <c r="A10" s="1">
        <v>31</v>
      </c>
      <c r="B10" s="2">
        <v>34547</v>
      </c>
      <c r="C10" s="5">
        <f>VLOOKUP(B10,'[1]1993'!$A$392:$IV$502,3,0)</f>
        <v>25459230</v>
      </c>
      <c r="D10" s="5">
        <f>VLOOKUP(B10,[2]jan94!$A$38:$IV$145,3,0)</f>
        <v>138100</v>
      </c>
      <c r="E10" s="5">
        <f>VLOOKUP(B10,[3]feb94!$A$38:$IV$144,3,0)</f>
        <v>21310</v>
      </c>
      <c r="F10" s="5">
        <f>VLOOKUP(B10,[4]mar94!$A$38:$IV$144,3,0)</f>
        <v>8754</v>
      </c>
      <c r="G10" s="5">
        <f>VLOOKUP(B10,[5]apr94!$A$38:$IV$142,3,0)</f>
        <v>19791</v>
      </c>
      <c r="H10" s="5">
        <f>VLOOKUP(B10,[6]may94!$A$38:$IV$142,3,0)</f>
        <v>40063</v>
      </c>
      <c r="I10" s="5">
        <f>VLOOKUP(B10,[7]jun94!$A$49:$IV$153,3,0)</f>
        <v>81095</v>
      </c>
      <c r="J10" s="5">
        <f>VLOOKUP(B10,[8]jul94!$A$38:$IV$140,3,0)</f>
        <v>137164</v>
      </c>
      <c r="K10" s="5">
        <f>VLOOKUP(B10,[9]aug94!$A$38:$IV$140,3,0)</f>
        <v>76634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N10" s="2">
        <v>34547</v>
      </c>
      <c r="CO10" s="1">
        <f t="shared" si="24"/>
        <v>0.82126548387096776</v>
      </c>
      <c r="CP10" s="1">
        <f t="shared" si="26"/>
        <v>4.4548387096774193E-3</v>
      </c>
      <c r="CQ10" s="1">
        <f t="shared" si="27"/>
        <v>6.8741935483870962E-4</v>
      </c>
      <c r="CR10" s="1">
        <f t="shared" si="28"/>
        <v>2.8238709677419352E-4</v>
      </c>
      <c r="CS10" s="1">
        <f t="shared" si="29"/>
        <v>6.3841935483870962E-4</v>
      </c>
      <c r="CT10" s="1">
        <f t="shared" si="30"/>
        <v>1.2923548387096776E-3</v>
      </c>
      <c r="CU10" s="1">
        <f t="shared" si="31"/>
        <v>2.6159677419354838E-3</v>
      </c>
      <c r="CV10" s="1">
        <f t="shared" si="32"/>
        <v>4.4246451612903227E-3</v>
      </c>
      <c r="CW10" s="1">
        <f t="shared" si="33"/>
        <v>2.4720645161290323E-3</v>
      </c>
      <c r="CX10" s="1">
        <f t="shared" si="34"/>
        <v>0</v>
      </c>
      <c r="CY10" s="1">
        <f t="shared" si="35"/>
        <v>0</v>
      </c>
      <c r="CZ10" s="1">
        <f t="shared" si="36"/>
        <v>0</v>
      </c>
      <c r="DA10" s="1">
        <f t="shared" si="37"/>
        <v>0</v>
      </c>
      <c r="DB10" s="1">
        <f t="shared" si="38"/>
        <v>0</v>
      </c>
      <c r="DC10" s="1">
        <f t="shared" si="39"/>
        <v>0</v>
      </c>
      <c r="DD10" s="1">
        <f t="shared" si="40"/>
        <v>0</v>
      </c>
      <c r="DE10" s="1">
        <f t="shared" si="41"/>
        <v>0</v>
      </c>
      <c r="DF10" s="1">
        <f t="shared" si="42"/>
        <v>0</v>
      </c>
      <c r="DG10" s="1">
        <f t="shared" si="43"/>
        <v>0</v>
      </c>
      <c r="DH10" s="1">
        <f t="shared" si="44"/>
        <v>0</v>
      </c>
      <c r="DI10" s="1">
        <f t="shared" si="45"/>
        <v>0</v>
      </c>
      <c r="DJ10" s="1">
        <f t="shared" si="46"/>
        <v>0</v>
      </c>
      <c r="DK10" s="1">
        <f t="shared" si="47"/>
        <v>0</v>
      </c>
      <c r="DL10" s="1">
        <f t="shared" si="48"/>
        <v>0</v>
      </c>
      <c r="DM10" s="1">
        <f t="shared" si="49"/>
        <v>0</v>
      </c>
      <c r="DN10" s="1">
        <f t="shared" si="50"/>
        <v>0</v>
      </c>
      <c r="DO10" s="1">
        <f t="shared" si="51"/>
        <v>0</v>
      </c>
      <c r="DP10" s="1">
        <f t="shared" si="52"/>
        <v>0</v>
      </c>
      <c r="DQ10" s="1">
        <f t="shared" si="53"/>
        <v>0</v>
      </c>
      <c r="DR10" s="1">
        <f t="shared" si="54"/>
        <v>0</v>
      </c>
      <c r="DS10" s="1">
        <f t="shared" si="55"/>
        <v>0</v>
      </c>
      <c r="DT10" s="1">
        <f t="shared" si="56"/>
        <v>0</v>
      </c>
      <c r="DU10" s="1">
        <f t="shared" si="57"/>
        <v>0</v>
      </c>
      <c r="DV10" s="1">
        <f t="shared" si="58"/>
        <v>0</v>
      </c>
      <c r="DW10" s="1">
        <f t="shared" si="59"/>
        <v>0</v>
      </c>
      <c r="DX10" s="1">
        <f t="shared" si="60"/>
        <v>0</v>
      </c>
      <c r="DY10" s="1">
        <f t="shared" si="61"/>
        <v>0</v>
      </c>
      <c r="DZ10" s="1">
        <f t="shared" si="62"/>
        <v>0</v>
      </c>
      <c r="EA10" s="1">
        <f t="shared" si="63"/>
        <v>0</v>
      </c>
      <c r="EB10" s="1">
        <f t="shared" si="64"/>
        <v>0</v>
      </c>
      <c r="EC10" s="1">
        <f t="shared" si="65"/>
        <v>0</v>
      </c>
      <c r="ED10" s="1">
        <f t="shared" si="66"/>
        <v>0</v>
      </c>
      <c r="EE10" s="1">
        <f t="shared" si="67"/>
        <v>0</v>
      </c>
      <c r="EF10" s="1">
        <f t="shared" si="68"/>
        <v>0</v>
      </c>
      <c r="EG10" s="1">
        <f t="shared" si="69"/>
        <v>0</v>
      </c>
      <c r="EH10" s="1">
        <f t="shared" si="70"/>
        <v>0</v>
      </c>
      <c r="EI10" s="1">
        <f t="shared" si="71"/>
        <v>0</v>
      </c>
      <c r="EJ10" s="1">
        <f t="shared" si="72"/>
        <v>0</v>
      </c>
      <c r="EK10" s="1">
        <f t="shared" si="73"/>
        <v>0</v>
      </c>
      <c r="EL10" s="1">
        <f t="shared" si="74"/>
        <v>0</v>
      </c>
      <c r="EM10" s="1">
        <f t="shared" si="75"/>
        <v>0</v>
      </c>
      <c r="EN10" s="1">
        <f t="shared" si="76"/>
        <v>0</v>
      </c>
      <c r="EO10" s="1">
        <f t="shared" si="77"/>
        <v>0</v>
      </c>
      <c r="EP10" s="1">
        <f t="shared" si="78"/>
        <v>0</v>
      </c>
      <c r="EQ10" s="1">
        <f t="shared" si="79"/>
        <v>0</v>
      </c>
      <c r="ER10" s="1">
        <f t="shared" si="80"/>
        <v>0</v>
      </c>
      <c r="ES10" s="1">
        <f t="shared" si="81"/>
        <v>0</v>
      </c>
      <c r="ET10" s="1">
        <f t="shared" si="82"/>
        <v>0</v>
      </c>
      <c r="EU10" s="1">
        <f t="shared" si="83"/>
        <v>0</v>
      </c>
      <c r="EV10" s="1">
        <f t="shared" si="84"/>
        <v>0</v>
      </c>
      <c r="EW10" s="1">
        <f t="shared" si="85"/>
        <v>0</v>
      </c>
      <c r="EX10" s="1">
        <f t="shared" si="86"/>
        <v>0</v>
      </c>
      <c r="EY10" s="1">
        <f t="shared" si="87"/>
        <v>0</v>
      </c>
      <c r="EZ10" s="1">
        <f t="shared" si="88"/>
        <v>0</v>
      </c>
      <c r="FA10" s="1">
        <f t="shared" si="25"/>
        <v>0</v>
      </c>
      <c r="FB10" s="1">
        <f t="shared" si="1"/>
        <v>0</v>
      </c>
      <c r="FC10" s="1">
        <f t="shared" si="2"/>
        <v>0</v>
      </c>
      <c r="FD10" s="1">
        <f t="shared" si="3"/>
        <v>0</v>
      </c>
      <c r="FE10" s="1">
        <f t="shared" si="4"/>
        <v>0</v>
      </c>
      <c r="FF10" s="1">
        <f t="shared" si="5"/>
        <v>0</v>
      </c>
      <c r="FG10" s="1">
        <f t="shared" si="6"/>
        <v>0</v>
      </c>
      <c r="FH10" s="1">
        <f t="shared" si="7"/>
        <v>0</v>
      </c>
      <c r="FI10" s="1">
        <f t="shared" si="8"/>
        <v>0</v>
      </c>
      <c r="FJ10" s="1">
        <f t="shared" si="9"/>
        <v>0</v>
      </c>
      <c r="FK10" s="1">
        <f t="shared" si="10"/>
        <v>0</v>
      </c>
      <c r="FL10" s="1">
        <f t="shared" si="11"/>
        <v>0</v>
      </c>
      <c r="FM10" s="1">
        <f t="shared" si="12"/>
        <v>0</v>
      </c>
      <c r="FN10" s="1">
        <f t="shared" si="13"/>
        <v>0</v>
      </c>
      <c r="FO10" s="1">
        <f t="shared" si="14"/>
        <v>0</v>
      </c>
      <c r="FP10" s="1">
        <f t="shared" si="15"/>
        <v>0</v>
      </c>
      <c r="FQ10" s="1">
        <f t="shared" si="16"/>
        <v>0</v>
      </c>
      <c r="FR10" s="1">
        <f t="shared" si="17"/>
        <v>0</v>
      </c>
      <c r="FS10" s="1">
        <f t="shared" si="18"/>
        <v>0</v>
      </c>
      <c r="FT10" s="1">
        <f t="shared" si="19"/>
        <v>0</v>
      </c>
      <c r="FU10" s="1">
        <f t="shared" si="20"/>
        <v>0</v>
      </c>
      <c r="FV10" s="1">
        <f t="shared" si="21"/>
        <v>0</v>
      </c>
      <c r="FW10" s="1">
        <f t="shared" si="22"/>
        <v>0</v>
      </c>
      <c r="FX10" s="1">
        <f t="shared" si="23"/>
        <v>0</v>
      </c>
    </row>
    <row r="11" spans="1:180" x14ac:dyDescent="0.2">
      <c r="A11" s="1">
        <v>30</v>
      </c>
      <c r="B11" s="2">
        <v>34578</v>
      </c>
      <c r="C11" s="5">
        <f>VLOOKUP(B11,'[1]1993'!$A$392:$IV$502,3,0)</f>
        <v>24517231</v>
      </c>
      <c r="D11" s="5">
        <f>VLOOKUP(B11,[2]jan94!$A$38:$IV$145,3,0)</f>
        <v>105651</v>
      </c>
      <c r="E11" s="5">
        <f>VLOOKUP(B11,[3]feb94!$A$38:$IV$144,3,0)</f>
        <v>35379</v>
      </c>
      <c r="F11" s="5">
        <f>VLOOKUP(B11,[4]mar94!$A$38:$IV$144,3,0)</f>
        <v>8587</v>
      </c>
      <c r="G11" s="5">
        <f>VLOOKUP(B11,[5]apr94!$A$38:$IV$142,3,0)</f>
        <v>18239</v>
      </c>
      <c r="H11" s="5">
        <f>VLOOKUP(B11,[6]may94!$A$38:$IV$142,3,0)</f>
        <v>43385</v>
      </c>
      <c r="I11" s="5">
        <f>VLOOKUP(B11,[7]jun94!$A$49:$IV$153,3,0)</f>
        <v>82819</v>
      </c>
      <c r="J11" s="5">
        <f>VLOOKUP(B11,[8]jul94!$A$38:$IV$140,3,0)</f>
        <v>163166</v>
      </c>
      <c r="K11" s="5">
        <f>VLOOKUP(B11,[9]aug94!$A$38:$IV$140,3,0)</f>
        <v>102302</v>
      </c>
      <c r="L11" s="5">
        <f>VLOOKUP(B11,[10]sep94!$A$38:$IV$137,3,0)</f>
        <v>112803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N11" s="2">
        <v>34578</v>
      </c>
      <c r="CO11" s="1">
        <f t="shared" si="24"/>
        <v>0.81724103333333331</v>
      </c>
      <c r="CP11" s="1">
        <f t="shared" si="26"/>
        <v>3.5217E-3</v>
      </c>
      <c r="CQ11" s="1">
        <f t="shared" si="27"/>
        <v>1.1793000000000001E-3</v>
      </c>
      <c r="CR11" s="1">
        <f t="shared" si="28"/>
        <v>2.8623333333333332E-4</v>
      </c>
      <c r="CS11" s="1">
        <f t="shared" si="29"/>
        <v>6.0796666666666657E-4</v>
      </c>
      <c r="CT11" s="1">
        <f t="shared" si="30"/>
        <v>1.4461666666666666E-3</v>
      </c>
      <c r="CU11" s="1">
        <f t="shared" si="31"/>
        <v>2.7606333333333333E-3</v>
      </c>
      <c r="CV11" s="1">
        <f t="shared" si="32"/>
        <v>5.4388666666666668E-3</v>
      </c>
      <c r="CW11" s="1">
        <f t="shared" si="33"/>
        <v>3.410066666666667E-3</v>
      </c>
      <c r="CX11" s="1">
        <f t="shared" si="34"/>
        <v>3.7601000000000002E-3</v>
      </c>
      <c r="CY11" s="1">
        <f t="shared" si="35"/>
        <v>0</v>
      </c>
      <c r="CZ11" s="1">
        <f t="shared" si="36"/>
        <v>0</v>
      </c>
      <c r="DA11" s="1">
        <f t="shared" si="37"/>
        <v>0</v>
      </c>
      <c r="DB11" s="1">
        <f t="shared" si="38"/>
        <v>0</v>
      </c>
      <c r="DC11" s="1">
        <f t="shared" si="39"/>
        <v>0</v>
      </c>
      <c r="DD11" s="1">
        <f t="shared" si="40"/>
        <v>0</v>
      </c>
      <c r="DE11" s="1">
        <f t="shared" si="41"/>
        <v>0</v>
      </c>
      <c r="DF11" s="1">
        <f t="shared" si="42"/>
        <v>0</v>
      </c>
      <c r="DG11" s="1">
        <f t="shared" si="43"/>
        <v>0</v>
      </c>
      <c r="DH11" s="1">
        <f t="shared" si="44"/>
        <v>0</v>
      </c>
      <c r="DI11" s="1">
        <f t="shared" si="45"/>
        <v>0</v>
      </c>
      <c r="DJ11" s="1">
        <f t="shared" si="46"/>
        <v>0</v>
      </c>
      <c r="DK11" s="1">
        <f t="shared" si="47"/>
        <v>0</v>
      </c>
      <c r="DL11" s="1">
        <f t="shared" si="48"/>
        <v>0</v>
      </c>
      <c r="DM11" s="1">
        <f t="shared" si="49"/>
        <v>0</v>
      </c>
      <c r="DN11" s="1">
        <f t="shared" si="50"/>
        <v>0</v>
      </c>
      <c r="DO11" s="1">
        <f t="shared" si="51"/>
        <v>0</v>
      </c>
      <c r="DP11" s="1">
        <f t="shared" si="52"/>
        <v>0</v>
      </c>
      <c r="DQ11" s="1">
        <f t="shared" si="53"/>
        <v>0</v>
      </c>
      <c r="DR11" s="1">
        <f t="shared" si="54"/>
        <v>0</v>
      </c>
      <c r="DS11" s="1">
        <f t="shared" si="55"/>
        <v>0</v>
      </c>
      <c r="DT11" s="1">
        <f t="shared" si="56"/>
        <v>0</v>
      </c>
      <c r="DU11" s="1">
        <f t="shared" si="57"/>
        <v>0</v>
      </c>
      <c r="DV11" s="1">
        <f t="shared" si="58"/>
        <v>0</v>
      </c>
      <c r="DW11" s="1">
        <f t="shared" si="59"/>
        <v>0</v>
      </c>
      <c r="DX11" s="1">
        <f t="shared" si="60"/>
        <v>0</v>
      </c>
      <c r="DY11" s="1">
        <f t="shared" si="61"/>
        <v>0</v>
      </c>
      <c r="DZ11" s="1">
        <f t="shared" si="62"/>
        <v>0</v>
      </c>
      <c r="EA11" s="1">
        <f t="shared" si="63"/>
        <v>0</v>
      </c>
      <c r="EB11" s="1">
        <f t="shared" si="64"/>
        <v>0</v>
      </c>
      <c r="EC11" s="1">
        <f t="shared" si="65"/>
        <v>0</v>
      </c>
      <c r="ED11" s="1">
        <f t="shared" si="66"/>
        <v>0</v>
      </c>
      <c r="EE11" s="1">
        <f t="shared" si="67"/>
        <v>0</v>
      </c>
      <c r="EF11" s="1">
        <f t="shared" si="68"/>
        <v>0</v>
      </c>
      <c r="EG11" s="1">
        <f t="shared" si="69"/>
        <v>0</v>
      </c>
      <c r="EH11" s="1">
        <f t="shared" si="70"/>
        <v>0</v>
      </c>
      <c r="EI11" s="1">
        <f t="shared" si="71"/>
        <v>0</v>
      </c>
      <c r="EJ11" s="1">
        <f t="shared" si="72"/>
        <v>0</v>
      </c>
      <c r="EK11" s="1">
        <f t="shared" si="73"/>
        <v>0</v>
      </c>
      <c r="EL11" s="1">
        <f t="shared" si="74"/>
        <v>0</v>
      </c>
      <c r="EM11" s="1">
        <f t="shared" si="75"/>
        <v>0</v>
      </c>
      <c r="EN11" s="1">
        <f t="shared" si="76"/>
        <v>0</v>
      </c>
      <c r="EO11" s="1">
        <f t="shared" si="77"/>
        <v>0</v>
      </c>
      <c r="EP11" s="1">
        <f t="shared" si="78"/>
        <v>0</v>
      </c>
      <c r="EQ11" s="1">
        <f t="shared" si="79"/>
        <v>0</v>
      </c>
      <c r="ER11" s="1">
        <f t="shared" si="80"/>
        <v>0</v>
      </c>
      <c r="ES11" s="1">
        <f t="shared" si="81"/>
        <v>0</v>
      </c>
      <c r="ET11" s="1">
        <f t="shared" si="82"/>
        <v>0</v>
      </c>
      <c r="EU11" s="1">
        <f t="shared" si="83"/>
        <v>0</v>
      </c>
      <c r="EV11" s="1">
        <f t="shared" si="84"/>
        <v>0</v>
      </c>
      <c r="EW11" s="1">
        <f t="shared" si="85"/>
        <v>0</v>
      </c>
      <c r="EX11" s="1">
        <f t="shared" si="86"/>
        <v>0</v>
      </c>
      <c r="EY11" s="1">
        <f t="shared" si="87"/>
        <v>0</v>
      </c>
      <c r="EZ11" s="1">
        <f t="shared" si="88"/>
        <v>0</v>
      </c>
      <c r="FA11" s="1">
        <f t="shared" si="25"/>
        <v>0</v>
      </c>
      <c r="FB11" s="1">
        <f t="shared" si="1"/>
        <v>0</v>
      </c>
      <c r="FC11" s="1">
        <f t="shared" si="2"/>
        <v>0</v>
      </c>
      <c r="FD11" s="1">
        <f t="shared" si="3"/>
        <v>0</v>
      </c>
      <c r="FE11" s="1">
        <f t="shared" si="4"/>
        <v>0</v>
      </c>
      <c r="FF11" s="1">
        <f t="shared" si="5"/>
        <v>0</v>
      </c>
      <c r="FG11" s="1">
        <f t="shared" si="6"/>
        <v>0</v>
      </c>
      <c r="FH11" s="1">
        <f t="shared" si="7"/>
        <v>0</v>
      </c>
      <c r="FI11" s="1">
        <f t="shared" si="8"/>
        <v>0</v>
      </c>
      <c r="FJ11" s="1">
        <f t="shared" si="9"/>
        <v>0</v>
      </c>
      <c r="FK11" s="1">
        <f t="shared" si="10"/>
        <v>0</v>
      </c>
      <c r="FL11" s="1">
        <f t="shared" si="11"/>
        <v>0</v>
      </c>
      <c r="FM11" s="1">
        <f t="shared" si="12"/>
        <v>0</v>
      </c>
      <c r="FN11" s="1">
        <f t="shared" si="13"/>
        <v>0</v>
      </c>
      <c r="FO11" s="1">
        <f t="shared" si="14"/>
        <v>0</v>
      </c>
      <c r="FP11" s="1">
        <f t="shared" si="15"/>
        <v>0</v>
      </c>
      <c r="FQ11" s="1">
        <f t="shared" si="16"/>
        <v>0</v>
      </c>
      <c r="FR11" s="1">
        <f t="shared" si="17"/>
        <v>0</v>
      </c>
      <c r="FS11" s="1">
        <f t="shared" si="18"/>
        <v>0</v>
      </c>
      <c r="FT11" s="1">
        <f t="shared" si="19"/>
        <v>0</v>
      </c>
      <c r="FU11" s="1">
        <f t="shared" si="20"/>
        <v>0</v>
      </c>
      <c r="FV11" s="1">
        <f t="shared" si="21"/>
        <v>0</v>
      </c>
      <c r="FW11" s="1">
        <f t="shared" si="22"/>
        <v>0</v>
      </c>
      <c r="FX11" s="1">
        <f t="shared" si="23"/>
        <v>0</v>
      </c>
    </row>
    <row r="12" spans="1:180" x14ac:dyDescent="0.2">
      <c r="A12" s="1">
        <v>31</v>
      </c>
      <c r="B12" s="2">
        <v>34608</v>
      </c>
      <c r="C12" s="5">
        <f>VLOOKUP(B12,'[1]1993'!$A$392:$IV$502,3,0)</f>
        <v>25281332</v>
      </c>
      <c r="D12" s="5">
        <f>VLOOKUP(B12,[2]jan94!$A$38:$IV$145,3,0)</f>
        <v>143322</v>
      </c>
      <c r="E12" s="5">
        <f>VLOOKUP(B12,[3]feb94!$A$38:$IV$144,3,0)</f>
        <v>34184</v>
      </c>
      <c r="F12" s="5">
        <f>VLOOKUP(B12,[4]mar94!$A$38:$IV$144,3,0)</f>
        <v>8613</v>
      </c>
      <c r="G12" s="5">
        <f>VLOOKUP(B12,[5]apr94!$A$38:$IV$142,3,0)</f>
        <v>17710</v>
      </c>
      <c r="H12" s="5">
        <f>VLOOKUP(B12,[6]may94!$A$38:$IV$142,3,0)</f>
        <v>42069</v>
      </c>
      <c r="I12" s="5">
        <f>VLOOKUP(B12,[7]jun94!$A$49:$IV$153,3,0)</f>
        <v>82274</v>
      </c>
      <c r="J12" s="5">
        <f>VLOOKUP(B12,[8]jul94!$A$38:$IV$140,3,0)</f>
        <v>122491</v>
      </c>
      <c r="K12" s="5">
        <f>VLOOKUP(B12,[9]aug94!$A$38:$IV$140,3,0)</f>
        <v>22362</v>
      </c>
      <c r="L12" s="5">
        <f>VLOOKUP(B12,[10]sep94!$A$38:$IV$137,3,0)</f>
        <v>64521</v>
      </c>
      <c r="M12" s="5">
        <f>VLOOKUP(B12,[11]oct94!$A$38:$IV$140,3,0)</f>
        <v>67232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N12" s="2">
        <v>34608</v>
      </c>
      <c r="CO12" s="1">
        <f t="shared" si="24"/>
        <v>0.81552683870967735</v>
      </c>
      <c r="CP12" s="1">
        <f t="shared" si="26"/>
        <v>4.6232903225806457E-3</v>
      </c>
      <c r="CQ12" s="1">
        <f t="shared" si="27"/>
        <v>1.1027096774193549E-3</v>
      </c>
      <c r="CR12" s="1">
        <f t="shared" si="28"/>
        <v>2.778387096774194E-4</v>
      </c>
      <c r="CS12" s="1">
        <f t="shared" si="29"/>
        <v>5.7129032258064515E-4</v>
      </c>
      <c r="CT12" s="1">
        <f t="shared" si="30"/>
        <v>1.3570645161290324E-3</v>
      </c>
      <c r="CU12" s="1">
        <f t="shared" si="31"/>
        <v>2.6540000000000001E-3</v>
      </c>
      <c r="CV12" s="1">
        <f t="shared" si="32"/>
        <v>3.9513225806451615E-3</v>
      </c>
      <c r="CW12" s="1">
        <f t="shared" si="33"/>
        <v>7.2135483870967745E-4</v>
      </c>
      <c r="CX12" s="1">
        <f t="shared" si="34"/>
        <v>2.0813225806451613E-3</v>
      </c>
      <c r="CY12" s="1">
        <f t="shared" si="35"/>
        <v>2.168774193548387E-3</v>
      </c>
      <c r="CZ12" s="1">
        <f t="shared" si="36"/>
        <v>0</v>
      </c>
      <c r="DA12" s="1">
        <f t="shared" si="37"/>
        <v>0</v>
      </c>
      <c r="DB12" s="1">
        <f t="shared" si="38"/>
        <v>0</v>
      </c>
      <c r="DC12" s="1">
        <f t="shared" si="39"/>
        <v>0</v>
      </c>
      <c r="DD12" s="1">
        <f t="shared" si="40"/>
        <v>0</v>
      </c>
      <c r="DE12" s="1">
        <f t="shared" si="41"/>
        <v>0</v>
      </c>
      <c r="DF12" s="1">
        <f t="shared" si="42"/>
        <v>0</v>
      </c>
      <c r="DG12" s="1">
        <f t="shared" si="43"/>
        <v>0</v>
      </c>
      <c r="DH12" s="1">
        <f t="shared" si="44"/>
        <v>0</v>
      </c>
      <c r="DI12" s="1">
        <f t="shared" si="45"/>
        <v>0</v>
      </c>
      <c r="DJ12" s="1">
        <f t="shared" si="46"/>
        <v>0</v>
      </c>
      <c r="DK12" s="1">
        <f t="shared" si="47"/>
        <v>0</v>
      </c>
      <c r="DL12" s="1">
        <f t="shared" si="48"/>
        <v>0</v>
      </c>
      <c r="DM12" s="1">
        <f t="shared" si="49"/>
        <v>0</v>
      </c>
      <c r="DN12" s="1">
        <f t="shared" si="50"/>
        <v>0</v>
      </c>
      <c r="DO12" s="1">
        <f t="shared" si="51"/>
        <v>0</v>
      </c>
      <c r="DP12" s="1">
        <f t="shared" si="52"/>
        <v>0</v>
      </c>
      <c r="DQ12" s="1">
        <f t="shared" si="53"/>
        <v>0</v>
      </c>
      <c r="DR12" s="1">
        <f t="shared" si="54"/>
        <v>0</v>
      </c>
      <c r="DS12" s="1">
        <f t="shared" si="55"/>
        <v>0</v>
      </c>
      <c r="DT12" s="1">
        <f t="shared" si="56"/>
        <v>0</v>
      </c>
      <c r="DU12" s="1">
        <f t="shared" si="57"/>
        <v>0</v>
      </c>
      <c r="DV12" s="1">
        <f t="shared" si="58"/>
        <v>0</v>
      </c>
      <c r="DW12" s="1">
        <f t="shared" si="59"/>
        <v>0</v>
      </c>
      <c r="DX12" s="1">
        <f t="shared" si="60"/>
        <v>0</v>
      </c>
      <c r="DY12" s="1">
        <f t="shared" si="61"/>
        <v>0</v>
      </c>
      <c r="DZ12" s="1">
        <f t="shared" si="62"/>
        <v>0</v>
      </c>
      <c r="EA12" s="1">
        <f t="shared" si="63"/>
        <v>0</v>
      </c>
      <c r="EB12" s="1">
        <f t="shared" si="64"/>
        <v>0</v>
      </c>
      <c r="EC12" s="1">
        <f t="shared" si="65"/>
        <v>0</v>
      </c>
      <c r="ED12" s="1">
        <f t="shared" si="66"/>
        <v>0</v>
      </c>
      <c r="EE12" s="1">
        <f t="shared" si="67"/>
        <v>0</v>
      </c>
      <c r="EF12" s="1">
        <f t="shared" si="68"/>
        <v>0</v>
      </c>
      <c r="EG12" s="1">
        <f t="shared" si="69"/>
        <v>0</v>
      </c>
      <c r="EH12" s="1">
        <f t="shared" si="70"/>
        <v>0</v>
      </c>
      <c r="EI12" s="1">
        <f t="shared" si="71"/>
        <v>0</v>
      </c>
      <c r="EJ12" s="1">
        <f t="shared" si="72"/>
        <v>0</v>
      </c>
      <c r="EK12" s="1">
        <f t="shared" si="73"/>
        <v>0</v>
      </c>
      <c r="EL12" s="1">
        <f t="shared" si="74"/>
        <v>0</v>
      </c>
      <c r="EM12" s="1">
        <f t="shared" si="75"/>
        <v>0</v>
      </c>
      <c r="EN12" s="1">
        <f t="shared" si="76"/>
        <v>0</v>
      </c>
      <c r="EO12" s="1">
        <f t="shared" si="77"/>
        <v>0</v>
      </c>
      <c r="EP12" s="1">
        <f t="shared" si="78"/>
        <v>0</v>
      </c>
      <c r="EQ12" s="1">
        <f t="shared" si="79"/>
        <v>0</v>
      </c>
      <c r="ER12" s="1">
        <f t="shared" si="80"/>
        <v>0</v>
      </c>
      <c r="ES12" s="1">
        <f t="shared" si="81"/>
        <v>0</v>
      </c>
      <c r="ET12" s="1">
        <f t="shared" si="82"/>
        <v>0</v>
      </c>
      <c r="EU12" s="1">
        <f t="shared" si="83"/>
        <v>0</v>
      </c>
      <c r="EV12" s="1">
        <f t="shared" si="84"/>
        <v>0</v>
      </c>
      <c r="EW12" s="1">
        <f t="shared" si="85"/>
        <v>0</v>
      </c>
      <c r="EX12" s="1">
        <f t="shared" si="86"/>
        <v>0</v>
      </c>
      <c r="EY12" s="1">
        <f t="shared" si="87"/>
        <v>0</v>
      </c>
      <c r="EZ12" s="1">
        <f t="shared" si="88"/>
        <v>0</v>
      </c>
      <c r="FA12" s="1">
        <f t="shared" si="25"/>
        <v>0</v>
      </c>
      <c r="FB12" s="1">
        <f t="shared" si="1"/>
        <v>0</v>
      </c>
      <c r="FC12" s="1">
        <f t="shared" si="2"/>
        <v>0</v>
      </c>
      <c r="FD12" s="1">
        <f t="shared" si="3"/>
        <v>0</v>
      </c>
      <c r="FE12" s="1">
        <f t="shared" si="4"/>
        <v>0</v>
      </c>
      <c r="FF12" s="1">
        <f t="shared" si="5"/>
        <v>0</v>
      </c>
      <c r="FG12" s="1">
        <f t="shared" si="6"/>
        <v>0</v>
      </c>
      <c r="FH12" s="1">
        <f t="shared" si="7"/>
        <v>0</v>
      </c>
      <c r="FI12" s="1">
        <f t="shared" si="8"/>
        <v>0</v>
      </c>
      <c r="FJ12" s="1">
        <f t="shared" si="9"/>
        <v>0</v>
      </c>
      <c r="FK12" s="1">
        <f t="shared" si="10"/>
        <v>0</v>
      </c>
      <c r="FL12" s="1">
        <f t="shared" si="11"/>
        <v>0</v>
      </c>
      <c r="FM12" s="1">
        <f t="shared" si="12"/>
        <v>0</v>
      </c>
      <c r="FN12" s="1">
        <f t="shared" si="13"/>
        <v>0</v>
      </c>
      <c r="FO12" s="1">
        <f t="shared" si="14"/>
        <v>0</v>
      </c>
      <c r="FP12" s="1">
        <f t="shared" si="15"/>
        <v>0</v>
      </c>
      <c r="FQ12" s="1">
        <f t="shared" si="16"/>
        <v>0</v>
      </c>
      <c r="FR12" s="1">
        <f t="shared" si="17"/>
        <v>0</v>
      </c>
      <c r="FS12" s="1">
        <f t="shared" si="18"/>
        <v>0</v>
      </c>
      <c r="FT12" s="1">
        <f t="shared" si="19"/>
        <v>0</v>
      </c>
      <c r="FU12" s="1">
        <f t="shared" si="20"/>
        <v>0</v>
      </c>
      <c r="FV12" s="1">
        <f t="shared" si="21"/>
        <v>0</v>
      </c>
      <c r="FW12" s="1">
        <f t="shared" si="22"/>
        <v>0</v>
      </c>
      <c r="FX12" s="1">
        <f t="shared" si="23"/>
        <v>0</v>
      </c>
    </row>
    <row r="13" spans="1:180" x14ac:dyDescent="0.2">
      <c r="A13" s="1">
        <v>30</v>
      </c>
      <c r="B13" s="2">
        <v>34639</v>
      </c>
      <c r="C13" s="5">
        <f>VLOOKUP(B13,'[1]1993'!$A$392:$IV$502,3,0)</f>
        <v>25136467</v>
      </c>
      <c r="D13" s="5">
        <f>VLOOKUP(B13,[2]jan94!$A$38:$IV$145,3,0)</f>
        <v>127560</v>
      </c>
      <c r="E13" s="5">
        <f>VLOOKUP(B13,[3]feb94!$A$38:$IV$144,3,0)</f>
        <v>30482</v>
      </c>
      <c r="F13" s="5">
        <f>VLOOKUP(B13,[4]mar94!$A$38:$IV$144,3,0)</f>
        <v>8431</v>
      </c>
      <c r="G13" s="5">
        <f>VLOOKUP(B13,[5]apr94!$A$38:$IV$142,3,0)</f>
        <v>11503</v>
      </c>
      <c r="H13" s="5">
        <f>VLOOKUP(B13,[6]may94!$A$38:$IV$142,3,0)</f>
        <v>102322</v>
      </c>
      <c r="I13" s="5">
        <f>VLOOKUP(B13,[7]jun94!$A$49:$IV$153,3,0)</f>
        <v>77830</v>
      </c>
      <c r="J13" s="5">
        <f>VLOOKUP(B13,[8]jul94!$A$38:$IV$140,3,0)</f>
        <v>247339</v>
      </c>
      <c r="K13" s="5">
        <f>VLOOKUP(B13,[9]aug94!$A$38:$IV$140,3,0)</f>
        <v>108247</v>
      </c>
      <c r="L13" s="5">
        <f>VLOOKUP(B13,[10]sep94!$A$38:$IV$137,3,0)</f>
        <v>107546</v>
      </c>
      <c r="M13" s="5">
        <f>VLOOKUP(B13,[11]oct94!$A$38:$IV$140,3,0)</f>
        <v>265855</v>
      </c>
      <c r="N13" s="5">
        <f>VLOOKUP(B13,[12]nov94!$A$38:$IV$138,3,0)</f>
        <v>164997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N13" s="2">
        <v>34639</v>
      </c>
      <c r="CO13" s="1">
        <f t="shared" si="24"/>
        <v>0.83788223333333334</v>
      </c>
      <c r="CP13" s="1">
        <f t="shared" si="26"/>
        <v>4.2520000000000006E-3</v>
      </c>
      <c r="CQ13" s="1">
        <f t="shared" si="27"/>
        <v>1.0160666666666667E-3</v>
      </c>
      <c r="CR13" s="1">
        <f t="shared" si="28"/>
        <v>2.810333333333333E-4</v>
      </c>
      <c r="CS13" s="1">
        <f t="shared" si="29"/>
        <v>3.8343333333333329E-4</v>
      </c>
      <c r="CT13" s="1">
        <f t="shared" si="30"/>
        <v>3.4107333333333332E-3</v>
      </c>
      <c r="CU13" s="1">
        <f t="shared" si="31"/>
        <v>2.594333333333333E-3</v>
      </c>
      <c r="CV13" s="1">
        <f t="shared" si="32"/>
        <v>8.2446333333333326E-3</v>
      </c>
      <c r="CW13" s="1">
        <f t="shared" si="33"/>
        <v>3.6082333333333333E-3</v>
      </c>
      <c r="CX13" s="1">
        <f t="shared" si="34"/>
        <v>3.5848666666666667E-3</v>
      </c>
      <c r="CY13" s="1">
        <f t="shared" si="35"/>
        <v>8.8618333333333344E-3</v>
      </c>
      <c r="CZ13" s="1">
        <f t="shared" si="36"/>
        <v>5.4999000000000003E-3</v>
      </c>
      <c r="DA13" s="1">
        <f t="shared" si="37"/>
        <v>0</v>
      </c>
      <c r="DB13" s="1">
        <f t="shared" si="38"/>
        <v>0</v>
      </c>
      <c r="DC13" s="1">
        <f t="shared" si="39"/>
        <v>0</v>
      </c>
      <c r="DD13" s="1">
        <f t="shared" si="40"/>
        <v>0</v>
      </c>
      <c r="DE13" s="1">
        <f t="shared" si="41"/>
        <v>0</v>
      </c>
      <c r="DF13" s="1">
        <f t="shared" si="42"/>
        <v>0</v>
      </c>
      <c r="DG13" s="1">
        <f t="shared" si="43"/>
        <v>0</v>
      </c>
      <c r="DH13" s="1">
        <f t="shared" si="44"/>
        <v>0</v>
      </c>
      <c r="DI13" s="1">
        <f t="shared" si="45"/>
        <v>0</v>
      </c>
      <c r="DJ13" s="1">
        <f t="shared" si="46"/>
        <v>0</v>
      </c>
      <c r="DK13" s="1">
        <f t="shared" si="47"/>
        <v>0</v>
      </c>
      <c r="DL13" s="1">
        <f t="shared" si="48"/>
        <v>0</v>
      </c>
      <c r="DM13" s="1">
        <f t="shared" si="49"/>
        <v>0</v>
      </c>
      <c r="DN13" s="1">
        <f t="shared" si="50"/>
        <v>0</v>
      </c>
      <c r="DO13" s="1">
        <f t="shared" si="51"/>
        <v>0</v>
      </c>
      <c r="DP13" s="1">
        <f t="shared" si="52"/>
        <v>0</v>
      </c>
      <c r="DQ13" s="1">
        <f t="shared" si="53"/>
        <v>0</v>
      </c>
      <c r="DR13" s="1">
        <f t="shared" si="54"/>
        <v>0</v>
      </c>
      <c r="DS13" s="1">
        <f t="shared" si="55"/>
        <v>0</v>
      </c>
      <c r="DT13" s="1">
        <f t="shared" si="56"/>
        <v>0</v>
      </c>
      <c r="DU13" s="1">
        <f t="shared" si="57"/>
        <v>0</v>
      </c>
      <c r="DV13" s="1">
        <f t="shared" si="58"/>
        <v>0</v>
      </c>
      <c r="DW13" s="1">
        <f t="shared" si="59"/>
        <v>0</v>
      </c>
      <c r="DX13" s="1">
        <f t="shared" si="60"/>
        <v>0</v>
      </c>
      <c r="DY13" s="1">
        <f t="shared" si="61"/>
        <v>0</v>
      </c>
      <c r="DZ13" s="1">
        <f t="shared" si="62"/>
        <v>0</v>
      </c>
      <c r="EA13" s="1">
        <f t="shared" si="63"/>
        <v>0</v>
      </c>
      <c r="EB13" s="1">
        <f t="shared" si="64"/>
        <v>0</v>
      </c>
      <c r="EC13" s="1">
        <f t="shared" si="65"/>
        <v>0</v>
      </c>
      <c r="ED13" s="1">
        <f t="shared" si="66"/>
        <v>0</v>
      </c>
      <c r="EE13" s="1">
        <f t="shared" si="67"/>
        <v>0</v>
      </c>
      <c r="EF13" s="1">
        <f t="shared" si="68"/>
        <v>0</v>
      </c>
      <c r="EG13" s="1">
        <f t="shared" si="69"/>
        <v>0</v>
      </c>
      <c r="EH13" s="1">
        <f t="shared" si="70"/>
        <v>0</v>
      </c>
      <c r="EI13" s="1">
        <f t="shared" si="71"/>
        <v>0</v>
      </c>
      <c r="EJ13" s="1">
        <f t="shared" si="72"/>
        <v>0</v>
      </c>
      <c r="EK13" s="1">
        <f t="shared" si="73"/>
        <v>0</v>
      </c>
      <c r="EL13" s="1">
        <f t="shared" si="74"/>
        <v>0</v>
      </c>
      <c r="EM13" s="1">
        <f t="shared" si="75"/>
        <v>0</v>
      </c>
      <c r="EN13" s="1">
        <f t="shared" si="76"/>
        <v>0</v>
      </c>
      <c r="EO13" s="1">
        <f t="shared" si="77"/>
        <v>0</v>
      </c>
      <c r="EP13" s="1">
        <f t="shared" si="78"/>
        <v>0</v>
      </c>
      <c r="EQ13" s="1">
        <f t="shared" si="79"/>
        <v>0</v>
      </c>
      <c r="ER13" s="1">
        <f t="shared" si="80"/>
        <v>0</v>
      </c>
      <c r="ES13" s="1">
        <f t="shared" si="81"/>
        <v>0</v>
      </c>
      <c r="ET13" s="1">
        <f t="shared" si="82"/>
        <v>0</v>
      </c>
      <c r="EU13" s="1">
        <f t="shared" si="83"/>
        <v>0</v>
      </c>
      <c r="EV13" s="1">
        <f t="shared" si="84"/>
        <v>0</v>
      </c>
      <c r="EW13" s="1">
        <f t="shared" si="85"/>
        <v>0</v>
      </c>
      <c r="EX13" s="1">
        <f t="shared" si="86"/>
        <v>0</v>
      </c>
      <c r="EY13" s="1">
        <f t="shared" si="87"/>
        <v>0</v>
      </c>
      <c r="EZ13" s="1">
        <f t="shared" si="88"/>
        <v>0</v>
      </c>
      <c r="FA13" s="1">
        <f t="shared" si="25"/>
        <v>0</v>
      </c>
      <c r="FB13" s="1">
        <f t="shared" ref="FB13:FP13" si="89">(BP13/1000000)/$A13</f>
        <v>0</v>
      </c>
      <c r="FC13" s="1">
        <f t="shared" si="89"/>
        <v>0</v>
      </c>
      <c r="FD13" s="1">
        <f t="shared" si="89"/>
        <v>0</v>
      </c>
      <c r="FE13" s="1">
        <f t="shared" si="89"/>
        <v>0</v>
      </c>
      <c r="FF13" s="1">
        <f t="shared" si="89"/>
        <v>0</v>
      </c>
      <c r="FG13" s="1">
        <f t="shared" si="89"/>
        <v>0</v>
      </c>
      <c r="FH13" s="1">
        <f t="shared" si="89"/>
        <v>0</v>
      </c>
      <c r="FI13" s="1">
        <f t="shared" si="89"/>
        <v>0</v>
      </c>
      <c r="FJ13" s="1">
        <f t="shared" si="89"/>
        <v>0</v>
      </c>
      <c r="FK13" s="1">
        <f t="shared" si="89"/>
        <v>0</v>
      </c>
      <c r="FL13" s="1">
        <f t="shared" si="89"/>
        <v>0</v>
      </c>
      <c r="FM13" s="1">
        <f t="shared" si="89"/>
        <v>0</v>
      </c>
      <c r="FN13" s="1">
        <f t="shared" si="89"/>
        <v>0</v>
      </c>
      <c r="FO13" s="1">
        <f t="shared" si="89"/>
        <v>0</v>
      </c>
      <c r="FP13" s="1">
        <f t="shared" si="89"/>
        <v>0</v>
      </c>
      <c r="FQ13" s="1">
        <f t="shared" ref="FQ13:FQ76" si="90">(CE13/1000000)/$A13</f>
        <v>0</v>
      </c>
      <c r="FR13" s="1">
        <f t="shared" ref="FR13:FR76" si="91">(CF13/1000000)/$A13</f>
        <v>0</v>
      </c>
      <c r="FS13" s="1">
        <f t="shared" ref="FS13:FS76" si="92">(CG13/1000000)/$A13</f>
        <v>0</v>
      </c>
      <c r="FT13" s="1">
        <f t="shared" ref="FT13:FT76" si="93">(CH13/1000000)/$A13</f>
        <v>0</v>
      </c>
      <c r="FU13" s="1">
        <f t="shared" ref="FU13:FU76" si="94">(CI13/1000000)/$A13</f>
        <v>0</v>
      </c>
      <c r="FV13" s="1">
        <f t="shared" ref="FV13:FV76" si="95">(CJ13/1000000)/$A13</f>
        <v>0</v>
      </c>
      <c r="FW13" s="1">
        <f t="shared" ref="FW13:FW76" si="96">(CK13/1000000)/$A13</f>
        <v>0</v>
      </c>
      <c r="FX13" s="1">
        <f t="shared" ref="FX13:FX76" si="97">(CL13/1000000)/$A13</f>
        <v>0</v>
      </c>
    </row>
    <row r="14" spans="1:180" x14ac:dyDescent="0.2">
      <c r="A14" s="1">
        <v>31</v>
      </c>
      <c r="B14" s="2">
        <v>34669</v>
      </c>
      <c r="C14" s="5">
        <f>VLOOKUP(B14,'[1]1993'!$A$392:$IV$502,3,0)</f>
        <v>24263111</v>
      </c>
      <c r="D14" s="5">
        <f>VLOOKUP(B14,[2]jan94!$A$38:$IV$145,3,0)</f>
        <v>132575</v>
      </c>
      <c r="E14" s="5">
        <f>VLOOKUP(B14,[3]feb94!$A$38:$IV$144,3,0)</f>
        <v>36156</v>
      </c>
      <c r="F14" s="5">
        <f>VLOOKUP(B14,[4]mar94!$A$38:$IV$144,3,0)</f>
        <v>7767</v>
      </c>
      <c r="G14" s="5">
        <f>VLOOKUP(B14,[5]apr94!$A$38:$IV$142,3,0)</f>
        <v>15858</v>
      </c>
      <c r="H14" s="5">
        <f>VLOOKUP(B14,[6]may94!$A$38:$IV$142,3,0)</f>
        <v>36506</v>
      </c>
      <c r="I14" s="5">
        <f>VLOOKUP(B14,[7]jun94!$A$49:$IV$153,3,0)</f>
        <v>73911</v>
      </c>
      <c r="J14" s="5">
        <f>VLOOKUP(B14,[8]jul94!$A$38:$IV$140,3,0)</f>
        <v>233475</v>
      </c>
      <c r="K14" s="5">
        <f>VLOOKUP(B14,[9]aug94!$A$38:$IV$140,3,0)</f>
        <v>116705</v>
      </c>
      <c r="L14" s="5">
        <f>VLOOKUP(B14,[10]sep94!$A$38:$IV$137,3,0)</f>
        <v>116069</v>
      </c>
      <c r="M14" s="5">
        <f>VLOOKUP(B14,[11]oct94!$A$38:$IV$140,3,0)</f>
        <v>243353</v>
      </c>
      <c r="N14" s="5">
        <f>VLOOKUP(B14,[12]nov94!$A$38:$IV$138,3,0)</f>
        <v>197769</v>
      </c>
      <c r="O14" s="5">
        <f>VLOOKUP(B14,[13]dec94!$A$38:$IV$137,3,0)</f>
        <v>880246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N14" s="2">
        <v>34669</v>
      </c>
      <c r="CO14" s="1">
        <f t="shared" si="24"/>
        <v>0.78268099999999996</v>
      </c>
      <c r="CP14" s="1">
        <f t="shared" si="26"/>
        <v>4.2766129032258066E-3</v>
      </c>
      <c r="CQ14" s="1">
        <f t="shared" si="27"/>
        <v>1.1663225806451613E-3</v>
      </c>
      <c r="CR14" s="1">
        <f t="shared" si="28"/>
        <v>2.5054838709677419E-4</v>
      </c>
      <c r="CS14" s="1">
        <f t="shared" si="29"/>
        <v>5.1154838709677425E-4</v>
      </c>
      <c r="CT14" s="1">
        <f t="shared" si="30"/>
        <v>1.1776129032258064E-3</v>
      </c>
      <c r="CU14" s="1">
        <f t="shared" si="31"/>
        <v>2.3842258064516132E-3</v>
      </c>
      <c r="CV14" s="1">
        <f t="shared" si="32"/>
        <v>7.5314516129032253E-3</v>
      </c>
      <c r="CW14" s="1">
        <f t="shared" si="33"/>
        <v>3.7646774193548387E-3</v>
      </c>
      <c r="CX14" s="1">
        <f t="shared" si="34"/>
        <v>3.7441612903225808E-3</v>
      </c>
      <c r="CY14" s="1">
        <f t="shared" si="35"/>
        <v>7.8500967741935487E-3</v>
      </c>
      <c r="CZ14" s="1">
        <f t="shared" si="36"/>
        <v>6.3796451612903229E-3</v>
      </c>
      <c r="DA14" s="1">
        <f t="shared" si="37"/>
        <v>2.8395032258064515E-2</v>
      </c>
      <c r="DB14" s="1">
        <f t="shared" si="38"/>
        <v>0</v>
      </c>
      <c r="DC14" s="1">
        <f t="shared" si="39"/>
        <v>0</v>
      </c>
      <c r="DD14" s="1">
        <f t="shared" si="40"/>
        <v>0</v>
      </c>
      <c r="DE14" s="1">
        <f t="shared" si="41"/>
        <v>0</v>
      </c>
      <c r="DF14" s="1">
        <f t="shared" si="42"/>
        <v>0</v>
      </c>
      <c r="DG14" s="1">
        <f t="shared" si="43"/>
        <v>0</v>
      </c>
      <c r="DH14" s="1">
        <f t="shared" si="44"/>
        <v>0</v>
      </c>
      <c r="DI14" s="1">
        <f t="shared" si="45"/>
        <v>0</v>
      </c>
      <c r="DJ14" s="1">
        <f t="shared" si="46"/>
        <v>0</v>
      </c>
      <c r="DK14" s="1">
        <f t="shared" si="47"/>
        <v>0</v>
      </c>
      <c r="DL14" s="1">
        <f t="shared" si="48"/>
        <v>0</v>
      </c>
      <c r="DM14" s="1">
        <f t="shared" si="49"/>
        <v>0</v>
      </c>
      <c r="DN14" s="1">
        <f t="shared" si="50"/>
        <v>0</v>
      </c>
      <c r="DO14" s="1">
        <f t="shared" si="51"/>
        <v>0</v>
      </c>
      <c r="DP14" s="1">
        <f t="shared" si="52"/>
        <v>0</v>
      </c>
      <c r="DQ14" s="1">
        <f t="shared" si="53"/>
        <v>0</v>
      </c>
      <c r="DR14" s="1">
        <f t="shared" si="54"/>
        <v>0</v>
      </c>
      <c r="DS14" s="1">
        <f t="shared" si="55"/>
        <v>0</v>
      </c>
      <c r="DT14" s="1">
        <f t="shared" si="56"/>
        <v>0</v>
      </c>
      <c r="DU14" s="1">
        <f t="shared" si="57"/>
        <v>0</v>
      </c>
      <c r="DV14" s="1">
        <f t="shared" si="58"/>
        <v>0</v>
      </c>
      <c r="DW14" s="1">
        <f t="shared" si="59"/>
        <v>0</v>
      </c>
      <c r="DX14" s="1">
        <f t="shared" si="60"/>
        <v>0</v>
      </c>
      <c r="DY14" s="1">
        <f t="shared" si="61"/>
        <v>0</v>
      </c>
      <c r="DZ14" s="1">
        <f t="shared" si="62"/>
        <v>0</v>
      </c>
      <c r="EA14" s="1">
        <f t="shared" si="63"/>
        <v>0</v>
      </c>
      <c r="EB14" s="1">
        <f t="shared" si="64"/>
        <v>0</v>
      </c>
      <c r="EC14" s="1">
        <f t="shared" si="65"/>
        <v>0</v>
      </c>
      <c r="ED14" s="1">
        <f t="shared" si="66"/>
        <v>0</v>
      </c>
      <c r="EE14" s="1">
        <f t="shared" si="67"/>
        <v>0</v>
      </c>
      <c r="EF14" s="1">
        <f t="shared" si="68"/>
        <v>0</v>
      </c>
      <c r="EG14" s="1">
        <f t="shared" si="69"/>
        <v>0</v>
      </c>
      <c r="EH14" s="1">
        <f t="shared" si="70"/>
        <v>0</v>
      </c>
      <c r="EI14" s="1">
        <f t="shared" si="71"/>
        <v>0</v>
      </c>
      <c r="EJ14" s="1">
        <f t="shared" si="72"/>
        <v>0</v>
      </c>
      <c r="EK14" s="1">
        <f t="shared" si="73"/>
        <v>0</v>
      </c>
      <c r="EL14" s="1">
        <f t="shared" si="74"/>
        <v>0</v>
      </c>
      <c r="EM14" s="1">
        <f t="shared" si="75"/>
        <v>0</v>
      </c>
      <c r="EN14" s="1">
        <f t="shared" si="76"/>
        <v>0</v>
      </c>
      <c r="EO14" s="1">
        <f t="shared" si="77"/>
        <v>0</v>
      </c>
      <c r="EP14" s="1">
        <f t="shared" si="78"/>
        <v>0</v>
      </c>
      <c r="EQ14" s="1">
        <f t="shared" si="79"/>
        <v>0</v>
      </c>
      <c r="ER14" s="1">
        <f t="shared" si="80"/>
        <v>0</v>
      </c>
      <c r="ES14" s="1">
        <f t="shared" si="81"/>
        <v>0</v>
      </c>
      <c r="ET14" s="1">
        <f t="shared" si="82"/>
        <v>0</v>
      </c>
      <c r="EU14" s="1">
        <f t="shared" si="83"/>
        <v>0</v>
      </c>
      <c r="EV14" s="1">
        <f t="shared" si="84"/>
        <v>0</v>
      </c>
      <c r="EW14" s="1">
        <f t="shared" si="85"/>
        <v>0</v>
      </c>
      <c r="EX14" s="1">
        <f t="shared" si="86"/>
        <v>0</v>
      </c>
      <c r="EY14" s="1">
        <f t="shared" si="87"/>
        <v>0</v>
      </c>
      <c r="EZ14" s="1">
        <f t="shared" si="88"/>
        <v>0</v>
      </c>
      <c r="FA14" s="1">
        <f t="shared" si="25"/>
        <v>0</v>
      </c>
      <c r="FB14" s="1">
        <f t="shared" ref="FB14:FB77" si="98">(BP14/1000000)/$A14</f>
        <v>0</v>
      </c>
      <c r="FC14" s="1">
        <f t="shared" ref="FC14:FC77" si="99">(BQ14/1000000)/$A14</f>
        <v>0</v>
      </c>
      <c r="FD14" s="1">
        <f t="shared" ref="FD14:FD77" si="100">(BR14/1000000)/$A14</f>
        <v>0</v>
      </c>
      <c r="FE14" s="1">
        <f t="shared" ref="FE14:FE77" si="101">(BS14/1000000)/$A14</f>
        <v>0</v>
      </c>
      <c r="FF14" s="1">
        <f t="shared" ref="FF14:FF77" si="102">(BT14/1000000)/$A14</f>
        <v>0</v>
      </c>
      <c r="FG14" s="1">
        <f t="shared" ref="FG14:FG77" si="103">(BU14/1000000)/$A14</f>
        <v>0</v>
      </c>
      <c r="FH14" s="1">
        <f t="shared" ref="FH14:FH77" si="104">(BV14/1000000)/$A14</f>
        <v>0</v>
      </c>
      <c r="FI14" s="1">
        <f t="shared" ref="FI14:FI77" si="105">(BW14/1000000)/$A14</f>
        <v>0</v>
      </c>
      <c r="FJ14" s="1">
        <f t="shared" ref="FJ14:FJ77" si="106">(BX14/1000000)/$A14</f>
        <v>0</v>
      </c>
      <c r="FK14" s="1">
        <f t="shared" ref="FK14:FK77" si="107">(BY14/1000000)/$A14</f>
        <v>0</v>
      </c>
      <c r="FL14" s="1">
        <f t="shared" ref="FL14:FL77" si="108">(BZ14/1000000)/$A14</f>
        <v>0</v>
      </c>
      <c r="FM14" s="1">
        <f t="shared" ref="FM14:FM77" si="109">(CA14/1000000)/$A14</f>
        <v>0</v>
      </c>
      <c r="FN14" s="1">
        <f t="shared" ref="FN14:FN77" si="110">(CB14/1000000)/$A14</f>
        <v>0</v>
      </c>
      <c r="FO14" s="1">
        <f t="shared" ref="FO14:FO77" si="111">(CC14/1000000)/$A14</f>
        <v>0</v>
      </c>
      <c r="FP14" s="1">
        <f t="shared" ref="FP14:FP77" si="112">(CD14/1000000)/$A14</f>
        <v>0</v>
      </c>
      <c r="FQ14" s="1">
        <f t="shared" si="90"/>
        <v>0</v>
      </c>
      <c r="FR14" s="1">
        <f t="shared" si="91"/>
        <v>0</v>
      </c>
      <c r="FS14" s="1">
        <f t="shared" si="92"/>
        <v>0</v>
      </c>
      <c r="FT14" s="1">
        <f t="shared" si="93"/>
        <v>0</v>
      </c>
      <c r="FU14" s="1">
        <f t="shared" si="94"/>
        <v>0</v>
      </c>
      <c r="FV14" s="1">
        <f t="shared" si="95"/>
        <v>0</v>
      </c>
      <c r="FW14" s="1">
        <f t="shared" si="96"/>
        <v>0</v>
      </c>
      <c r="FX14" s="1">
        <f t="shared" si="97"/>
        <v>0</v>
      </c>
    </row>
    <row r="15" spans="1:180" x14ac:dyDescent="0.2">
      <c r="A15" s="1">
        <v>31</v>
      </c>
      <c r="B15" s="2">
        <v>34700</v>
      </c>
      <c r="C15" s="5">
        <f>VLOOKUP(B15,'[1]1993'!$A$392:$IV$502,3,0)</f>
        <v>24755013</v>
      </c>
      <c r="D15" s="5">
        <f>VLOOKUP(B15,[2]jan94!$A$38:$IV$145,3,0)</f>
        <v>131050</v>
      </c>
      <c r="E15" s="5">
        <f>VLOOKUP(B15,[3]feb94!$A$38:$IV$144,3,0)</f>
        <v>35208</v>
      </c>
      <c r="F15" s="5">
        <f>VLOOKUP(B15,[4]mar94!$A$38:$IV$144,3,0)</f>
        <v>7459</v>
      </c>
      <c r="G15" s="5">
        <f>VLOOKUP(B15,[5]apr94!$A$38:$IV$142,3,0)</f>
        <v>14383</v>
      </c>
      <c r="H15" s="5">
        <f>VLOOKUP(B15,[6]may94!$A$38:$IV$142,3,0)</f>
        <v>141326</v>
      </c>
      <c r="I15" s="5">
        <f>VLOOKUP(B15,[7]jun94!$A$49:$IV$153,3,0)</f>
        <v>90627</v>
      </c>
      <c r="J15" s="5">
        <f>VLOOKUP(B15,[8]jul94!$A$38:$IV$140,3,0)</f>
        <v>217960</v>
      </c>
      <c r="K15" s="5">
        <f>VLOOKUP(B15,[9]aug94!$A$38:$IV$140,3,0)</f>
        <v>114229</v>
      </c>
      <c r="L15" s="5">
        <f>VLOOKUP(B15,[10]sep94!$A$38:$IV$137,3,0)</f>
        <v>103811</v>
      </c>
      <c r="M15" s="5">
        <f>VLOOKUP(B15,[11]oct94!$A$38:$IV$140,3,0)</f>
        <v>187151</v>
      </c>
      <c r="N15" s="5">
        <f>VLOOKUP(B15,[12]nov94!$A$38:$IV$138,3,0)</f>
        <v>196613</v>
      </c>
      <c r="O15" s="5">
        <f>VLOOKUP(B15,[13]dec94!$A$38:$IV$137,3,0)</f>
        <v>1574273</v>
      </c>
      <c r="P15" s="5">
        <f>VLOOKUP(B15,[14]jan95!$A$37:$IV$133,3,0)</f>
        <v>405657</v>
      </c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N15" s="2">
        <v>34700</v>
      </c>
      <c r="CO15" s="1">
        <f t="shared" si="24"/>
        <v>0.79854880645161297</v>
      </c>
      <c r="CP15" s="1">
        <f t="shared" si="26"/>
        <v>4.2274193548387093E-3</v>
      </c>
      <c r="CQ15" s="1">
        <f t="shared" si="27"/>
        <v>1.1357419354838711E-3</v>
      </c>
      <c r="CR15" s="1">
        <f t="shared" si="28"/>
        <v>2.4061290322580645E-4</v>
      </c>
      <c r="CS15" s="1">
        <f t="shared" si="29"/>
        <v>4.6396774193548389E-4</v>
      </c>
      <c r="CT15" s="1">
        <f t="shared" si="30"/>
        <v>4.5589032258064521E-3</v>
      </c>
      <c r="CU15" s="1">
        <f t="shared" si="31"/>
        <v>2.9234516129032257E-3</v>
      </c>
      <c r="CV15" s="1">
        <f t="shared" si="32"/>
        <v>7.0309677419354835E-3</v>
      </c>
      <c r="CW15" s="1">
        <f t="shared" si="33"/>
        <v>3.684806451612903E-3</v>
      </c>
      <c r="CX15" s="1">
        <f t="shared" si="34"/>
        <v>3.3487419354838711E-3</v>
      </c>
      <c r="CY15" s="1">
        <f t="shared" si="35"/>
        <v>6.0371290322580647E-3</v>
      </c>
      <c r="CZ15" s="1">
        <f t="shared" si="36"/>
        <v>6.3423548387096778E-3</v>
      </c>
      <c r="DA15" s="1">
        <f t="shared" si="37"/>
        <v>5.0783000000000002E-2</v>
      </c>
      <c r="DB15" s="1">
        <f t="shared" si="38"/>
        <v>1.3085709677419354E-2</v>
      </c>
      <c r="DC15" s="1">
        <f t="shared" si="39"/>
        <v>0</v>
      </c>
      <c r="DD15" s="1">
        <f t="shared" si="40"/>
        <v>0</v>
      </c>
      <c r="DE15" s="1">
        <f t="shared" si="41"/>
        <v>0</v>
      </c>
      <c r="DF15" s="1">
        <f t="shared" si="42"/>
        <v>0</v>
      </c>
      <c r="DG15" s="1">
        <f t="shared" si="43"/>
        <v>0</v>
      </c>
      <c r="DH15" s="1">
        <f t="shared" si="44"/>
        <v>0</v>
      </c>
      <c r="DI15" s="1">
        <f t="shared" si="45"/>
        <v>0</v>
      </c>
      <c r="DJ15" s="1">
        <f t="shared" si="46"/>
        <v>0</v>
      </c>
      <c r="DK15" s="1">
        <f t="shared" si="47"/>
        <v>0</v>
      </c>
      <c r="DL15" s="1">
        <f t="shared" si="48"/>
        <v>0</v>
      </c>
      <c r="DM15" s="1">
        <f t="shared" si="49"/>
        <v>0</v>
      </c>
      <c r="DN15" s="1">
        <f t="shared" si="50"/>
        <v>0</v>
      </c>
      <c r="DO15" s="1">
        <f t="shared" si="51"/>
        <v>0</v>
      </c>
      <c r="DP15" s="1">
        <f t="shared" si="52"/>
        <v>0</v>
      </c>
      <c r="DQ15" s="1">
        <f t="shared" si="53"/>
        <v>0</v>
      </c>
      <c r="DR15" s="1">
        <f t="shared" si="54"/>
        <v>0</v>
      </c>
      <c r="DS15" s="1">
        <f t="shared" si="55"/>
        <v>0</v>
      </c>
      <c r="DT15" s="1">
        <f t="shared" si="56"/>
        <v>0</v>
      </c>
      <c r="DU15" s="1">
        <f t="shared" si="57"/>
        <v>0</v>
      </c>
      <c r="DV15" s="1">
        <f t="shared" si="58"/>
        <v>0</v>
      </c>
      <c r="DW15" s="1">
        <f t="shared" si="59"/>
        <v>0</v>
      </c>
      <c r="DX15" s="1">
        <f t="shared" si="60"/>
        <v>0</v>
      </c>
      <c r="DY15" s="1">
        <f t="shared" si="61"/>
        <v>0</v>
      </c>
      <c r="DZ15" s="1">
        <f t="shared" si="62"/>
        <v>0</v>
      </c>
      <c r="EA15" s="1">
        <f t="shared" si="63"/>
        <v>0</v>
      </c>
      <c r="EB15" s="1">
        <f t="shared" si="64"/>
        <v>0</v>
      </c>
      <c r="EC15" s="1">
        <f t="shared" si="65"/>
        <v>0</v>
      </c>
      <c r="ED15" s="1">
        <f t="shared" si="66"/>
        <v>0</v>
      </c>
      <c r="EE15" s="1">
        <f t="shared" si="67"/>
        <v>0</v>
      </c>
      <c r="EF15" s="1">
        <f t="shared" si="68"/>
        <v>0</v>
      </c>
      <c r="EG15" s="1">
        <f t="shared" si="69"/>
        <v>0</v>
      </c>
      <c r="EH15" s="1">
        <f t="shared" si="70"/>
        <v>0</v>
      </c>
      <c r="EI15" s="1">
        <f t="shared" si="71"/>
        <v>0</v>
      </c>
      <c r="EJ15" s="1">
        <f t="shared" si="72"/>
        <v>0</v>
      </c>
      <c r="EK15" s="1">
        <f t="shared" si="73"/>
        <v>0</v>
      </c>
      <c r="EL15" s="1">
        <f t="shared" si="74"/>
        <v>0</v>
      </c>
      <c r="EM15" s="1">
        <f t="shared" si="75"/>
        <v>0</v>
      </c>
      <c r="EN15" s="1">
        <f t="shared" si="76"/>
        <v>0</v>
      </c>
      <c r="EO15" s="1">
        <f t="shared" si="77"/>
        <v>0</v>
      </c>
      <c r="EP15" s="1">
        <f t="shared" si="78"/>
        <v>0</v>
      </c>
      <c r="EQ15" s="1">
        <f t="shared" si="79"/>
        <v>0</v>
      </c>
      <c r="ER15" s="1">
        <f t="shared" si="80"/>
        <v>0</v>
      </c>
      <c r="ES15" s="1">
        <f t="shared" si="81"/>
        <v>0</v>
      </c>
      <c r="ET15" s="1">
        <f t="shared" si="82"/>
        <v>0</v>
      </c>
      <c r="EU15" s="1">
        <f t="shared" si="83"/>
        <v>0</v>
      </c>
      <c r="EV15" s="1">
        <f t="shared" si="84"/>
        <v>0</v>
      </c>
      <c r="EW15" s="1">
        <f t="shared" si="85"/>
        <v>0</v>
      </c>
      <c r="EX15" s="1">
        <f t="shared" si="86"/>
        <v>0</v>
      </c>
      <c r="EY15" s="1">
        <f t="shared" si="87"/>
        <v>0</v>
      </c>
      <c r="EZ15" s="1">
        <f t="shared" si="88"/>
        <v>0</v>
      </c>
      <c r="FA15" s="1">
        <f t="shared" si="25"/>
        <v>0</v>
      </c>
      <c r="FB15" s="1">
        <f t="shared" si="98"/>
        <v>0</v>
      </c>
      <c r="FC15" s="1">
        <f t="shared" si="99"/>
        <v>0</v>
      </c>
      <c r="FD15" s="1">
        <f t="shared" si="100"/>
        <v>0</v>
      </c>
      <c r="FE15" s="1">
        <f t="shared" si="101"/>
        <v>0</v>
      </c>
      <c r="FF15" s="1">
        <f t="shared" si="102"/>
        <v>0</v>
      </c>
      <c r="FG15" s="1">
        <f t="shared" si="103"/>
        <v>0</v>
      </c>
      <c r="FH15" s="1">
        <f t="shared" si="104"/>
        <v>0</v>
      </c>
      <c r="FI15" s="1">
        <f t="shared" si="105"/>
        <v>0</v>
      </c>
      <c r="FJ15" s="1">
        <f t="shared" si="106"/>
        <v>0</v>
      </c>
      <c r="FK15" s="1">
        <f t="shared" si="107"/>
        <v>0</v>
      </c>
      <c r="FL15" s="1">
        <f t="shared" si="108"/>
        <v>0</v>
      </c>
      <c r="FM15" s="1">
        <f t="shared" si="109"/>
        <v>0</v>
      </c>
      <c r="FN15" s="1">
        <f t="shared" si="110"/>
        <v>0</v>
      </c>
      <c r="FO15" s="1">
        <f t="shared" si="111"/>
        <v>0</v>
      </c>
      <c r="FP15" s="1">
        <f t="shared" si="112"/>
        <v>0</v>
      </c>
      <c r="FQ15" s="1">
        <f t="shared" si="90"/>
        <v>0</v>
      </c>
      <c r="FR15" s="1">
        <f t="shared" si="91"/>
        <v>0</v>
      </c>
      <c r="FS15" s="1">
        <f t="shared" si="92"/>
        <v>0</v>
      </c>
      <c r="FT15" s="1">
        <f t="shared" si="93"/>
        <v>0</v>
      </c>
      <c r="FU15" s="1">
        <f t="shared" si="94"/>
        <v>0</v>
      </c>
      <c r="FV15" s="1">
        <f t="shared" si="95"/>
        <v>0</v>
      </c>
      <c r="FW15" s="1">
        <f t="shared" si="96"/>
        <v>0</v>
      </c>
      <c r="FX15" s="1">
        <f t="shared" si="97"/>
        <v>0</v>
      </c>
    </row>
    <row r="16" spans="1:180" x14ac:dyDescent="0.2">
      <c r="A16" s="1">
        <v>28</v>
      </c>
      <c r="B16" s="2">
        <v>34731</v>
      </c>
      <c r="C16" s="5">
        <f>VLOOKUP(B16,'[1]1993'!$A$392:$IV$502,3,0)</f>
        <v>21395869</v>
      </c>
      <c r="D16" s="5">
        <f>VLOOKUP(B16,[2]jan94!$A$38:$IV$145,3,0)</f>
        <v>119741</v>
      </c>
      <c r="E16" s="5">
        <f>VLOOKUP(B16,[3]feb94!$A$38:$IV$144,3,0)</f>
        <v>33680</v>
      </c>
      <c r="F16" s="5">
        <f>VLOOKUP(B16,[4]mar94!$A$38:$IV$144,3,0)</f>
        <v>7707</v>
      </c>
      <c r="G16" s="5">
        <f>VLOOKUP(B16,[5]apr94!$A$38:$IV$142,3,0)</f>
        <v>11511</v>
      </c>
      <c r="H16" s="5">
        <f>VLOOKUP(B16,[6]may94!$A$38:$IV$142,3,0)</f>
        <v>105347</v>
      </c>
      <c r="I16" s="5">
        <f>VLOOKUP(B16,[7]jun94!$A$49:$IV$153,3,0)</f>
        <v>83312</v>
      </c>
      <c r="J16" s="5">
        <f>VLOOKUP(B16,[8]jul94!$A$38:$IV$140,3,0)</f>
        <v>184783</v>
      </c>
      <c r="K16" s="5">
        <f>VLOOKUP(B16,[9]aug94!$A$38:$IV$140,3,0)</f>
        <v>106334</v>
      </c>
      <c r="L16" s="5">
        <f>VLOOKUP(B16,[10]sep94!$A$38:$IV$137,3,0)</f>
        <v>92251</v>
      </c>
      <c r="M16" s="5">
        <f>VLOOKUP(B16,[11]oct94!$A$38:$IV$140,3,0)</f>
        <v>96473</v>
      </c>
      <c r="N16" s="5">
        <f>VLOOKUP(B16,[12]nov94!$A$38:$IV$138,3,0)</f>
        <v>155247</v>
      </c>
      <c r="O16" s="5">
        <f>VLOOKUP(B16,[13]dec94!$A$38:$IV$137,3,0)</f>
        <v>1422819</v>
      </c>
      <c r="P16" s="5">
        <f>VLOOKUP(B16,[14]jan95!$A$37:$IV$133,3,0)</f>
        <v>282970</v>
      </c>
      <c r="Q16" s="5">
        <f>VLOOKUP(B16,[15]feb95!$A$37:$IV$127,3,0)</f>
        <v>45719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N16" s="2">
        <v>34731</v>
      </c>
      <c r="CO16" s="1">
        <f t="shared" si="24"/>
        <v>0.76413817857142863</v>
      </c>
      <c r="CP16" s="1">
        <f t="shared" si="26"/>
        <v>4.2764642857142854E-3</v>
      </c>
      <c r="CQ16" s="1">
        <f t="shared" si="27"/>
        <v>1.2028571428571429E-3</v>
      </c>
      <c r="CR16" s="1">
        <f t="shared" si="28"/>
        <v>2.7525E-4</v>
      </c>
      <c r="CS16" s="1">
        <f t="shared" si="29"/>
        <v>4.1110714285714286E-4</v>
      </c>
      <c r="CT16" s="1">
        <f t="shared" si="30"/>
        <v>3.7623928571428569E-3</v>
      </c>
      <c r="CU16" s="1">
        <f t="shared" si="31"/>
        <v>2.9754285714285711E-3</v>
      </c>
      <c r="CV16" s="1">
        <f t="shared" si="32"/>
        <v>6.5993928571428575E-3</v>
      </c>
      <c r="CW16" s="1">
        <f t="shared" si="33"/>
        <v>3.7976428571428571E-3</v>
      </c>
      <c r="CX16" s="1">
        <f t="shared" si="34"/>
        <v>3.2946785714285712E-3</v>
      </c>
      <c r="CY16" s="1">
        <f t="shared" si="35"/>
        <v>3.4454642857142856E-3</v>
      </c>
      <c r="CZ16" s="1">
        <f t="shared" si="36"/>
        <v>5.5445357142857145E-3</v>
      </c>
      <c r="DA16" s="1">
        <f t="shared" si="37"/>
        <v>5.081496428571429E-2</v>
      </c>
      <c r="DB16" s="1">
        <f t="shared" si="38"/>
        <v>1.0106071428571428E-2</v>
      </c>
      <c r="DC16" s="1">
        <f t="shared" si="39"/>
        <v>1.6328214285714286E-3</v>
      </c>
      <c r="DD16" s="1">
        <f t="shared" si="40"/>
        <v>0</v>
      </c>
      <c r="DE16" s="1">
        <f t="shared" si="41"/>
        <v>0</v>
      </c>
      <c r="DF16" s="1">
        <f t="shared" si="42"/>
        <v>0</v>
      </c>
      <c r="DG16" s="1">
        <f t="shared" si="43"/>
        <v>0</v>
      </c>
      <c r="DH16" s="1">
        <f t="shared" si="44"/>
        <v>0</v>
      </c>
      <c r="DI16" s="1">
        <f t="shared" si="45"/>
        <v>0</v>
      </c>
      <c r="DJ16" s="1">
        <f t="shared" si="46"/>
        <v>0</v>
      </c>
      <c r="DK16" s="1">
        <f t="shared" si="47"/>
        <v>0</v>
      </c>
      <c r="DL16" s="1">
        <f t="shared" si="48"/>
        <v>0</v>
      </c>
      <c r="DM16" s="1">
        <f t="shared" si="49"/>
        <v>0</v>
      </c>
      <c r="DN16" s="1">
        <f t="shared" si="50"/>
        <v>0</v>
      </c>
      <c r="DO16" s="1">
        <f t="shared" si="51"/>
        <v>0</v>
      </c>
      <c r="DP16" s="1">
        <f t="shared" si="52"/>
        <v>0</v>
      </c>
      <c r="DQ16" s="1">
        <f t="shared" si="53"/>
        <v>0</v>
      </c>
      <c r="DR16" s="1">
        <f t="shared" si="54"/>
        <v>0</v>
      </c>
      <c r="DS16" s="1">
        <f t="shared" si="55"/>
        <v>0</v>
      </c>
      <c r="DT16" s="1">
        <f t="shared" si="56"/>
        <v>0</v>
      </c>
      <c r="DU16" s="1">
        <f t="shared" si="57"/>
        <v>0</v>
      </c>
      <c r="DV16" s="1">
        <f t="shared" si="58"/>
        <v>0</v>
      </c>
      <c r="DW16" s="1">
        <f t="shared" si="59"/>
        <v>0</v>
      </c>
      <c r="DX16" s="1">
        <f t="shared" si="60"/>
        <v>0</v>
      </c>
      <c r="DY16" s="1">
        <f t="shared" si="61"/>
        <v>0</v>
      </c>
      <c r="DZ16" s="1">
        <f t="shared" si="62"/>
        <v>0</v>
      </c>
      <c r="EA16" s="1">
        <f t="shared" si="63"/>
        <v>0</v>
      </c>
      <c r="EB16" s="1">
        <f t="shared" si="64"/>
        <v>0</v>
      </c>
      <c r="EC16" s="1">
        <f t="shared" si="65"/>
        <v>0</v>
      </c>
      <c r="ED16" s="1">
        <f t="shared" si="66"/>
        <v>0</v>
      </c>
      <c r="EE16" s="1">
        <f t="shared" si="67"/>
        <v>0</v>
      </c>
      <c r="EF16" s="1">
        <f t="shared" si="68"/>
        <v>0</v>
      </c>
      <c r="EG16" s="1">
        <f t="shared" si="69"/>
        <v>0</v>
      </c>
      <c r="EH16" s="1">
        <f t="shared" si="70"/>
        <v>0</v>
      </c>
      <c r="EI16" s="1">
        <f t="shared" si="71"/>
        <v>0</v>
      </c>
      <c r="EJ16" s="1">
        <f t="shared" si="72"/>
        <v>0</v>
      </c>
      <c r="EK16" s="1">
        <f t="shared" si="73"/>
        <v>0</v>
      </c>
      <c r="EL16" s="1">
        <f t="shared" si="74"/>
        <v>0</v>
      </c>
      <c r="EM16" s="1">
        <f t="shared" si="75"/>
        <v>0</v>
      </c>
      <c r="EN16" s="1">
        <f t="shared" si="76"/>
        <v>0</v>
      </c>
      <c r="EO16" s="1">
        <f t="shared" si="77"/>
        <v>0</v>
      </c>
      <c r="EP16" s="1">
        <f t="shared" si="78"/>
        <v>0</v>
      </c>
      <c r="EQ16" s="1">
        <f t="shared" si="79"/>
        <v>0</v>
      </c>
      <c r="ER16" s="1">
        <f t="shared" si="80"/>
        <v>0</v>
      </c>
      <c r="ES16" s="1">
        <f t="shared" si="81"/>
        <v>0</v>
      </c>
      <c r="ET16" s="1">
        <f t="shared" si="82"/>
        <v>0</v>
      </c>
      <c r="EU16" s="1">
        <f t="shared" si="83"/>
        <v>0</v>
      </c>
      <c r="EV16" s="1">
        <f t="shared" si="84"/>
        <v>0</v>
      </c>
      <c r="EW16" s="1">
        <f t="shared" si="85"/>
        <v>0</v>
      </c>
      <c r="EX16" s="1">
        <f t="shared" si="86"/>
        <v>0</v>
      </c>
      <c r="EY16" s="1">
        <f t="shared" si="87"/>
        <v>0</v>
      </c>
      <c r="EZ16" s="1">
        <f t="shared" si="88"/>
        <v>0</v>
      </c>
      <c r="FA16" s="1">
        <f t="shared" si="25"/>
        <v>0</v>
      </c>
      <c r="FB16" s="1">
        <f t="shared" si="98"/>
        <v>0</v>
      </c>
      <c r="FC16" s="1">
        <f t="shared" si="99"/>
        <v>0</v>
      </c>
      <c r="FD16" s="1">
        <f t="shared" si="100"/>
        <v>0</v>
      </c>
      <c r="FE16" s="1">
        <f t="shared" si="101"/>
        <v>0</v>
      </c>
      <c r="FF16" s="1">
        <f t="shared" si="102"/>
        <v>0</v>
      </c>
      <c r="FG16" s="1">
        <f t="shared" si="103"/>
        <v>0</v>
      </c>
      <c r="FH16" s="1">
        <f t="shared" si="104"/>
        <v>0</v>
      </c>
      <c r="FI16" s="1">
        <f t="shared" si="105"/>
        <v>0</v>
      </c>
      <c r="FJ16" s="1">
        <f t="shared" si="106"/>
        <v>0</v>
      </c>
      <c r="FK16" s="1">
        <f t="shared" si="107"/>
        <v>0</v>
      </c>
      <c r="FL16" s="1">
        <f t="shared" si="108"/>
        <v>0</v>
      </c>
      <c r="FM16" s="1">
        <f t="shared" si="109"/>
        <v>0</v>
      </c>
      <c r="FN16" s="1">
        <f t="shared" si="110"/>
        <v>0</v>
      </c>
      <c r="FO16" s="1">
        <f t="shared" si="111"/>
        <v>0</v>
      </c>
      <c r="FP16" s="1">
        <f t="shared" si="112"/>
        <v>0</v>
      </c>
      <c r="FQ16" s="1">
        <f t="shared" si="90"/>
        <v>0</v>
      </c>
      <c r="FR16" s="1">
        <f t="shared" si="91"/>
        <v>0</v>
      </c>
      <c r="FS16" s="1">
        <f t="shared" si="92"/>
        <v>0</v>
      </c>
      <c r="FT16" s="1">
        <f t="shared" si="93"/>
        <v>0</v>
      </c>
      <c r="FU16" s="1">
        <f t="shared" si="94"/>
        <v>0</v>
      </c>
      <c r="FV16" s="1">
        <f t="shared" si="95"/>
        <v>0</v>
      </c>
      <c r="FW16" s="1">
        <f t="shared" si="96"/>
        <v>0</v>
      </c>
      <c r="FX16" s="1">
        <f t="shared" si="97"/>
        <v>0</v>
      </c>
    </row>
    <row r="17" spans="1:180" x14ac:dyDescent="0.2">
      <c r="A17" s="1">
        <v>31</v>
      </c>
      <c r="B17" s="2">
        <v>34759</v>
      </c>
      <c r="C17" s="5">
        <f>VLOOKUP(B17,'[1]1993'!$A$392:$IV$502,3,0)</f>
        <v>21781364</v>
      </c>
      <c r="D17" s="5">
        <f>VLOOKUP(B17,[2]jan94!$A$38:$IV$145,3,0)</f>
        <v>129949</v>
      </c>
      <c r="E17" s="5">
        <f>VLOOKUP(B17,[3]feb94!$A$38:$IV$144,3,0)</f>
        <v>31383</v>
      </c>
      <c r="F17" s="5">
        <f>VLOOKUP(B17,[4]mar94!$A$38:$IV$144,3,0)</f>
        <v>8100</v>
      </c>
      <c r="G17" s="5">
        <f>VLOOKUP(B17,[5]apr94!$A$38:$IV$142,3,0)</f>
        <v>14602</v>
      </c>
      <c r="H17" s="5">
        <f>VLOOKUP(B17,[6]may94!$A$38:$IV$142,3,0)</f>
        <v>117263</v>
      </c>
      <c r="I17" s="5">
        <f>VLOOKUP(B17,[7]jun94!$A$49:$IV$153,3,0)</f>
        <v>89977</v>
      </c>
      <c r="J17" s="5">
        <f>VLOOKUP(B17,[8]jul94!$A$38:$IV$140,3,0)</f>
        <v>210519</v>
      </c>
      <c r="K17" s="5">
        <f>VLOOKUP(B17,[9]aug94!$A$38:$IV$140,3,0)</f>
        <v>120256</v>
      </c>
      <c r="L17" s="5">
        <f>VLOOKUP(B17,[10]sep94!$A$38:$IV$137,3,0)</f>
        <v>98243</v>
      </c>
      <c r="M17" s="5">
        <f>VLOOKUP(B17,[11]oct94!$A$38:$IV$140,3,0)</f>
        <v>91185</v>
      </c>
      <c r="N17" s="5">
        <f>VLOOKUP(B17,[12]nov94!$A$38:$IV$138,3,0)</f>
        <v>92798</v>
      </c>
      <c r="O17" s="5">
        <f>VLOOKUP(B17,[13]dec94!$A$38:$IV$137,3,0)</f>
        <v>1487606</v>
      </c>
      <c r="P17" s="5">
        <f>VLOOKUP(B17,[14]jan95!$A$37:$IV$133,3,0)</f>
        <v>338985</v>
      </c>
      <c r="Q17" s="5">
        <f>VLOOKUP(B17,[15]feb95!$A$37:$IV$127,3,0)</f>
        <v>106637</v>
      </c>
      <c r="R17" s="5">
        <f>VLOOKUP(B17,[16]mar95!$A$37:$IV$128,3,0)</f>
        <v>8164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N17" s="2">
        <v>34759</v>
      </c>
      <c r="CO17" s="1">
        <f t="shared" si="24"/>
        <v>0.70262464516129031</v>
      </c>
      <c r="CP17" s="1">
        <f t="shared" si="26"/>
        <v>4.191903225806452E-3</v>
      </c>
      <c r="CQ17" s="1">
        <f t="shared" si="27"/>
        <v>1.0123548387096775E-3</v>
      </c>
      <c r="CR17" s="1">
        <f t="shared" si="28"/>
        <v>2.6129032258064515E-4</v>
      </c>
      <c r="CS17" s="1">
        <f t="shared" si="29"/>
        <v>4.7103225806451613E-4</v>
      </c>
      <c r="CT17" s="1">
        <f t="shared" si="30"/>
        <v>3.782677419354839E-3</v>
      </c>
      <c r="CU17" s="1">
        <f t="shared" si="31"/>
        <v>2.9024838709677419E-3</v>
      </c>
      <c r="CV17" s="1">
        <f t="shared" si="32"/>
        <v>6.7909354838709681E-3</v>
      </c>
      <c r="CW17" s="1">
        <f t="shared" si="33"/>
        <v>3.879225806451613E-3</v>
      </c>
      <c r="CX17" s="1">
        <f t="shared" si="34"/>
        <v>3.1691290322580644E-3</v>
      </c>
      <c r="CY17" s="1">
        <f t="shared" si="35"/>
        <v>2.9414516129032259E-3</v>
      </c>
      <c r="CZ17" s="1">
        <f t="shared" si="36"/>
        <v>2.9934838709677423E-3</v>
      </c>
      <c r="DA17" s="1">
        <f t="shared" si="37"/>
        <v>4.7987290322580645E-2</v>
      </c>
      <c r="DB17" s="1">
        <f t="shared" si="38"/>
        <v>1.0934999999999999E-2</v>
      </c>
      <c r="DC17" s="1">
        <f t="shared" si="39"/>
        <v>3.4399032258064515E-3</v>
      </c>
      <c r="DD17" s="1">
        <f t="shared" si="40"/>
        <v>2.6335483870967738E-4</v>
      </c>
      <c r="DE17" s="1">
        <f t="shared" si="41"/>
        <v>0</v>
      </c>
      <c r="DF17" s="1">
        <f t="shared" si="42"/>
        <v>0</v>
      </c>
      <c r="DG17" s="1">
        <f t="shared" si="43"/>
        <v>0</v>
      </c>
      <c r="DH17" s="1">
        <f t="shared" si="44"/>
        <v>0</v>
      </c>
      <c r="DI17" s="1">
        <f t="shared" si="45"/>
        <v>0</v>
      </c>
      <c r="DJ17" s="1">
        <f t="shared" si="46"/>
        <v>0</v>
      </c>
      <c r="DK17" s="1">
        <f t="shared" si="47"/>
        <v>0</v>
      </c>
      <c r="DL17" s="1">
        <f t="shared" si="48"/>
        <v>0</v>
      </c>
      <c r="DM17" s="1">
        <f t="shared" si="49"/>
        <v>0</v>
      </c>
      <c r="DN17" s="1">
        <f t="shared" si="50"/>
        <v>0</v>
      </c>
      <c r="DO17" s="1">
        <f t="shared" si="51"/>
        <v>0</v>
      </c>
      <c r="DP17" s="1">
        <f t="shared" si="52"/>
        <v>0</v>
      </c>
      <c r="DQ17" s="1">
        <f t="shared" si="53"/>
        <v>0</v>
      </c>
      <c r="DR17" s="1">
        <f t="shared" si="54"/>
        <v>0</v>
      </c>
      <c r="DS17" s="1">
        <f t="shared" si="55"/>
        <v>0</v>
      </c>
      <c r="DT17" s="1">
        <f t="shared" si="56"/>
        <v>0</v>
      </c>
      <c r="DU17" s="1">
        <f t="shared" si="57"/>
        <v>0</v>
      </c>
      <c r="DV17" s="1">
        <f t="shared" si="58"/>
        <v>0</v>
      </c>
      <c r="DW17" s="1">
        <f t="shared" si="59"/>
        <v>0</v>
      </c>
      <c r="DX17" s="1">
        <f t="shared" si="60"/>
        <v>0</v>
      </c>
      <c r="DY17" s="1">
        <f t="shared" si="61"/>
        <v>0</v>
      </c>
      <c r="DZ17" s="1">
        <f t="shared" si="62"/>
        <v>0</v>
      </c>
      <c r="EA17" s="1">
        <f t="shared" si="63"/>
        <v>0</v>
      </c>
      <c r="EB17" s="1">
        <f t="shared" si="64"/>
        <v>0</v>
      </c>
      <c r="EC17" s="1">
        <f t="shared" si="65"/>
        <v>0</v>
      </c>
      <c r="ED17" s="1">
        <f t="shared" si="66"/>
        <v>0</v>
      </c>
      <c r="EE17" s="1">
        <f t="shared" si="67"/>
        <v>0</v>
      </c>
      <c r="EF17" s="1">
        <f t="shared" si="68"/>
        <v>0</v>
      </c>
      <c r="EG17" s="1">
        <f t="shared" si="69"/>
        <v>0</v>
      </c>
      <c r="EH17" s="1">
        <f t="shared" si="70"/>
        <v>0</v>
      </c>
      <c r="EI17" s="1">
        <f t="shared" si="71"/>
        <v>0</v>
      </c>
      <c r="EJ17" s="1">
        <f t="shared" si="72"/>
        <v>0</v>
      </c>
      <c r="EK17" s="1">
        <f t="shared" si="73"/>
        <v>0</v>
      </c>
      <c r="EL17" s="1">
        <f t="shared" si="74"/>
        <v>0</v>
      </c>
      <c r="EM17" s="1">
        <f t="shared" si="75"/>
        <v>0</v>
      </c>
      <c r="EN17" s="1">
        <f t="shared" si="76"/>
        <v>0</v>
      </c>
      <c r="EO17" s="1">
        <f t="shared" si="77"/>
        <v>0</v>
      </c>
      <c r="EP17" s="1">
        <f t="shared" si="78"/>
        <v>0</v>
      </c>
      <c r="EQ17" s="1">
        <f t="shared" si="79"/>
        <v>0</v>
      </c>
      <c r="ER17" s="1">
        <f t="shared" si="80"/>
        <v>0</v>
      </c>
      <c r="ES17" s="1">
        <f t="shared" si="81"/>
        <v>0</v>
      </c>
      <c r="ET17" s="1">
        <f t="shared" si="82"/>
        <v>0</v>
      </c>
      <c r="EU17" s="1">
        <f t="shared" si="83"/>
        <v>0</v>
      </c>
      <c r="EV17" s="1">
        <f t="shared" si="84"/>
        <v>0</v>
      </c>
      <c r="EW17" s="1">
        <f t="shared" si="85"/>
        <v>0</v>
      </c>
      <c r="EX17" s="1">
        <f t="shared" si="86"/>
        <v>0</v>
      </c>
      <c r="EY17" s="1">
        <f t="shared" si="87"/>
        <v>0</v>
      </c>
      <c r="EZ17" s="1">
        <f t="shared" si="88"/>
        <v>0</v>
      </c>
      <c r="FA17" s="1">
        <f t="shared" si="25"/>
        <v>0</v>
      </c>
      <c r="FB17" s="1">
        <f t="shared" si="98"/>
        <v>0</v>
      </c>
      <c r="FC17" s="1">
        <f t="shared" si="99"/>
        <v>0</v>
      </c>
      <c r="FD17" s="1">
        <f t="shared" si="100"/>
        <v>0</v>
      </c>
      <c r="FE17" s="1">
        <f t="shared" si="101"/>
        <v>0</v>
      </c>
      <c r="FF17" s="1">
        <f t="shared" si="102"/>
        <v>0</v>
      </c>
      <c r="FG17" s="1">
        <f t="shared" si="103"/>
        <v>0</v>
      </c>
      <c r="FH17" s="1">
        <f t="shared" si="104"/>
        <v>0</v>
      </c>
      <c r="FI17" s="1">
        <f t="shared" si="105"/>
        <v>0</v>
      </c>
      <c r="FJ17" s="1">
        <f t="shared" si="106"/>
        <v>0</v>
      </c>
      <c r="FK17" s="1">
        <f t="shared" si="107"/>
        <v>0</v>
      </c>
      <c r="FL17" s="1">
        <f t="shared" si="108"/>
        <v>0</v>
      </c>
      <c r="FM17" s="1">
        <f t="shared" si="109"/>
        <v>0</v>
      </c>
      <c r="FN17" s="1">
        <f t="shared" si="110"/>
        <v>0</v>
      </c>
      <c r="FO17" s="1">
        <f t="shared" si="111"/>
        <v>0</v>
      </c>
      <c r="FP17" s="1">
        <f t="shared" si="112"/>
        <v>0</v>
      </c>
      <c r="FQ17" s="1">
        <f t="shared" si="90"/>
        <v>0</v>
      </c>
      <c r="FR17" s="1">
        <f t="shared" si="91"/>
        <v>0</v>
      </c>
      <c r="FS17" s="1">
        <f t="shared" si="92"/>
        <v>0</v>
      </c>
      <c r="FT17" s="1">
        <f t="shared" si="93"/>
        <v>0</v>
      </c>
      <c r="FU17" s="1">
        <f t="shared" si="94"/>
        <v>0</v>
      </c>
      <c r="FV17" s="1">
        <f t="shared" si="95"/>
        <v>0</v>
      </c>
      <c r="FW17" s="1">
        <f t="shared" si="96"/>
        <v>0</v>
      </c>
      <c r="FX17" s="1">
        <f t="shared" si="97"/>
        <v>0</v>
      </c>
    </row>
    <row r="18" spans="1:180" x14ac:dyDescent="0.2">
      <c r="A18" s="1">
        <v>30</v>
      </c>
      <c r="B18" s="2">
        <v>34790</v>
      </c>
      <c r="C18" s="5">
        <f>VLOOKUP(B18,'[1]1993'!$A$392:$IV$502,3,0)</f>
        <v>21612686</v>
      </c>
      <c r="D18" s="5">
        <f>VLOOKUP(B18,[2]jan94!$A$38:$IV$145,3,0)</f>
        <v>111160</v>
      </c>
      <c r="E18" s="5">
        <f>VLOOKUP(B18,[3]feb94!$A$38:$IV$144,3,0)</f>
        <v>27085</v>
      </c>
      <c r="F18" s="5">
        <f>VLOOKUP(B18,[4]mar94!$A$38:$IV$144,3,0)</f>
        <v>7713</v>
      </c>
      <c r="G18" s="5">
        <f>VLOOKUP(B18,[5]apr94!$A$38:$IV$142,3,0)</f>
        <v>11665</v>
      </c>
      <c r="H18" s="5">
        <f>VLOOKUP(B18,[6]may94!$A$38:$IV$142,3,0)</f>
        <v>105697</v>
      </c>
      <c r="I18" s="5">
        <f>VLOOKUP(B18,[7]jun94!$A$49:$IV$153,3,0)</f>
        <v>30970</v>
      </c>
      <c r="J18" s="5">
        <f>VLOOKUP(B18,[8]jul94!$A$38:$IV$140,3,0)</f>
        <v>198137</v>
      </c>
      <c r="K18" s="5">
        <f>VLOOKUP(B18,[9]aug94!$A$38:$IV$140,3,0)</f>
        <v>92913</v>
      </c>
      <c r="L18" s="5">
        <f>VLOOKUP(B18,[10]sep94!$A$38:$IV$137,3,0)</f>
        <v>94246</v>
      </c>
      <c r="M18" s="5">
        <f>VLOOKUP(B18,[11]oct94!$A$38:$IV$140,3,0)</f>
        <v>63373</v>
      </c>
      <c r="N18" s="5">
        <f>VLOOKUP(B18,[12]nov94!$A$38:$IV$138,3,0)</f>
        <v>64968</v>
      </c>
      <c r="O18" s="5">
        <f>VLOOKUP(B18,[13]dec94!$A$38:$IV$137,3,0)</f>
        <v>1540108</v>
      </c>
      <c r="P18" s="5">
        <f>VLOOKUP(B18,[14]jan95!$A$37:$IV$133,3,0)</f>
        <v>307546</v>
      </c>
      <c r="Q18" s="5">
        <f>VLOOKUP(B18,[15]feb95!$A$37:$IV$127,3,0)</f>
        <v>112670</v>
      </c>
      <c r="R18" s="5">
        <f>VLOOKUP(B18,[16]mar95!$A$37:$IV$128,3,0)</f>
        <v>46898</v>
      </c>
      <c r="S18" s="5">
        <f>VLOOKUP(B18,[17]apr95!$A$37:$IV$122,3,0)</f>
        <v>71752</v>
      </c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N18" s="2">
        <v>34790</v>
      </c>
      <c r="CO18" s="1">
        <f t="shared" si="24"/>
        <v>0.72042286666666666</v>
      </c>
      <c r="CP18" s="1">
        <f t="shared" si="26"/>
        <v>3.705333333333333E-3</v>
      </c>
      <c r="CQ18" s="1">
        <f>(E18/1000000)/$A18</f>
        <v>9.028333333333334E-4</v>
      </c>
      <c r="CR18" s="1">
        <f t="shared" si="28"/>
        <v>2.5710000000000002E-4</v>
      </c>
      <c r="CS18" s="1">
        <f t="shared" si="29"/>
        <v>3.8883333333333332E-4</v>
      </c>
      <c r="CT18" s="1">
        <f t="shared" si="30"/>
        <v>3.5232333333333333E-3</v>
      </c>
      <c r="CU18" s="1">
        <f t="shared" si="31"/>
        <v>1.0323333333333335E-3</v>
      </c>
      <c r="CV18" s="1">
        <f t="shared" si="32"/>
        <v>6.6045666666666673E-3</v>
      </c>
      <c r="CW18" s="1">
        <f t="shared" si="33"/>
        <v>3.0970999999999998E-3</v>
      </c>
      <c r="CX18" s="1">
        <f t="shared" si="34"/>
        <v>3.1415333333333333E-3</v>
      </c>
      <c r="CY18" s="1">
        <f t="shared" si="35"/>
        <v>2.1124333333333331E-3</v>
      </c>
      <c r="CZ18" s="1">
        <f t="shared" si="36"/>
        <v>2.1655999999999997E-3</v>
      </c>
      <c r="DA18" s="1">
        <f t="shared" si="37"/>
        <v>5.1336933333333334E-2</v>
      </c>
      <c r="DB18" s="1">
        <f t="shared" si="38"/>
        <v>1.0251533333333333E-2</v>
      </c>
      <c r="DC18" s="1">
        <f t="shared" si="39"/>
        <v>3.7556666666666667E-3</v>
      </c>
      <c r="DD18" s="1">
        <f t="shared" si="40"/>
        <v>1.5632666666666668E-3</v>
      </c>
      <c r="DE18" s="1">
        <f t="shared" si="41"/>
        <v>2.3917333333333332E-3</v>
      </c>
      <c r="DF18" s="1">
        <f t="shared" si="42"/>
        <v>0</v>
      </c>
      <c r="DG18" s="1">
        <f t="shared" si="43"/>
        <v>0</v>
      </c>
      <c r="DH18" s="1">
        <f t="shared" si="44"/>
        <v>0</v>
      </c>
      <c r="DI18" s="1">
        <f t="shared" si="45"/>
        <v>0</v>
      </c>
      <c r="DJ18" s="1">
        <f t="shared" si="46"/>
        <v>0</v>
      </c>
      <c r="DK18" s="1">
        <f t="shared" si="47"/>
        <v>0</v>
      </c>
      <c r="DL18" s="1">
        <f t="shared" si="48"/>
        <v>0</v>
      </c>
      <c r="DM18" s="1">
        <f t="shared" si="49"/>
        <v>0</v>
      </c>
      <c r="DN18" s="1">
        <f t="shared" si="50"/>
        <v>0</v>
      </c>
      <c r="DO18" s="1">
        <f t="shared" si="51"/>
        <v>0</v>
      </c>
      <c r="DP18" s="1">
        <f t="shared" si="52"/>
        <v>0</v>
      </c>
      <c r="DQ18" s="1">
        <f t="shared" si="53"/>
        <v>0</v>
      </c>
      <c r="DR18" s="1">
        <f t="shared" si="54"/>
        <v>0</v>
      </c>
      <c r="DS18" s="1">
        <f t="shared" si="55"/>
        <v>0</v>
      </c>
      <c r="DT18" s="1">
        <f t="shared" si="56"/>
        <v>0</v>
      </c>
      <c r="DU18" s="1">
        <f t="shared" si="57"/>
        <v>0</v>
      </c>
      <c r="DV18" s="1">
        <f t="shared" si="58"/>
        <v>0</v>
      </c>
      <c r="DW18" s="1">
        <f t="shared" si="59"/>
        <v>0</v>
      </c>
      <c r="DX18" s="1">
        <f t="shared" si="60"/>
        <v>0</v>
      </c>
      <c r="DY18" s="1">
        <f t="shared" si="61"/>
        <v>0</v>
      </c>
      <c r="DZ18" s="1">
        <f t="shared" si="62"/>
        <v>0</v>
      </c>
      <c r="EA18" s="1">
        <f t="shared" si="63"/>
        <v>0</v>
      </c>
      <c r="EB18" s="1">
        <f t="shared" si="64"/>
        <v>0</v>
      </c>
      <c r="EC18" s="1">
        <f t="shared" si="65"/>
        <v>0</v>
      </c>
      <c r="ED18" s="1">
        <f t="shared" si="66"/>
        <v>0</v>
      </c>
      <c r="EE18" s="1">
        <f t="shared" si="67"/>
        <v>0</v>
      </c>
      <c r="EF18" s="1">
        <f t="shared" si="68"/>
        <v>0</v>
      </c>
      <c r="EG18" s="1">
        <f t="shared" si="69"/>
        <v>0</v>
      </c>
      <c r="EH18" s="1">
        <f t="shared" si="70"/>
        <v>0</v>
      </c>
      <c r="EI18" s="1">
        <f t="shared" si="71"/>
        <v>0</v>
      </c>
      <c r="EJ18" s="1">
        <f t="shared" si="72"/>
        <v>0</v>
      </c>
      <c r="EK18" s="1">
        <f t="shared" si="73"/>
        <v>0</v>
      </c>
      <c r="EL18" s="1">
        <f t="shared" si="74"/>
        <v>0</v>
      </c>
      <c r="EM18" s="1">
        <f t="shared" si="75"/>
        <v>0</v>
      </c>
      <c r="EN18" s="1">
        <f t="shared" si="76"/>
        <v>0</v>
      </c>
      <c r="EO18" s="1">
        <f t="shared" si="77"/>
        <v>0</v>
      </c>
      <c r="EP18" s="1">
        <f t="shared" si="78"/>
        <v>0</v>
      </c>
      <c r="EQ18" s="1">
        <f t="shared" si="79"/>
        <v>0</v>
      </c>
      <c r="ER18" s="1">
        <f t="shared" si="80"/>
        <v>0</v>
      </c>
      <c r="ES18" s="1">
        <f t="shared" si="81"/>
        <v>0</v>
      </c>
      <c r="ET18" s="1">
        <f t="shared" si="82"/>
        <v>0</v>
      </c>
      <c r="EU18" s="1">
        <f t="shared" si="83"/>
        <v>0</v>
      </c>
      <c r="EV18" s="1">
        <f t="shared" si="84"/>
        <v>0</v>
      </c>
      <c r="EW18" s="1">
        <f t="shared" si="85"/>
        <v>0</v>
      </c>
      <c r="EX18" s="1">
        <f t="shared" si="86"/>
        <v>0</v>
      </c>
      <c r="EY18" s="1">
        <f t="shared" si="87"/>
        <v>0</v>
      </c>
      <c r="EZ18" s="1">
        <f t="shared" si="88"/>
        <v>0</v>
      </c>
      <c r="FA18" s="1">
        <f t="shared" si="25"/>
        <v>0</v>
      </c>
      <c r="FB18" s="1">
        <f t="shared" si="98"/>
        <v>0</v>
      </c>
      <c r="FC18" s="1">
        <f t="shared" si="99"/>
        <v>0</v>
      </c>
      <c r="FD18" s="1">
        <f t="shared" si="100"/>
        <v>0</v>
      </c>
      <c r="FE18" s="1">
        <f t="shared" si="101"/>
        <v>0</v>
      </c>
      <c r="FF18" s="1">
        <f t="shared" si="102"/>
        <v>0</v>
      </c>
      <c r="FG18" s="1">
        <f t="shared" si="103"/>
        <v>0</v>
      </c>
      <c r="FH18" s="1">
        <f t="shared" si="104"/>
        <v>0</v>
      </c>
      <c r="FI18" s="1">
        <f t="shared" si="105"/>
        <v>0</v>
      </c>
      <c r="FJ18" s="1">
        <f t="shared" si="106"/>
        <v>0</v>
      </c>
      <c r="FK18" s="1">
        <f t="shared" si="107"/>
        <v>0</v>
      </c>
      <c r="FL18" s="1">
        <f t="shared" si="108"/>
        <v>0</v>
      </c>
      <c r="FM18" s="1">
        <f t="shared" si="109"/>
        <v>0</v>
      </c>
      <c r="FN18" s="1">
        <f t="shared" si="110"/>
        <v>0</v>
      </c>
      <c r="FO18" s="1">
        <f t="shared" si="111"/>
        <v>0</v>
      </c>
      <c r="FP18" s="1">
        <f t="shared" si="112"/>
        <v>0</v>
      </c>
      <c r="FQ18" s="1">
        <f t="shared" si="90"/>
        <v>0</v>
      </c>
      <c r="FR18" s="1">
        <f t="shared" si="91"/>
        <v>0</v>
      </c>
      <c r="FS18" s="1">
        <f t="shared" si="92"/>
        <v>0</v>
      </c>
      <c r="FT18" s="1">
        <f t="shared" si="93"/>
        <v>0</v>
      </c>
      <c r="FU18" s="1">
        <f t="shared" si="94"/>
        <v>0</v>
      </c>
      <c r="FV18" s="1">
        <f t="shared" si="95"/>
        <v>0</v>
      </c>
      <c r="FW18" s="1">
        <f t="shared" si="96"/>
        <v>0</v>
      </c>
      <c r="FX18" s="1">
        <f t="shared" si="97"/>
        <v>0</v>
      </c>
    </row>
    <row r="19" spans="1:180" x14ac:dyDescent="0.2">
      <c r="A19" s="1">
        <v>31</v>
      </c>
      <c r="B19" s="2">
        <v>34820</v>
      </c>
      <c r="C19" s="5">
        <f>VLOOKUP(B19,'[1]1993'!$A$392:$IV$502,3,0)</f>
        <v>22239113</v>
      </c>
      <c r="D19" s="5">
        <f>VLOOKUP(B19,[2]jan94!$A$38:$IV$145,3,0)</f>
        <v>130132</v>
      </c>
      <c r="E19" s="5">
        <f>VLOOKUP(B19,[3]feb94!$A$38:$IV$144,3,0)</f>
        <v>28193</v>
      </c>
      <c r="F19" s="5">
        <f>VLOOKUP(B19,[4]mar94!$A$38:$IV$144,3,0)</f>
        <v>8092</v>
      </c>
      <c r="G19" s="5">
        <f>VLOOKUP(B19,[5]apr94!$A$38:$IV$142,3,0)</f>
        <v>11714</v>
      </c>
      <c r="H19" s="5">
        <f>VLOOKUP(B19,[6]may94!$A$38:$IV$142,3,0)</f>
        <v>129228</v>
      </c>
      <c r="I19" s="5">
        <f>VLOOKUP(B19,[7]jun94!$A$49:$IV$153,3,0)</f>
        <v>89319</v>
      </c>
      <c r="J19" s="5">
        <f>VLOOKUP(B19,[8]jul94!$A$38:$IV$140,3,0)</f>
        <v>217736</v>
      </c>
      <c r="K19" s="5">
        <f>VLOOKUP(B19,[9]aug94!$A$38:$IV$140,3,0)</f>
        <v>121464</v>
      </c>
      <c r="L19" s="5">
        <f>VLOOKUP(B19,[10]sep94!$A$38:$IV$137,3,0)</f>
        <v>94931</v>
      </c>
      <c r="M19" s="5">
        <f>VLOOKUP(B19,[11]oct94!$A$38:$IV$140,3,0)</f>
        <v>77670</v>
      </c>
      <c r="N19" s="5">
        <f>VLOOKUP(B19,[12]nov94!$A$38:$IV$138,3,0)</f>
        <v>105031</v>
      </c>
      <c r="O19" s="5">
        <f>VLOOKUP(B19,[13]dec94!$A$38:$IV$137,3,0)</f>
        <v>1526940</v>
      </c>
      <c r="P19" s="5">
        <f>VLOOKUP(B19,[14]jan95!$A$37:$IV$133,3,0)</f>
        <v>267242</v>
      </c>
      <c r="Q19" s="5">
        <f>VLOOKUP(B19,[15]feb95!$A$37:$IV$127,3,0)</f>
        <v>82083</v>
      </c>
      <c r="R19" s="5">
        <f>VLOOKUP(B19,[16]mar95!$A$37:$IV$128,3,0)</f>
        <v>53958</v>
      </c>
      <c r="S19" s="5">
        <f>VLOOKUP(B19,[17]apr95!$A$37:$IV$122,3,0)</f>
        <v>87873</v>
      </c>
      <c r="T19" s="5">
        <f>VLOOKUP(B19,[18]may95!$A$37:$IV$126,3,0)</f>
        <v>115218</v>
      </c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N19" s="2">
        <v>34820</v>
      </c>
      <c r="CO19" s="1">
        <f t="shared" si="24"/>
        <v>0.71739074193548391</v>
      </c>
      <c r="CP19" s="1">
        <f t="shared" si="26"/>
        <v>4.1978064516129034E-3</v>
      </c>
      <c r="CQ19" s="1">
        <f t="shared" si="27"/>
        <v>9.0945161290322582E-4</v>
      </c>
      <c r="CR19" s="1">
        <f t="shared" si="28"/>
        <v>2.6103225806451612E-4</v>
      </c>
      <c r="CS19" s="1">
        <f t="shared" si="29"/>
        <v>3.7787096774193551E-4</v>
      </c>
      <c r="CT19" s="1">
        <f t="shared" si="30"/>
        <v>4.1686451612903226E-3</v>
      </c>
      <c r="CU19" s="1">
        <f t="shared" si="31"/>
        <v>2.8812580645161288E-3</v>
      </c>
      <c r="CV19" s="1">
        <f t="shared" si="32"/>
        <v>7.0237419354838718E-3</v>
      </c>
      <c r="CW19" s="1">
        <f t="shared" si="33"/>
        <v>3.9181935483870965E-3</v>
      </c>
      <c r="CX19" s="1">
        <f t="shared" si="34"/>
        <v>3.0622903225806454E-3</v>
      </c>
      <c r="CY19" s="1">
        <f t="shared" si="35"/>
        <v>2.5054838709677421E-3</v>
      </c>
      <c r="CZ19" s="1">
        <f t="shared" si="36"/>
        <v>3.3880967741935484E-3</v>
      </c>
      <c r="DA19" s="1">
        <f t="shared" si="37"/>
        <v>4.925612903225806E-2</v>
      </c>
      <c r="DB19" s="1">
        <f t="shared" si="38"/>
        <v>8.620709677419354E-3</v>
      </c>
      <c r="DC19" s="1">
        <f t="shared" si="39"/>
        <v>2.6478387096774193E-3</v>
      </c>
      <c r="DD19" s="1">
        <f t="shared" si="40"/>
        <v>1.7405806451612903E-3</v>
      </c>
      <c r="DE19" s="1">
        <f t="shared" si="41"/>
        <v>2.8346129032258065E-3</v>
      </c>
      <c r="DF19" s="1">
        <f t="shared" si="42"/>
        <v>3.7167096774193549E-3</v>
      </c>
      <c r="DG19" s="1">
        <f t="shared" si="43"/>
        <v>0</v>
      </c>
      <c r="DH19" s="1">
        <f t="shared" si="44"/>
        <v>0</v>
      </c>
      <c r="DI19" s="1">
        <f t="shared" si="45"/>
        <v>0</v>
      </c>
      <c r="DJ19" s="1">
        <f t="shared" si="46"/>
        <v>0</v>
      </c>
      <c r="DK19" s="1">
        <f t="shared" si="47"/>
        <v>0</v>
      </c>
      <c r="DL19" s="1">
        <f t="shared" si="48"/>
        <v>0</v>
      </c>
      <c r="DM19" s="1">
        <f t="shared" si="49"/>
        <v>0</v>
      </c>
      <c r="DN19" s="1">
        <f t="shared" si="50"/>
        <v>0</v>
      </c>
      <c r="DO19" s="1">
        <f t="shared" si="51"/>
        <v>0</v>
      </c>
      <c r="DP19" s="1">
        <f t="shared" si="52"/>
        <v>0</v>
      </c>
      <c r="DQ19" s="1">
        <f t="shared" si="53"/>
        <v>0</v>
      </c>
      <c r="DR19" s="1">
        <f t="shared" si="54"/>
        <v>0</v>
      </c>
      <c r="DS19" s="1">
        <f t="shared" si="55"/>
        <v>0</v>
      </c>
      <c r="DT19" s="1">
        <f t="shared" si="56"/>
        <v>0</v>
      </c>
      <c r="DU19" s="1">
        <f t="shared" si="57"/>
        <v>0</v>
      </c>
      <c r="DV19" s="1">
        <f t="shared" si="58"/>
        <v>0</v>
      </c>
      <c r="DW19" s="1">
        <f t="shared" si="59"/>
        <v>0</v>
      </c>
      <c r="DX19" s="1">
        <f t="shared" si="60"/>
        <v>0</v>
      </c>
      <c r="DY19" s="1">
        <f t="shared" si="61"/>
        <v>0</v>
      </c>
      <c r="DZ19" s="1">
        <f t="shared" si="62"/>
        <v>0</v>
      </c>
      <c r="EA19" s="1">
        <f t="shared" si="63"/>
        <v>0</v>
      </c>
      <c r="EB19" s="1">
        <f t="shared" si="64"/>
        <v>0</v>
      </c>
      <c r="EC19" s="1">
        <f t="shared" si="65"/>
        <v>0</v>
      </c>
      <c r="ED19" s="1">
        <f t="shared" si="66"/>
        <v>0</v>
      </c>
      <c r="EE19" s="1">
        <f t="shared" si="67"/>
        <v>0</v>
      </c>
      <c r="EF19" s="1">
        <f t="shared" si="68"/>
        <v>0</v>
      </c>
      <c r="EG19" s="1">
        <f t="shared" si="69"/>
        <v>0</v>
      </c>
      <c r="EH19" s="1">
        <f t="shared" si="70"/>
        <v>0</v>
      </c>
      <c r="EI19" s="1">
        <f t="shared" si="71"/>
        <v>0</v>
      </c>
      <c r="EJ19" s="1">
        <f t="shared" si="72"/>
        <v>0</v>
      </c>
      <c r="EK19" s="1">
        <f t="shared" si="73"/>
        <v>0</v>
      </c>
      <c r="EL19" s="1">
        <f t="shared" si="74"/>
        <v>0</v>
      </c>
      <c r="EM19" s="1">
        <f t="shared" si="75"/>
        <v>0</v>
      </c>
      <c r="EN19" s="1">
        <f t="shared" si="76"/>
        <v>0</v>
      </c>
      <c r="EO19" s="1">
        <f t="shared" si="77"/>
        <v>0</v>
      </c>
      <c r="EP19" s="1">
        <f t="shared" si="78"/>
        <v>0</v>
      </c>
      <c r="EQ19" s="1">
        <f t="shared" si="79"/>
        <v>0</v>
      </c>
      <c r="ER19" s="1">
        <f t="shared" si="80"/>
        <v>0</v>
      </c>
      <c r="ES19" s="1">
        <f t="shared" si="81"/>
        <v>0</v>
      </c>
      <c r="ET19" s="1">
        <f t="shared" si="82"/>
        <v>0</v>
      </c>
      <c r="EU19" s="1">
        <f t="shared" si="83"/>
        <v>0</v>
      </c>
      <c r="EV19" s="1">
        <f t="shared" si="84"/>
        <v>0</v>
      </c>
      <c r="EW19" s="1">
        <f t="shared" si="85"/>
        <v>0</v>
      </c>
      <c r="EX19" s="1">
        <f t="shared" si="86"/>
        <v>0</v>
      </c>
      <c r="EY19" s="1">
        <f t="shared" si="87"/>
        <v>0</v>
      </c>
      <c r="EZ19" s="1">
        <f t="shared" si="88"/>
        <v>0</v>
      </c>
      <c r="FA19" s="1">
        <f t="shared" si="25"/>
        <v>0</v>
      </c>
      <c r="FB19" s="1">
        <f t="shared" si="98"/>
        <v>0</v>
      </c>
      <c r="FC19" s="1">
        <f t="shared" si="99"/>
        <v>0</v>
      </c>
      <c r="FD19" s="1">
        <f t="shared" si="100"/>
        <v>0</v>
      </c>
      <c r="FE19" s="1">
        <f t="shared" si="101"/>
        <v>0</v>
      </c>
      <c r="FF19" s="1">
        <f t="shared" si="102"/>
        <v>0</v>
      </c>
      <c r="FG19" s="1">
        <f t="shared" si="103"/>
        <v>0</v>
      </c>
      <c r="FH19" s="1">
        <f t="shared" si="104"/>
        <v>0</v>
      </c>
      <c r="FI19" s="1">
        <f t="shared" si="105"/>
        <v>0</v>
      </c>
      <c r="FJ19" s="1">
        <f t="shared" si="106"/>
        <v>0</v>
      </c>
      <c r="FK19" s="1">
        <f t="shared" si="107"/>
        <v>0</v>
      </c>
      <c r="FL19" s="1">
        <f t="shared" si="108"/>
        <v>0</v>
      </c>
      <c r="FM19" s="1">
        <f t="shared" si="109"/>
        <v>0</v>
      </c>
      <c r="FN19" s="1">
        <f t="shared" si="110"/>
        <v>0</v>
      </c>
      <c r="FO19" s="1">
        <f t="shared" si="111"/>
        <v>0</v>
      </c>
      <c r="FP19" s="1">
        <f t="shared" si="112"/>
        <v>0</v>
      </c>
      <c r="FQ19" s="1">
        <f t="shared" si="90"/>
        <v>0</v>
      </c>
      <c r="FR19" s="1">
        <f t="shared" si="91"/>
        <v>0</v>
      </c>
      <c r="FS19" s="1">
        <f t="shared" si="92"/>
        <v>0</v>
      </c>
      <c r="FT19" s="1">
        <f t="shared" si="93"/>
        <v>0</v>
      </c>
      <c r="FU19" s="1">
        <f t="shared" si="94"/>
        <v>0</v>
      </c>
      <c r="FV19" s="1">
        <f t="shared" si="95"/>
        <v>0</v>
      </c>
      <c r="FW19" s="1">
        <f t="shared" si="96"/>
        <v>0</v>
      </c>
      <c r="FX19" s="1">
        <f t="shared" si="97"/>
        <v>0</v>
      </c>
    </row>
    <row r="20" spans="1:180" x14ac:dyDescent="0.2">
      <c r="A20" s="1">
        <v>30</v>
      </c>
      <c r="B20" s="2">
        <v>34851</v>
      </c>
      <c r="C20" s="5">
        <f>VLOOKUP(B20,'[1]1993'!$A$392:$IV$502,3,0)</f>
        <v>22226478</v>
      </c>
      <c r="D20" s="5">
        <f>VLOOKUP(B20,[2]jan94!$A$38:$IV$145,3,0)</f>
        <v>122267</v>
      </c>
      <c r="E20" s="5">
        <f>VLOOKUP(B20,[3]feb94!$A$38:$IV$144,3,0)</f>
        <v>27162</v>
      </c>
      <c r="F20" s="5">
        <f>VLOOKUP(B20,[4]mar94!$A$38:$IV$144,3,0)</f>
        <v>7157</v>
      </c>
      <c r="G20" s="5">
        <f>VLOOKUP(B20,[5]apr94!$A$38:$IV$142,3,0)</f>
        <v>15104</v>
      </c>
      <c r="H20" s="5">
        <f>VLOOKUP(B20,[6]may94!$A$38:$IV$142,3,0)</f>
        <v>122769</v>
      </c>
      <c r="I20" s="5">
        <f>VLOOKUP(B20,[7]jun94!$A$49:$IV$153,3,0)</f>
        <v>80564</v>
      </c>
      <c r="J20" s="5">
        <f>VLOOKUP(B20,[8]jul94!$A$38:$IV$140,3,0)</f>
        <v>214105</v>
      </c>
      <c r="K20" s="5">
        <f>VLOOKUP(B20,[9]aug94!$A$38:$IV$140,3,0)</f>
        <v>116315</v>
      </c>
      <c r="L20" s="5">
        <f>VLOOKUP(B20,[10]sep94!$A$38:$IV$137,3,0)</f>
        <v>92882</v>
      </c>
      <c r="M20" s="5">
        <f>VLOOKUP(B20,[11]oct94!$A$38:$IV$140,3,0)</f>
        <v>78490</v>
      </c>
      <c r="N20" s="5">
        <f>VLOOKUP(B20,[12]nov94!$A$38:$IV$138,3,0)</f>
        <v>123355</v>
      </c>
      <c r="O20" s="5">
        <f>VLOOKUP(B20,[13]dec94!$A$38:$IV$137,3,0)</f>
        <v>1514787</v>
      </c>
      <c r="P20" s="5">
        <f>VLOOKUP(B20,[14]jan95!$A$37:$IV$133,3,0)</f>
        <v>250423</v>
      </c>
      <c r="Q20" s="5">
        <f>VLOOKUP(B20,[15]feb95!$A$37:$IV$127,3,0)</f>
        <v>73743</v>
      </c>
      <c r="R20" s="5">
        <f>VLOOKUP(B20,[16]mar95!$A$37:$IV$128,3,0)</f>
        <v>52370</v>
      </c>
      <c r="S20" s="5">
        <f>VLOOKUP(B20,[17]apr95!$A$37:$IV$122,3,0)</f>
        <v>80524</v>
      </c>
      <c r="T20" s="5">
        <f>VLOOKUP(B20,[18]may95!$A$37:$IV$126,3,0)</f>
        <v>197257</v>
      </c>
      <c r="U20" s="5">
        <f>VLOOKUP(B20,[19]jun95!$A$51:$IV$142,3,0)</f>
        <v>41118</v>
      </c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N20" s="2">
        <v>34851</v>
      </c>
      <c r="CO20" s="1">
        <f t="shared" si="24"/>
        <v>0.74088260000000006</v>
      </c>
      <c r="CP20" s="1">
        <f t="shared" si="26"/>
        <v>4.0755666666666664E-3</v>
      </c>
      <c r="CQ20" s="1">
        <f t="shared" si="27"/>
        <v>9.054E-4</v>
      </c>
      <c r="CR20" s="1">
        <f t="shared" si="28"/>
        <v>2.3856666666666667E-4</v>
      </c>
      <c r="CS20" s="1">
        <f t="shared" si="29"/>
        <v>5.0346666666666669E-4</v>
      </c>
      <c r="CT20" s="1">
        <f t="shared" si="30"/>
        <v>4.0923000000000001E-3</v>
      </c>
      <c r="CU20" s="1">
        <f t="shared" si="31"/>
        <v>2.6854666666666664E-3</v>
      </c>
      <c r="CV20" s="1">
        <f t="shared" si="32"/>
        <v>7.1368333333333327E-3</v>
      </c>
      <c r="CW20" s="1">
        <f t="shared" si="33"/>
        <v>3.8771666666666668E-3</v>
      </c>
      <c r="CX20" s="1">
        <f t="shared" si="34"/>
        <v>3.0960666666666669E-3</v>
      </c>
      <c r="CY20" s="1">
        <f t="shared" si="35"/>
        <v>2.6163333333333334E-3</v>
      </c>
      <c r="CZ20" s="1">
        <f t="shared" si="36"/>
        <v>4.1118333333333337E-3</v>
      </c>
      <c r="DA20" s="1">
        <f t="shared" si="37"/>
        <v>5.04929E-2</v>
      </c>
      <c r="DB20" s="1">
        <f t="shared" si="38"/>
        <v>8.3474333333333327E-3</v>
      </c>
      <c r="DC20" s="1">
        <f t="shared" si="39"/>
        <v>2.4581E-3</v>
      </c>
      <c r="DD20" s="1">
        <f t="shared" si="40"/>
        <v>1.7456666666666666E-3</v>
      </c>
      <c r="DE20" s="1">
        <f t="shared" si="41"/>
        <v>2.6841333333333332E-3</v>
      </c>
      <c r="DF20" s="1">
        <f t="shared" si="42"/>
        <v>6.5752333333333329E-3</v>
      </c>
      <c r="DG20" s="1">
        <f t="shared" si="43"/>
        <v>1.3706E-3</v>
      </c>
      <c r="DH20" s="1">
        <f t="shared" si="44"/>
        <v>0</v>
      </c>
      <c r="DI20" s="1">
        <f t="shared" si="45"/>
        <v>0</v>
      </c>
      <c r="DJ20" s="1">
        <f t="shared" si="46"/>
        <v>0</v>
      </c>
      <c r="DK20" s="1">
        <f t="shared" si="47"/>
        <v>0</v>
      </c>
      <c r="DL20" s="1">
        <f t="shared" si="48"/>
        <v>0</v>
      </c>
      <c r="DM20" s="1">
        <f t="shared" si="49"/>
        <v>0</v>
      </c>
      <c r="DN20" s="1">
        <f t="shared" si="50"/>
        <v>0</v>
      </c>
      <c r="DO20" s="1">
        <f t="shared" si="51"/>
        <v>0</v>
      </c>
      <c r="DP20" s="1">
        <f t="shared" si="52"/>
        <v>0</v>
      </c>
      <c r="DQ20" s="1">
        <f t="shared" si="53"/>
        <v>0</v>
      </c>
      <c r="DR20" s="1">
        <f t="shared" si="54"/>
        <v>0</v>
      </c>
      <c r="DS20" s="1">
        <f t="shared" si="55"/>
        <v>0</v>
      </c>
      <c r="DT20" s="1">
        <f t="shared" si="56"/>
        <v>0</v>
      </c>
      <c r="DU20" s="1">
        <f t="shared" si="57"/>
        <v>0</v>
      </c>
      <c r="DV20" s="1">
        <f t="shared" si="58"/>
        <v>0</v>
      </c>
      <c r="DW20" s="1">
        <f t="shared" si="59"/>
        <v>0</v>
      </c>
      <c r="DX20" s="1">
        <f t="shared" si="60"/>
        <v>0</v>
      </c>
      <c r="DY20" s="1">
        <f t="shared" si="61"/>
        <v>0</v>
      </c>
      <c r="DZ20" s="1">
        <f t="shared" si="62"/>
        <v>0</v>
      </c>
      <c r="EA20" s="1">
        <f t="shared" si="63"/>
        <v>0</v>
      </c>
      <c r="EB20" s="1">
        <f t="shared" si="64"/>
        <v>0</v>
      </c>
      <c r="EC20" s="1">
        <f t="shared" si="65"/>
        <v>0</v>
      </c>
      <c r="ED20" s="1">
        <f t="shared" si="66"/>
        <v>0</v>
      </c>
      <c r="EE20" s="1">
        <f t="shared" si="67"/>
        <v>0</v>
      </c>
      <c r="EF20" s="1">
        <f t="shared" si="68"/>
        <v>0</v>
      </c>
      <c r="EG20" s="1">
        <f t="shared" si="69"/>
        <v>0</v>
      </c>
      <c r="EH20" s="1">
        <f t="shared" si="70"/>
        <v>0</v>
      </c>
      <c r="EI20" s="1">
        <f t="shared" si="71"/>
        <v>0</v>
      </c>
      <c r="EJ20" s="1">
        <f t="shared" si="72"/>
        <v>0</v>
      </c>
      <c r="EK20" s="1">
        <f t="shared" si="73"/>
        <v>0</v>
      </c>
      <c r="EL20" s="1">
        <f t="shared" si="74"/>
        <v>0</v>
      </c>
      <c r="EM20" s="1">
        <f t="shared" si="75"/>
        <v>0</v>
      </c>
      <c r="EN20" s="1">
        <f t="shared" si="76"/>
        <v>0</v>
      </c>
      <c r="EO20" s="1">
        <f t="shared" si="77"/>
        <v>0</v>
      </c>
      <c r="EP20" s="1">
        <f t="shared" si="78"/>
        <v>0</v>
      </c>
      <c r="EQ20" s="1">
        <f t="shared" si="79"/>
        <v>0</v>
      </c>
      <c r="ER20" s="1">
        <f t="shared" si="80"/>
        <v>0</v>
      </c>
      <c r="ES20" s="1">
        <f t="shared" si="81"/>
        <v>0</v>
      </c>
      <c r="ET20" s="1">
        <f t="shared" si="82"/>
        <v>0</v>
      </c>
      <c r="EU20" s="1">
        <f t="shared" si="83"/>
        <v>0</v>
      </c>
      <c r="EV20" s="1">
        <f t="shared" si="84"/>
        <v>0</v>
      </c>
      <c r="EW20" s="1">
        <f t="shared" si="85"/>
        <v>0</v>
      </c>
      <c r="EX20" s="1">
        <f t="shared" si="86"/>
        <v>0</v>
      </c>
      <c r="EY20" s="1">
        <f t="shared" si="87"/>
        <v>0</v>
      </c>
      <c r="EZ20" s="1">
        <f t="shared" si="88"/>
        <v>0</v>
      </c>
      <c r="FA20" s="1">
        <f t="shared" si="25"/>
        <v>0</v>
      </c>
      <c r="FB20" s="1">
        <f t="shared" si="98"/>
        <v>0</v>
      </c>
      <c r="FC20" s="1">
        <f t="shared" si="99"/>
        <v>0</v>
      </c>
      <c r="FD20" s="1">
        <f t="shared" si="100"/>
        <v>0</v>
      </c>
      <c r="FE20" s="1">
        <f t="shared" si="101"/>
        <v>0</v>
      </c>
      <c r="FF20" s="1">
        <f t="shared" si="102"/>
        <v>0</v>
      </c>
      <c r="FG20" s="1">
        <f t="shared" si="103"/>
        <v>0</v>
      </c>
      <c r="FH20" s="1">
        <f t="shared" si="104"/>
        <v>0</v>
      </c>
      <c r="FI20" s="1">
        <f t="shared" si="105"/>
        <v>0</v>
      </c>
      <c r="FJ20" s="1">
        <f t="shared" si="106"/>
        <v>0</v>
      </c>
      <c r="FK20" s="1">
        <f t="shared" si="107"/>
        <v>0</v>
      </c>
      <c r="FL20" s="1">
        <f t="shared" si="108"/>
        <v>0</v>
      </c>
      <c r="FM20" s="1">
        <f t="shared" si="109"/>
        <v>0</v>
      </c>
      <c r="FN20" s="1">
        <f t="shared" si="110"/>
        <v>0</v>
      </c>
      <c r="FO20" s="1">
        <f t="shared" si="111"/>
        <v>0</v>
      </c>
      <c r="FP20" s="1">
        <f t="shared" si="112"/>
        <v>0</v>
      </c>
      <c r="FQ20" s="1">
        <f t="shared" si="90"/>
        <v>0</v>
      </c>
      <c r="FR20" s="1">
        <f t="shared" si="91"/>
        <v>0</v>
      </c>
      <c r="FS20" s="1">
        <f t="shared" si="92"/>
        <v>0</v>
      </c>
      <c r="FT20" s="1">
        <f t="shared" si="93"/>
        <v>0</v>
      </c>
      <c r="FU20" s="1">
        <f t="shared" si="94"/>
        <v>0</v>
      </c>
      <c r="FV20" s="1">
        <f t="shared" si="95"/>
        <v>0</v>
      </c>
      <c r="FW20" s="1">
        <f t="shared" si="96"/>
        <v>0</v>
      </c>
      <c r="FX20" s="1">
        <f t="shared" si="97"/>
        <v>0</v>
      </c>
    </row>
    <row r="21" spans="1:180" x14ac:dyDescent="0.2">
      <c r="A21" s="1">
        <v>31</v>
      </c>
      <c r="B21" s="2">
        <v>34881</v>
      </c>
      <c r="C21" s="5">
        <f>VLOOKUP(B21,'[1]1993'!$A$392:$IV$502,3,0)</f>
        <v>22293086</v>
      </c>
      <c r="D21" s="5">
        <f>VLOOKUP(B21,[2]jan94!$A$38:$IV$145,3,0)</f>
        <v>89903</v>
      </c>
      <c r="E21" s="5">
        <f>VLOOKUP(B21,[3]feb94!$A$38:$IV$144,3,0)</f>
        <v>29467</v>
      </c>
      <c r="F21" s="5">
        <f>VLOOKUP(B21,[4]mar94!$A$38:$IV$144,3,0)</f>
        <v>6561</v>
      </c>
      <c r="G21" s="5">
        <f>VLOOKUP(B21,[5]apr94!$A$38:$IV$142,3,0)</f>
        <v>14261</v>
      </c>
      <c r="H21" s="5">
        <f>VLOOKUP(B21,[6]may94!$A$38:$IV$142,3,0)</f>
        <v>99924</v>
      </c>
      <c r="I21" s="5">
        <f>VLOOKUP(B21,[7]jun94!$A$49:$IV$153,3,0)</f>
        <v>79743</v>
      </c>
      <c r="J21" s="5">
        <f>VLOOKUP(B21,[8]jul94!$A$38:$IV$140,3,0)</f>
        <v>179772</v>
      </c>
      <c r="K21" s="5">
        <f>VLOOKUP(B21,[9]aug94!$A$38:$IV$140,3,0)</f>
        <v>108448</v>
      </c>
      <c r="L21" s="5">
        <f>VLOOKUP(B21,[10]sep94!$A$38:$IV$137,3,0)</f>
        <v>93902</v>
      </c>
      <c r="M21" s="5">
        <f>VLOOKUP(B21,[11]oct94!$A$38:$IV$140,3,0)</f>
        <v>53391</v>
      </c>
      <c r="N21" s="5">
        <f>VLOOKUP(B21,[12]nov94!$A$38:$IV$138,3,0)</f>
        <v>54472</v>
      </c>
      <c r="O21" s="5">
        <f>VLOOKUP(B21,[13]dec94!$A$38:$IV$137,3,0)</f>
        <v>1513960</v>
      </c>
      <c r="P21" s="5">
        <f>VLOOKUP(B21,[14]jan95!$A$37:$IV$133,3,0)</f>
        <v>287059</v>
      </c>
      <c r="Q21" s="5">
        <f>VLOOKUP(B21,[15]feb95!$A$37:$IV$127,3,0)</f>
        <v>69931</v>
      </c>
      <c r="R21" s="5">
        <f>VLOOKUP(B21,[16]mar95!$A$37:$IV$128,3,0)</f>
        <v>57650</v>
      </c>
      <c r="S21" s="5">
        <f>VLOOKUP(B21,[17]apr95!$A$37:$IV$122,3,0)</f>
        <v>71458</v>
      </c>
      <c r="T21" s="5">
        <f>VLOOKUP(B21,[18]may95!$A$37:$IV$126,3,0)</f>
        <v>205805</v>
      </c>
      <c r="U21" s="5">
        <f>VLOOKUP(B21,[19]jun95!$A$51:$IV$142,3,0)</f>
        <v>101498</v>
      </c>
      <c r="V21" s="5">
        <f>VLOOKUP(B21,[20]jul95!$A$51:$IV$140,3,0)</f>
        <v>69751</v>
      </c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N21" s="2">
        <v>34881</v>
      </c>
      <c r="CO21" s="1">
        <f t="shared" si="24"/>
        <v>0.7191318064516129</v>
      </c>
      <c r="CP21" s="1">
        <f t="shared" si="26"/>
        <v>2.9000967741935483E-3</v>
      </c>
      <c r="CQ21" s="1">
        <f t="shared" si="27"/>
        <v>9.5054838709677418E-4</v>
      </c>
      <c r="CR21" s="1">
        <f t="shared" si="28"/>
        <v>2.1164516129032259E-4</v>
      </c>
      <c r="CS21" s="1">
        <f t="shared" si="29"/>
        <v>4.6003225806451613E-4</v>
      </c>
      <c r="CT21" s="1">
        <f t="shared" si="30"/>
        <v>3.2233548387096776E-3</v>
      </c>
      <c r="CU21" s="1">
        <f t="shared" si="31"/>
        <v>2.5723548387096774E-3</v>
      </c>
      <c r="CV21" s="1">
        <f t="shared" si="32"/>
        <v>5.7990967741935479E-3</v>
      </c>
      <c r="CW21" s="1">
        <f t="shared" si="33"/>
        <v>3.4983225806451612E-3</v>
      </c>
      <c r="CX21" s="1">
        <f t="shared" si="34"/>
        <v>3.0290967741935485E-3</v>
      </c>
      <c r="CY21" s="1">
        <f t="shared" si="35"/>
        <v>1.7222903225806452E-3</v>
      </c>
      <c r="CZ21" s="1">
        <f t="shared" si="36"/>
        <v>1.7571612903225806E-3</v>
      </c>
      <c r="DA21" s="1">
        <f t="shared" si="37"/>
        <v>4.8837419354838707E-2</v>
      </c>
      <c r="DB21" s="1">
        <f t="shared" si="38"/>
        <v>9.2599677419354844E-3</v>
      </c>
      <c r="DC21" s="1">
        <f t="shared" si="39"/>
        <v>2.2558387096774193E-3</v>
      </c>
      <c r="DD21" s="1">
        <f t="shared" si="40"/>
        <v>1.8596774193548387E-3</v>
      </c>
      <c r="DE21" s="1">
        <f t="shared" si="41"/>
        <v>2.3050967741935482E-3</v>
      </c>
      <c r="DF21" s="1">
        <f t="shared" si="42"/>
        <v>6.638870967741935E-3</v>
      </c>
      <c r="DG21" s="1">
        <f t="shared" si="43"/>
        <v>3.2741290322580645E-3</v>
      </c>
      <c r="DH21" s="1">
        <f t="shared" si="44"/>
        <v>2.2500322580645158E-3</v>
      </c>
      <c r="DI21" s="1">
        <f t="shared" si="45"/>
        <v>0</v>
      </c>
      <c r="DJ21" s="1">
        <f t="shared" si="46"/>
        <v>0</v>
      </c>
      <c r="DK21" s="1">
        <f t="shared" si="47"/>
        <v>0</v>
      </c>
      <c r="DL21" s="1">
        <f t="shared" si="48"/>
        <v>0</v>
      </c>
      <c r="DM21" s="1">
        <f t="shared" si="49"/>
        <v>0</v>
      </c>
      <c r="DN21" s="1">
        <f t="shared" si="50"/>
        <v>0</v>
      </c>
      <c r="DO21" s="1">
        <f t="shared" si="51"/>
        <v>0</v>
      </c>
      <c r="DP21" s="1">
        <f t="shared" si="52"/>
        <v>0</v>
      </c>
      <c r="DQ21" s="1">
        <f t="shared" si="53"/>
        <v>0</v>
      </c>
      <c r="DR21" s="1">
        <f t="shared" si="54"/>
        <v>0</v>
      </c>
      <c r="DS21" s="1">
        <f t="shared" si="55"/>
        <v>0</v>
      </c>
      <c r="DT21" s="1">
        <f t="shared" si="56"/>
        <v>0</v>
      </c>
      <c r="DU21" s="1">
        <f t="shared" si="57"/>
        <v>0</v>
      </c>
      <c r="DV21" s="1">
        <f t="shared" si="58"/>
        <v>0</v>
      </c>
      <c r="DW21" s="1">
        <f t="shared" si="59"/>
        <v>0</v>
      </c>
      <c r="DX21" s="1">
        <f t="shared" si="60"/>
        <v>0</v>
      </c>
      <c r="DY21" s="1">
        <f t="shared" si="61"/>
        <v>0</v>
      </c>
      <c r="DZ21" s="1">
        <f t="shared" si="62"/>
        <v>0</v>
      </c>
      <c r="EA21" s="1">
        <f t="shared" si="63"/>
        <v>0</v>
      </c>
      <c r="EB21" s="1">
        <f t="shared" si="64"/>
        <v>0</v>
      </c>
      <c r="EC21" s="1">
        <f t="shared" si="65"/>
        <v>0</v>
      </c>
      <c r="ED21" s="1">
        <f t="shared" si="66"/>
        <v>0</v>
      </c>
      <c r="EE21" s="1">
        <f t="shared" si="67"/>
        <v>0</v>
      </c>
      <c r="EF21" s="1">
        <f t="shared" si="68"/>
        <v>0</v>
      </c>
      <c r="EG21" s="1">
        <f t="shared" si="69"/>
        <v>0</v>
      </c>
      <c r="EH21" s="1">
        <f t="shared" si="70"/>
        <v>0</v>
      </c>
      <c r="EI21" s="1">
        <f t="shared" si="71"/>
        <v>0</v>
      </c>
      <c r="EJ21" s="1">
        <f t="shared" si="72"/>
        <v>0</v>
      </c>
      <c r="EK21" s="1">
        <f t="shared" si="73"/>
        <v>0</v>
      </c>
      <c r="EL21" s="1">
        <f t="shared" si="74"/>
        <v>0</v>
      </c>
      <c r="EM21" s="1">
        <f t="shared" si="75"/>
        <v>0</v>
      </c>
      <c r="EN21" s="1">
        <f t="shared" si="76"/>
        <v>0</v>
      </c>
      <c r="EO21" s="1">
        <f t="shared" si="77"/>
        <v>0</v>
      </c>
      <c r="EP21" s="1">
        <f t="shared" si="78"/>
        <v>0</v>
      </c>
      <c r="EQ21" s="1">
        <f t="shared" si="79"/>
        <v>0</v>
      </c>
      <c r="ER21" s="1">
        <f t="shared" si="80"/>
        <v>0</v>
      </c>
      <c r="ES21" s="1">
        <f t="shared" si="81"/>
        <v>0</v>
      </c>
      <c r="ET21" s="1">
        <f t="shared" si="82"/>
        <v>0</v>
      </c>
      <c r="EU21" s="1">
        <f t="shared" si="83"/>
        <v>0</v>
      </c>
      <c r="EV21" s="1">
        <f t="shared" si="84"/>
        <v>0</v>
      </c>
      <c r="EW21" s="1">
        <f t="shared" si="85"/>
        <v>0</v>
      </c>
      <c r="EX21" s="1">
        <f t="shared" si="86"/>
        <v>0</v>
      </c>
      <c r="EY21" s="1">
        <f t="shared" si="87"/>
        <v>0</v>
      </c>
      <c r="EZ21" s="1">
        <f t="shared" si="88"/>
        <v>0</v>
      </c>
      <c r="FA21" s="1">
        <f t="shared" si="25"/>
        <v>0</v>
      </c>
      <c r="FB21" s="1">
        <f t="shared" si="98"/>
        <v>0</v>
      </c>
      <c r="FC21" s="1">
        <f t="shared" si="99"/>
        <v>0</v>
      </c>
      <c r="FD21" s="1">
        <f t="shared" si="100"/>
        <v>0</v>
      </c>
      <c r="FE21" s="1">
        <f t="shared" si="101"/>
        <v>0</v>
      </c>
      <c r="FF21" s="1">
        <f t="shared" si="102"/>
        <v>0</v>
      </c>
      <c r="FG21" s="1">
        <f t="shared" si="103"/>
        <v>0</v>
      </c>
      <c r="FH21" s="1">
        <f t="shared" si="104"/>
        <v>0</v>
      </c>
      <c r="FI21" s="1">
        <f t="shared" si="105"/>
        <v>0</v>
      </c>
      <c r="FJ21" s="1">
        <f t="shared" si="106"/>
        <v>0</v>
      </c>
      <c r="FK21" s="1">
        <f t="shared" si="107"/>
        <v>0</v>
      </c>
      <c r="FL21" s="1">
        <f t="shared" si="108"/>
        <v>0</v>
      </c>
      <c r="FM21" s="1">
        <f t="shared" si="109"/>
        <v>0</v>
      </c>
      <c r="FN21" s="1">
        <f t="shared" si="110"/>
        <v>0</v>
      </c>
      <c r="FO21" s="1">
        <f t="shared" si="111"/>
        <v>0</v>
      </c>
      <c r="FP21" s="1">
        <f t="shared" si="112"/>
        <v>0</v>
      </c>
      <c r="FQ21" s="1">
        <f t="shared" si="90"/>
        <v>0</v>
      </c>
      <c r="FR21" s="1">
        <f t="shared" si="91"/>
        <v>0</v>
      </c>
      <c r="FS21" s="1">
        <f t="shared" si="92"/>
        <v>0</v>
      </c>
      <c r="FT21" s="1">
        <f t="shared" si="93"/>
        <v>0</v>
      </c>
      <c r="FU21" s="1">
        <f t="shared" si="94"/>
        <v>0</v>
      </c>
      <c r="FV21" s="1">
        <f t="shared" si="95"/>
        <v>0</v>
      </c>
      <c r="FW21" s="1">
        <f t="shared" si="96"/>
        <v>0</v>
      </c>
      <c r="FX21" s="1">
        <f t="shared" si="97"/>
        <v>0</v>
      </c>
    </row>
    <row r="22" spans="1:180" x14ac:dyDescent="0.2">
      <c r="A22" s="1">
        <v>31</v>
      </c>
      <c r="B22" s="2">
        <v>34912</v>
      </c>
      <c r="C22" s="5">
        <f>VLOOKUP(B22,'[1]1993'!$A$392:$IV$502,3,0)</f>
        <v>20047770</v>
      </c>
      <c r="D22" s="5">
        <f>VLOOKUP(B22,[2]jan94!$A$38:$IV$145,3,0)</f>
        <v>128325</v>
      </c>
      <c r="E22" s="5">
        <f>VLOOKUP(B22,[3]feb94!$A$38:$IV$144,3,0)</f>
        <v>28792</v>
      </c>
      <c r="F22" s="5">
        <f>VLOOKUP(B22,[4]mar94!$A$38:$IV$144,3,0)</f>
        <v>7061</v>
      </c>
      <c r="G22" s="5">
        <f>VLOOKUP(B22,[5]apr94!$A$38:$IV$142,3,0)</f>
        <v>15157</v>
      </c>
      <c r="H22" s="5">
        <f>VLOOKUP(B22,[6]may94!$A$38:$IV$142,3,0)</f>
        <v>104283</v>
      </c>
      <c r="I22" s="5">
        <f>VLOOKUP(B22,[7]jun94!$A$49:$IV$153,3,0)</f>
        <v>84095</v>
      </c>
      <c r="J22" s="5">
        <f>VLOOKUP(B22,[8]jul94!$A$38:$IV$140,3,0)</f>
        <v>183210</v>
      </c>
      <c r="K22" s="5">
        <f>VLOOKUP(B22,[9]aug94!$A$38:$IV$140,3,0)</f>
        <v>75242</v>
      </c>
      <c r="L22" s="5">
        <f>VLOOKUP(B22,[10]sep94!$A$38:$IV$137,3,0)</f>
        <v>50456</v>
      </c>
      <c r="M22" s="5">
        <f>VLOOKUP(B22,[11]oct94!$A$38:$IV$140,3,0)</f>
        <v>67707</v>
      </c>
      <c r="N22" s="5">
        <f>VLOOKUP(B22,[12]nov94!$A$38:$IV$138,3,0)</f>
        <v>119556</v>
      </c>
      <c r="O22" s="5">
        <f>VLOOKUP(B22,[13]dec94!$A$38:$IV$137,3,0)</f>
        <v>1244431</v>
      </c>
      <c r="P22" s="5">
        <f>VLOOKUP(B22,[14]jan95!$A$37:$IV$133,3,0)</f>
        <v>290881</v>
      </c>
      <c r="Q22" s="5">
        <f>VLOOKUP(B22,[15]feb95!$A$37:$IV$127,3,0)</f>
        <v>63627</v>
      </c>
      <c r="R22" s="5">
        <f>VLOOKUP(B22,[16]mar95!$A$37:$IV$128,3,0)</f>
        <v>51089</v>
      </c>
      <c r="S22" s="5">
        <f>VLOOKUP(B22,[17]apr95!$A$37:$IV$122,3,0)</f>
        <v>64420</v>
      </c>
      <c r="T22" s="5">
        <f>VLOOKUP(B22,[18]may95!$A$37:$IV$126,3,0)</f>
        <v>184085</v>
      </c>
      <c r="U22" s="5">
        <f>VLOOKUP(B22,[19]jun95!$A$51:$IV$142,3,0)</f>
        <v>95871</v>
      </c>
      <c r="V22" s="5">
        <f>VLOOKUP(B22,[20]jul95!$A$51:$IV$140,3,0)</f>
        <v>108406</v>
      </c>
      <c r="W22" s="5">
        <f>VLOOKUP(B22,[21]aug95!$A$51:$IV$139,3,0)</f>
        <v>59340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N22" s="2">
        <v>34912</v>
      </c>
      <c r="CO22" s="1">
        <f t="shared" si="24"/>
        <v>0.64670225806451609</v>
      </c>
      <c r="CP22" s="1">
        <f t="shared" si="26"/>
        <v>4.1395161290322582E-3</v>
      </c>
      <c r="CQ22" s="1">
        <f t="shared" si="27"/>
        <v>9.2877419354838711E-4</v>
      </c>
      <c r="CR22" s="1">
        <f t="shared" si="28"/>
        <v>2.2777419354838709E-4</v>
      </c>
      <c r="CS22" s="1">
        <f t="shared" si="29"/>
        <v>4.8893548387096773E-4</v>
      </c>
      <c r="CT22" s="1">
        <f t="shared" si="30"/>
        <v>3.3639677419354838E-3</v>
      </c>
      <c r="CU22" s="1">
        <f t="shared" si="31"/>
        <v>2.7127419354838712E-3</v>
      </c>
      <c r="CV22" s="1">
        <f t="shared" si="32"/>
        <v>5.9100000000000003E-3</v>
      </c>
      <c r="CW22" s="1">
        <f t="shared" si="33"/>
        <v>2.4271612903225808E-3</v>
      </c>
      <c r="CX22" s="1">
        <f t="shared" si="34"/>
        <v>1.6276129032258065E-3</v>
      </c>
      <c r="CY22" s="1">
        <f t="shared" si="35"/>
        <v>2.1840967741935486E-3</v>
      </c>
      <c r="CZ22" s="1">
        <f t="shared" si="36"/>
        <v>3.8566451612903224E-3</v>
      </c>
      <c r="DA22" s="1">
        <f t="shared" si="37"/>
        <v>4.0142935483870969E-2</v>
      </c>
      <c r="DB22" s="1">
        <f t="shared" si="38"/>
        <v>9.3832580645161288E-3</v>
      </c>
      <c r="DC22" s="1">
        <f t="shared" si="39"/>
        <v>2.0524838709677419E-3</v>
      </c>
      <c r="DD22" s="1">
        <f t="shared" si="40"/>
        <v>1.6480322580645162E-3</v>
      </c>
      <c r="DE22" s="1">
        <f t="shared" si="41"/>
        <v>2.0780645161290324E-3</v>
      </c>
      <c r="DF22" s="1">
        <f t="shared" si="42"/>
        <v>5.9382258064516131E-3</v>
      </c>
      <c r="DG22" s="1">
        <f t="shared" si="43"/>
        <v>3.0926129032258064E-3</v>
      </c>
      <c r="DH22" s="1">
        <f t="shared" si="44"/>
        <v>3.4969677419354841E-3</v>
      </c>
      <c r="DI22" s="1">
        <f t="shared" si="45"/>
        <v>1.9141935483870966E-3</v>
      </c>
      <c r="DJ22" s="1">
        <f t="shared" si="46"/>
        <v>0</v>
      </c>
      <c r="DK22" s="1">
        <f t="shared" si="47"/>
        <v>0</v>
      </c>
      <c r="DL22" s="1">
        <f t="shared" si="48"/>
        <v>0</v>
      </c>
      <c r="DM22" s="1">
        <f t="shared" si="49"/>
        <v>0</v>
      </c>
      <c r="DN22" s="1">
        <f t="shared" si="50"/>
        <v>0</v>
      </c>
      <c r="DO22" s="1">
        <f t="shared" si="51"/>
        <v>0</v>
      </c>
      <c r="DP22" s="1">
        <f t="shared" si="52"/>
        <v>0</v>
      </c>
      <c r="DQ22" s="1">
        <f t="shared" si="53"/>
        <v>0</v>
      </c>
      <c r="DR22" s="1">
        <f t="shared" si="54"/>
        <v>0</v>
      </c>
      <c r="DS22" s="1">
        <f t="shared" si="55"/>
        <v>0</v>
      </c>
      <c r="DT22" s="1">
        <f t="shared" si="56"/>
        <v>0</v>
      </c>
      <c r="DU22" s="1">
        <f t="shared" si="57"/>
        <v>0</v>
      </c>
      <c r="DV22" s="1">
        <f t="shared" si="58"/>
        <v>0</v>
      </c>
      <c r="DW22" s="1">
        <f t="shared" si="59"/>
        <v>0</v>
      </c>
      <c r="DX22" s="1">
        <f t="shared" si="60"/>
        <v>0</v>
      </c>
      <c r="DY22" s="1">
        <f t="shared" si="61"/>
        <v>0</v>
      </c>
      <c r="DZ22" s="1">
        <f t="shared" si="62"/>
        <v>0</v>
      </c>
      <c r="EA22" s="1">
        <f t="shared" si="63"/>
        <v>0</v>
      </c>
      <c r="EB22" s="1">
        <f t="shared" si="64"/>
        <v>0</v>
      </c>
      <c r="EC22" s="1">
        <f t="shared" si="65"/>
        <v>0</v>
      </c>
      <c r="ED22" s="1">
        <f t="shared" si="66"/>
        <v>0</v>
      </c>
      <c r="EE22" s="1">
        <f t="shared" si="67"/>
        <v>0</v>
      </c>
      <c r="EF22" s="1">
        <f t="shared" si="68"/>
        <v>0</v>
      </c>
      <c r="EG22" s="1">
        <f t="shared" si="69"/>
        <v>0</v>
      </c>
      <c r="EH22" s="1">
        <f t="shared" si="70"/>
        <v>0</v>
      </c>
      <c r="EI22" s="1">
        <f t="shared" si="71"/>
        <v>0</v>
      </c>
      <c r="EJ22" s="1">
        <f t="shared" si="72"/>
        <v>0</v>
      </c>
      <c r="EK22" s="1">
        <f t="shared" si="73"/>
        <v>0</v>
      </c>
      <c r="EL22" s="1">
        <f t="shared" si="74"/>
        <v>0</v>
      </c>
      <c r="EM22" s="1">
        <f t="shared" si="75"/>
        <v>0</v>
      </c>
      <c r="EN22" s="1">
        <f t="shared" si="76"/>
        <v>0</v>
      </c>
      <c r="EO22" s="1">
        <f t="shared" si="77"/>
        <v>0</v>
      </c>
      <c r="EP22" s="1">
        <f t="shared" si="78"/>
        <v>0</v>
      </c>
      <c r="EQ22" s="1">
        <f t="shared" si="79"/>
        <v>0</v>
      </c>
      <c r="ER22" s="1">
        <f t="shared" si="80"/>
        <v>0</v>
      </c>
      <c r="ES22" s="1">
        <f t="shared" si="81"/>
        <v>0</v>
      </c>
      <c r="ET22" s="1">
        <f t="shared" si="82"/>
        <v>0</v>
      </c>
      <c r="EU22" s="1">
        <f t="shared" si="83"/>
        <v>0</v>
      </c>
      <c r="EV22" s="1">
        <f t="shared" si="84"/>
        <v>0</v>
      </c>
      <c r="EW22" s="1">
        <f t="shared" si="85"/>
        <v>0</v>
      </c>
      <c r="EX22" s="1">
        <f t="shared" si="86"/>
        <v>0</v>
      </c>
      <c r="EY22" s="1">
        <f t="shared" si="87"/>
        <v>0</v>
      </c>
      <c r="EZ22" s="1">
        <f t="shared" si="88"/>
        <v>0</v>
      </c>
      <c r="FA22" s="1">
        <f t="shared" si="25"/>
        <v>0</v>
      </c>
      <c r="FB22" s="1">
        <f t="shared" si="98"/>
        <v>0</v>
      </c>
      <c r="FC22" s="1">
        <f t="shared" si="99"/>
        <v>0</v>
      </c>
      <c r="FD22" s="1">
        <f t="shared" si="100"/>
        <v>0</v>
      </c>
      <c r="FE22" s="1">
        <f t="shared" si="101"/>
        <v>0</v>
      </c>
      <c r="FF22" s="1">
        <f t="shared" si="102"/>
        <v>0</v>
      </c>
      <c r="FG22" s="1">
        <f t="shared" si="103"/>
        <v>0</v>
      </c>
      <c r="FH22" s="1">
        <f t="shared" si="104"/>
        <v>0</v>
      </c>
      <c r="FI22" s="1">
        <f t="shared" si="105"/>
        <v>0</v>
      </c>
      <c r="FJ22" s="1">
        <f t="shared" si="106"/>
        <v>0</v>
      </c>
      <c r="FK22" s="1">
        <f t="shared" si="107"/>
        <v>0</v>
      </c>
      <c r="FL22" s="1">
        <f t="shared" si="108"/>
        <v>0</v>
      </c>
      <c r="FM22" s="1">
        <f t="shared" si="109"/>
        <v>0</v>
      </c>
      <c r="FN22" s="1">
        <f t="shared" si="110"/>
        <v>0</v>
      </c>
      <c r="FO22" s="1">
        <f t="shared" si="111"/>
        <v>0</v>
      </c>
      <c r="FP22" s="1">
        <f t="shared" si="112"/>
        <v>0</v>
      </c>
      <c r="FQ22" s="1">
        <f t="shared" si="90"/>
        <v>0</v>
      </c>
      <c r="FR22" s="1">
        <f t="shared" si="91"/>
        <v>0</v>
      </c>
      <c r="FS22" s="1">
        <f t="shared" si="92"/>
        <v>0</v>
      </c>
      <c r="FT22" s="1">
        <f t="shared" si="93"/>
        <v>0</v>
      </c>
      <c r="FU22" s="1">
        <f t="shared" si="94"/>
        <v>0</v>
      </c>
      <c r="FV22" s="1">
        <f t="shared" si="95"/>
        <v>0</v>
      </c>
      <c r="FW22" s="1">
        <f t="shared" si="96"/>
        <v>0</v>
      </c>
      <c r="FX22" s="1">
        <f t="shared" si="97"/>
        <v>0</v>
      </c>
    </row>
    <row r="23" spans="1:180" x14ac:dyDescent="0.2">
      <c r="A23" s="1">
        <v>30</v>
      </c>
      <c r="B23" s="2">
        <v>34943</v>
      </c>
      <c r="C23" s="5">
        <f>VLOOKUP(B23,'[1]1993'!$A$392:$IV$502,3,0)</f>
        <v>22358869</v>
      </c>
      <c r="D23" s="5">
        <f>VLOOKUP(B23,[2]jan94!$A$38:$IV$145,3,0)</f>
        <v>126712</v>
      </c>
      <c r="E23" s="5">
        <f>VLOOKUP(B23,[3]feb94!$A$38:$IV$144,3,0)</f>
        <v>30168</v>
      </c>
      <c r="F23" s="5">
        <f>VLOOKUP(B23,[4]mar94!$A$38:$IV$144,3,0)</f>
        <v>7758</v>
      </c>
      <c r="G23" s="5">
        <f>VLOOKUP(B23,[5]apr94!$A$38:$IV$142,3,0)</f>
        <v>12930</v>
      </c>
      <c r="H23" s="5">
        <f>VLOOKUP(B23,[6]may94!$A$38:$IV$142,3,0)</f>
        <v>122952</v>
      </c>
      <c r="I23" s="5">
        <f>VLOOKUP(B23,[7]jun94!$A$49:$IV$153,3,0)</f>
        <v>84964</v>
      </c>
      <c r="J23" s="5">
        <f>VLOOKUP(B23,[8]jul94!$A$38:$IV$140,3,0)</f>
        <v>223407</v>
      </c>
      <c r="K23" s="5">
        <f>VLOOKUP(B23,[9]aug94!$A$38:$IV$140,3,0)</f>
        <v>126049</v>
      </c>
      <c r="L23" s="5">
        <f>VLOOKUP(B23,[10]sep94!$A$38:$IV$137,3,0)</f>
        <v>45757</v>
      </c>
      <c r="M23" s="5">
        <f>VLOOKUP(B23,[11]oct94!$A$38:$IV$140,3,0)</f>
        <v>66609</v>
      </c>
      <c r="N23" s="5">
        <f>VLOOKUP(B23,[12]nov94!$A$38:$IV$138,3,0)</f>
        <v>113580</v>
      </c>
      <c r="O23" s="5">
        <f>VLOOKUP(B23,[13]dec94!$A$38:$IV$137,3,0)</f>
        <v>1443668</v>
      </c>
      <c r="P23" s="5">
        <f>VLOOKUP(B23,[14]jan95!$A$37:$IV$133,3,0)</f>
        <v>267064</v>
      </c>
      <c r="Q23" s="5">
        <f>VLOOKUP(B23,[15]feb95!$A$37:$IV$127,3,0)</f>
        <v>58878</v>
      </c>
      <c r="R23" s="5">
        <f>VLOOKUP(B23,[16]mar95!$A$37:$IV$128,3,0)</f>
        <v>44734</v>
      </c>
      <c r="S23" s="5">
        <f>VLOOKUP(B23,[17]apr95!$A$37:$IV$122,3,0)</f>
        <v>58576</v>
      </c>
      <c r="T23" s="5">
        <f>VLOOKUP(B23,[18]may95!$A$37:$IV$126,3,0)</f>
        <v>165439</v>
      </c>
      <c r="U23" s="5">
        <f>VLOOKUP(B23,[19]jun95!$A$51:$IV$142,3,0)</f>
        <v>86575</v>
      </c>
      <c r="V23" s="5">
        <f>VLOOKUP(B23,[20]jul95!$A$51:$IV$140,3,0)</f>
        <v>83604</v>
      </c>
      <c r="W23" s="5">
        <f>VLOOKUP(B23,[21]aug95!$A$51:$IV$139,3,0)</f>
        <v>118953</v>
      </c>
      <c r="X23" s="5">
        <f>VLOOKUP(B23,[22]sep95!$A$51:$IV$138,3,0)</f>
        <v>17168</v>
      </c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N23" s="2">
        <v>34943</v>
      </c>
      <c r="CO23" s="1">
        <f t="shared" si="24"/>
        <v>0.74529563333333326</v>
      </c>
      <c r="CP23" s="1">
        <f t="shared" si="26"/>
        <v>4.2237333333333326E-3</v>
      </c>
      <c r="CQ23" s="1">
        <f t="shared" si="27"/>
        <v>1.0055999999999999E-3</v>
      </c>
      <c r="CR23" s="1">
        <f t="shared" si="28"/>
        <v>2.586E-4</v>
      </c>
      <c r="CS23" s="1">
        <f t="shared" si="29"/>
        <v>4.3100000000000001E-4</v>
      </c>
      <c r="CT23" s="1">
        <f t="shared" si="30"/>
        <v>4.0984000000000003E-3</v>
      </c>
      <c r="CU23" s="1">
        <f t="shared" si="31"/>
        <v>2.8321333333333333E-3</v>
      </c>
      <c r="CV23" s="1">
        <f t="shared" si="32"/>
        <v>7.4469000000000002E-3</v>
      </c>
      <c r="CW23" s="1">
        <f t="shared" si="33"/>
        <v>4.2016333333333329E-3</v>
      </c>
      <c r="CX23" s="1">
        <f t="shared" si="34"/>
        <v>1.5252333333333333E-3</v>
      </c>
      <c r="CY23" s="1">
        <f t="shared" si="35"/>
        <v>2.2203000000000001E-3</v>
      </c>
      <c r="CZ23" s="1">
        <f t="shared" si="36"/>
        <v>3.7859999999999999E-3</v>
      </c>
      <c r="DA23" s="1">
        <f t="shared" si="37"/>
        <v>4.8122266666666663E-2</v>
      </c>
      <c r="DB23" s="1">
        <f t="shared" si="38"/>
        <v>8.9021333333333345E-3</v>
      </c>
      <c r="DC23" s="1">
        <f t="shared" si="39"/>
        <v>1.9626000000000001E-3</v>
      </c>
      <c r="DD23" s="1">
        <f t="shared" si="40"/>
        <v>1.4911333333333333E-3</v>
      </c>
      <c r="DE23" s="1">
        <f t="shared" si="41"/>
        <v>1.9525333333333334E-3</v>
      </c>
      <c r="DF23" s="1">
        <f t="shared" si="42"/>
        <v>5.5146333333333337E-3</v>
      </c>
      <c r="DG23" s="1">
        <f t="shared" si="43"/>
        <v>2.8858333333333331E-3</v>
      </c>
      <c r="DH23" s="1">
        <f t="shared" si="44"/>
        <v>2.7867999999999999E-3</v>
      </c>
      <c r="DI23" s="1">
        <f t="shared" si="45"/>
        <v>3.9651E-3</v>
      </c>
      <c r="DJ23" s="1">
        <f t="shared" si="46"/>
        <v>5.7226666666666663E-4</v>
      </c>
      <c r="DK23" s="1">
        <f t="shared" si="47"/>
        <v>0</v>
      </c>
      <c r="DL23" s="1">
        <f t="shared" si="48"/>
        <v>0</v>
      </c>
      <c r="DM23" s="1">
        <f t="shared" si="49"/>
        <v>0</v>
      </c>
      <c r="DN23" s="1">
        <f t="shared" si="50"/>
        <v>0</v>
      </c>
      <c r="DO23" s="1">
        <f t="shared" si="51"/>
        <v>0</v>
      </c>
      <c r="DP23" s="1">
        <f t="shared" si="52"/>
        <v>0</v>
      </c>
      <c r="DQ23" s="1">
        <f t="shared" si="53"/>
        <v>0</v>
      </c>
      <c r="DR23" s="1">
        <f t="shared" si="54"/>
        <v>0</v>
      </c>
      <c r="DS23" s="1">
        <f t="shared" si="55"/>
        <v>0</v>
      </c>
      <c r="DT23" s="1">
        <f t="shared" si="56"/>
        <v>0</v>
      </c>
      <c r="DU23" s="1">
        <f t="shared" si="57"/>
        <v>0</v>
      </c>
      <c r="DV23" s="1">
        <f t="shared" si="58"/>
        <v>0</v>
      </c>
      <c r="DW23" s="1">
        <f t="shared" si="59"/>
        <v>0</v>
      </c>
      <c r="DX23" s="1">
        <f t="shared" si="60"/>
        <v>0</v>
      </c>
      <c r="DY23" s="1">
        <f t="shared" si="61"/>
        <v>0</v>
      </c>
      <c r="DZ23" s="1">
        <f t="shared" si="62"/>
        <v>0</v>
      </c>
      <c r="EA23" s="1">
        <f t="shared" si="63"/>
        <v>0</v>
      </c>
      <c r="EB23" s="1">
        <f t="shared" si="64"/>
        <v>0</v>
      </c>
      <c r="EC23" s="1">
        <f t="shared" si="65"/>
        <v>0</v>
      </c>
      <c r="ED23" s="1">
        <f t="shared" si="66"/>
        <v>0</v>
      </c>
      <c r="EE23" s="1">
        <f t="shared" si="67"/>
        <v>0</v>
      </c>
      <c r="EF23" s="1">
        <f t="shared" si="68"/>
        <v>0</v>
      </c>
      <c r="EG23" s="1">
        <f t="shared" si="69"/>
        <v>0</v>
      </c>
      <c r="EH23" s="1">
        <f t="shared" si="70"/>
        <v>0</v>
      </c>
      <c r="EI23" s="1">
        <f t="shared" si="71"/>
        <v>0</v>
      </c>
      <c r="EJ23" s="1">
        <f t="shared" si="72"/>
        <v>0</v>
      </c>
      <c r="EK23" s="1">
        <f t="shared" si="73"/>
        <v>0</v>
      </c>
      <c r="EL23" s="1">
        <f t="shared" si="74"/>
        <v>0</v>
      </c>
      <c r="EM23" s="1">
        <f t="shared" si="75"/>
        <v>0</v>
      </c>
      <c r="EN23" s="1">
        <f t="shared" si="76"/>
        <v>0</v>
      </c>
      <c r="EO23" s="1">
        <f t="shared" si="77"/>
        <v>0</v>
      </c>
      <c r="EP23" s="1">
        <f t="shared" si="78"/>
        <v>0</v>
      </c>
      <c r="EQ23" s="1">
        <f t="shared" si="79"/>
        <v>0</v>
      </c>
      <c r="ER23" s="1">
        <f t="shared" si="80"/>
        <v>0</v>
      </c>
      <c r="ES23" s="1">
        <f t="shared" si="81"/>
        <v>0</v>
      </c>
      <c r="ET23" s="1">
        <f t="shared" si="82"/>
        <v>0</v>
      </c>
      <c r="EU23" s="1">
        <f t="shared" si="83"/>
        <v>0</v>
      </c>
      <c r="EV23" s="1">
        <f t="shared" si="84"/>
        <v>0</v>
      </c>
      <c r="EW23" s="1">
        <f t="shared" si="85"/>
        <v>0</v>
      </c>
      <c r="EX23" s="1">
        <f t="shared" si="86"/>
        <v>0</v>
      </c>
      <c r="EY23" s="1">
        <f t="shared" si="87"/>
        <v>0</v>
      </c>
      <c r="EZ23" s="1">
        <f t="shared" si="88"/>
        <v>0</v>
      </c>
      <c r="FA23" s="1">
        <f t="shared" si="25"/>
        <v>0</v>
      </c>
      <c r="FB23" s="1">
        <f t="shared" si="98"/>
        <v>0</v>
      </c>
      <c r="FC23" s="1">
        <f t="shared" si="99"/>
        <v>0</v>
      </c>
      <c r="FD23" s="1">
        <f t="shared" si="100"/>
        <v>0</v>
      </c>
      <c r="FE23" s="1">
        <f t="shared" si="101"/>
        <v>0</v>
      </c>
      <c r="FF23" s="1">
        <f t="shared" si="102"/>
        <v>0</v>
      </c>
      <c r="FG23" s="1">
        <f t="shared" si="103"/>
        <v>0</v>
      </c>
      <c r="FH23" s="1">
        <f t="shared" si="104"/>
        <v>0</v>
      </c>
      <c r="FI23" s="1">
        <f t="shared" si="105"/>
        <v>0</v>
      </c>
      <c r="FJ23" s="1">
        <f t="shared" si="106"/>
        <v>0</v>
      </c>
      <c r="FK23" s="1">
        <f t="shared" si="107"/>
        <v>0</v>
      </c>
      <c r="FL23" s="1">
        <f t="shared" si="108"/>
        <v>0</v>
      </c>
      <c r="FM23" s="1">
        <f t="shared" si="109"/>
        <v>0</v>
      </c>
      <c r="FN23" s="1">
        <f t="shared" si="110"/>
        <v>0</v>
      </c>
      <c r="FO23" s="1">
        <f t="shared" si="111"/>
        <v>0</v>
      </c>
      <c r="FP23" s="1">
        <f t="shared" si="112"/>
        <v>0</v>
      </c>
      <c r="FQ23" s="1">
        <f t="shared" si="90"/>
        <v>0</v>
      </c>
      <c r="FR23" s="1">
        <f t="shared" si="91"/>
        <v>0</v>
      </c>
      <c r="FS23" s="1">
        <f t="shared" si="92"/>
        <v>0</v>
      </c>
      <c r="FT23" s="1">
        <f t="shared" si="93"/>
        <v>0</v>
      </c>
      <c r="FU23" s="1">
        <f t="shared" si="94"/>
        <v>0</v>
      </c>
      <c r="FV23" s="1">
        <f t="shared" si="95"/>
        <v>0</v>
      </c>
      <c r="FW23" s="1">
        <f t="shared" si="96"/>
        <v>0</v>
      </c>
      <c r="FX23" s="1">
        <f t="shared" si="97"/>
        <v>0</v>
      </c>
    </row>
    <row r="24" spans="1:180" x14ac:dyDescent="0.2">
      <c r="A24" s="1">
        <v>31</v>
      </c>
      <c r="B24" s="2">
        <v>34973</v>
      </c>
      <c r="C24" s="5">
        <f>VLOOKUP(B24,'[1]1993'!$A$392:$IV$502,3,0)</f>
        <v>24127634</v>
      </c>
      <c r="D24" s="5">
        <f>VLOOKUP(B24,[2]jan94!$A$38:$IV$145,3,0)</f>
        <v>128424</v>
      </c>
      <c r="E24" s="5">
        <f>VLOOKUP(B24,[3]feb94!$A$38:$IV$144,3,0)</f>
        <v>29901</v>
      </c>
      <c r="F24" s="5">
        <f>VLOOKUP(B24,[4]mar94!$A$38:$IV$144,3,0)</f>
        <v>7188</v>
      </c>
      <c r="G24" s="5">
        <f>VLOOKUP(B24,[5]apr94!$A$38:$IV$142,3,0)</f>
        <v>12089</v>
      </c>
      <c r="H24" s="5">
        <f>VLOOKUP(B24,[6]may94!$A$38:$IV$142,3,0)</f>
        <v>131259</v>
      </c>
      <c r="I24" s="5">
        <f>VLOOKUP(B24,[7]jun94!$A$49:$IV$153,3,0)</f>
        <v>78881</v>
      </c>
      <c r="J24" s="5">
        <f>VLOOKUP(B24,[8]jul94!$A$38:$IV$140,3,0)</f>
        <v>211723</v>
      </c>
      <c r="K24" s="5">
        <f>VLOOKUP(B24,[9]aug94!$A$38:$IV$140,3,0)</f>
        <v>122436</v>
      </c>
      <c r="L24" s="5">
        <f>VLOOKUP(B24,[10]sep94!$A$38:$IV$137,3,0)</f>
        <v>92130</v>
      </c>
      <c r="M24" s="5">
        <f>VLOOKUP(B24,[11]oct94!$A$38:$IV$140,3,0)</f>
        <v>118598</v>
      </c>
      <c r="N24" s="5">
        <f>VLOOKUP(B24,[12]nov94!$A$38:$IV$138,3,0)</f>
        <v>104176</v>
      </c>
      <c r="O24" s="5">
        <f>VLOOKUP(B24,[13]dec94!$A$38:$IV$137,3,0)</f>
        <v>1467447</v>
      </c>
      <c r="P24" s="5">
        <f>VLOOKUP(B24,[14]jan95!$A$37:$IV$133,3,0)</f>
        <v>250206</v>
      </c>
      <c r="Q24" s="5">
        <f>VLOOKUP(B24,[15]feb95!$A$37:$IV$127,3,0)</f>
        <v>56470</v>
      </c>
      <c r="R24" s="5">
        <f>VLOOKUP(B24,[16]mar95!$A$37:$IV$128,3,0)</f>
        <v>41927</v>
      </c>
      <c r="S24" s="5">
        <f>VLOOKUP(B24,[17]apr95!$A$37:$IV$122,3,0)</f>
        <v>57232</v>
      </c>
      <c r="T24" s="5">
        <f>VLOOKUP(B24,[18]may95!$A$37:$IV$126,3,0)</f>
        <v>160742</v>
      </c>
      <c r="U24" s="5">
        <f>VLOOKUP(B24,[19]jun95!$A$51:$IV$142,3,0)</f>
        <v>78278</v>
      </c>
      <c r="V24" s="5">
        <f>VLOOKUP(B24,[20]jul95!$A$51:$IV$140,3,0)</f>
        <v>91148</v>
      </c>
      <c r="W24" s="5">
        <f>VLOOKUP(B24,[21]aug95!$A$51:$IV$139,3,0)</f>
        <v>201132</v>
      </c>
      <c r="X24" s="5">
        <f>VLOOKUP(B24,[22]sep95!$A$51:$IV$138,3,0)</f>
        <v>70245</v>
      </c>
      <c r="Y24" s="5">
        <f>VLOOKUP(B24,[23]oct95!$A$37:$IV$122,3,0)</f>
        <v>1320</v>
      </c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N24" s="2">
        <v>34973</v>
      </c>
      <c r="CO24" s="1">
        <f t="shared" si="24"/>
        <v>0.77831077419354844</v>
      </c>
      <c r="CP24" s="1">
        <f t="shared" si="26"/>
        <v>4.1427096774193555E-3</v>
      </c>
      <c r="CQ24" s="1">
        <f t="shared" si="27"/>
        <v>9.645483870967742E-4</v>
      </c>
      <c r="CR24" s="1">
        <f t="shared" si="28"/>
        <v>2.3187096774193548E-4</v>
      </c>
      <c r="CS24" s="1">
        <f t="shared" si="29"/>
        <v>3.8996774193548388E-4</v>
      </c>
      <c r="CT24" s="1">
        <f t="shared" si="30"/>
        <v>4.2341612903225804E-3</v>
      </c>
      <c r="CU24" s="1">
        <f t="shared" si="31"/>
        <v>2.5445483870967745E-3</v>
      </c>
      <c r="CV24" s="1">
        <f t="shared" si="32"/>
        <v>6.8297741935483868E-3</v>
      </c>
      <c r="CW24" s="1">
        <f t="shared" si="33"/>
        <v>3.9495483870967745E-3</v>
      </c>
      <c r="CX24" s="1">
        <f t="shared" si="34"/>
        <v>2.9719354838709678E-3</v>
      </c>
      <c r="CY24" s="1">
        <f t="shared" si="35"/>
        <v>3.8257419354838706E-3</v>
      </c>
      <c r="CZ24" s="1">
        <f t="shared" si="36"/>
        <v>3.3605161290322584E-3</v>
      </c>
      <c r="DA24" s="1">
        <f t="shared" si="37"/>
        <v>4.7336999999999997E-2</v>
      </c>
      <c r="DB24" s="1">
        <f t="shared" si="38"/>
        <v>8.0711612903225805E-3</v>
      </c>
      <c r="DC24" s="1">
        <f t="shared" si="39"/>
        <v>1.8216129032258064E-3</v>
      </c>
      <c r="DD24" s="1">
        <f t="shared" si="40"/>
        <v>1.352483870967742E-3</v>
      </c>
      <c r="DE24" s="1">
        <f t="shared" si="41"/>
        <v>1.8461935483870967E-3</v>
      </c>
      <c r="DF24" s="1">
        <f t="shared" si="42"/>
        <v>5.1852258064516129E-3</v>
      </c>
      <c r="DG24" s="1">
        <f t="shared" si="43"/>
        <v>2.5250967741935484E-3</v>
      </c>
      <c r="DH24" s="1">
        <f t="shared" si="44"/>
        <v>2.9402580645161293E-3</v>
      </c>
      <c r="DI24" s="1">
        <f t="shared" si="45"/>
        <v>6.4881290322580647E-3</v>
      </c>
      <c r="DJ24" s="1">
        <f t="shared" si="46"/>
        <v>2.2659677419354838E-3</v>
      </c>
      <c r="DK24" s="1">
        <f t="shared" si="47"/>
        <v>4.258064516129032E-5</v>
      </c>
      <c r="DL24" s="1">
        <f t="shared" si="48"/>
        <v>0</v>
      </c>
      <c r="DM24" s="1">
        <f t="shared" si="49"/>
        <v>0</v>
      </c>
      <c r="DN24" s="1">
        <f t="shared" si="50"/>
        <v>0</v>
      </c>
      <c r="DO24" s="1">
        <f t="shared" si="51"/>
        <v>0</v>
      </c>
      <c r="DP24" s="1">
        <f t="shared" si="52"/>
        <v>0</v>
      </c>
      <c r="DQ24" s="1">
        <f t="shared" si="53"/>
        <v>0</v>
      </c>
      <c r="DR24" s="1">
        <f t="shared" si="54"/>
        <v>0</v>
      </c>
      <c r="DS24" s="1">
        <f t="shared" si="55"/>
        <v>0</v>
      </c>
      <c r="DT24" s="1">
        <f t="shared" si="56"/>
        <v>0</v>
      </c>
      <c r="DU24" s="1">
        <f t="shared" si="57"/>
        <v>0</v>
      </c>
      <c r="DV24" s="1">
        <f t="shared" si="58"/>
        <v>0</v>
      </c>
      <c r="DW24" s="1">
        <f t="shared" si="59"/>
        <v>0</v>
      </c>
      <c r="DX24" s="1">
        <f t="shared" si="60"/>
        <v>0</v>
      </c>
      <c r="DY24" s="1">
        <f t="shared" si="61"/>
        <v>0</v>
      </c>
      <c r="DZ24" s="1">
        <f t="shared" si="62"/>
        <v>0</v>
      </c>
      <c r="EA24" s="1">
        <f t="shared" si="63"/>
        <v>0</v>
      </c>
      <c r="EB24" s="1">
        <f t="shared" si="64"/>
        <v>0</v>
      </c>
      <c r="EC24" s="1">
        <f t="shared" si="65"/>
        <v>0</v>
      </c>
      <c r="ED24" s="1">
        <f t="shared" si="66"/>
        <v>0</v>
      </c>
      <c r="EE24" s="1">
        <f t="shared" si="67"/>
        <v>0</v>
      </c>
      <c r="EF24" s="1">
        <f t="shared" si="68"/>
        <v>0</v>
      </c>
      <c r="EG24" s="1">
        <f t="shared" si="69"/>
        <v>0</v>
      </c>
      <c r="EH24" s="1">
        <f t="shared" si="70"/>
        <v>0</v>
      </c>
      <c r="EI24" s="1">
        <f t="shared" si="71"/>
        <v>0</v>
      </c>
      <c r="EJ24" s="1">
        <f t="shared" si="72"/>
        <v>0</v>
      </c>
      <c r="EK24" s="1">
        <f t="shared" si="73"/>
        <v>0</v>
      </c>
      <c r="EL24" s="1">
        <f t="shared" si="74"/>
        <v>0</v>
      </c>
      <c r="EM24" s="1">
        <f t="shared" si="75"/>
        <v>0</v>
      </c>
      <c r="EN24" s="1">
        <f t="shared" si="76"/>
        <v>0</v>
      </c>
      <c r="EO24" s="1">
        <f t="shared" si="77"/>
        <v>0</v>
      </c>
      <c r="EP24" s="1">
        <f t="shared" si="78"/>
        <v>0</v>
      </c>
      <c r="EQ24" s="1">
        <f t="shared" si="79"/>
        <v>0</v>
      </c>
      <c r="ER24" s="1">
        <f t="shared" si="80"/>
        <v>0</v>
      </c>
      <c r="ES24" s="1">
        <f t="shared" si="81"/>
        <v>0</v>
      </c>
      <c r="ET24" s="1">
        <f t="shared" si="82"/>
        <v>0</v>
      </c>
      <c r="EU24" s="1">
        <f t="shared" si="83"/>
        <v>0</v>
      </c>
      <c r="EV24" s="1">
        <f t="shared" si="84"/>
        <v>0</v>
      </c>
      <c r="EW24" s="1">
        <f t="shared" si="85"/>
        <v>0</v>
      </c>
      <c r="EX24" s="1">
        <f t="shared" si="86"/>
        <v>0</v>
      </c>
      <c r="EY24" s="1">
        <f t="shared" si="87"/>
        <v>0</v>
      </c>
      <c r="EZ24" s="1">
        <f t="shared" si="88"/>
        <v>0</v>
      </c>
      <c r="FA24" s="1">
        <f t="shared" si="25"/>
        <v>0</v>
      </c>
      <c r="FB24" s="1">
        <f t="shared" si="98"/>
        <v>0</v>
      </c>
      <c r="FC24" s="1">
        <f t="shared" si="99"/>
        <v>0</v>
      </c>
      <c r="FD24" s="1">
        <f t="shared" si="100"/>
        <v>0</v>
      </c>
      <c r="FE24" s="1">
        <f t="shared" si="101"/>
        <v>0</v>
      </c>
      <c r="FF24" s="1">
        <f t="shared" si="102"/>
        <v>0</v>
      </c>
      <c r="FG24" s="1">
        <f t="shared" si="103"/>
        <v>0</v>
      </c>
      <c r="FH24" s="1">
        <f t="shared" si="104"/>
        <v>0</v>
      </c>
      <c r="FI24" s="1">
        <f t="shared" si="105"/>
        <v>0</v>
      </c>
      <c r="FJ24" s="1">
        <f t="shared" si="106"/>
        <v>0</v>
      </c>
      <c r="FK24" s="1">
        <f t="shared" si="107"/>
        <v>0</v>
      </c>
      <c r="FL24" s="1">
        <f t="shared" si="108"/>
        <v>0</v>
      </c>
      <c r="FM24" s="1">
        <f t="shared" si="109"/>
        <v>0</v>
      </c>
      <c r="FN24" s="1">
        <f t="shared" si="110"/>
        <v>0</v>
      </c>
      <c r="FO24" s="1">
        <f t="shared" si="111"/>
        <v>0</v>
      </c>
      <c r="FP24" s="1">
        <f t="shared" si="112"/>
        <v>0</v>
      </c>
      <c r="FQ24" s="1">
        <f t="shared" si="90"/>
        <v>0</v>
      </c>
      <c r="FR24" s="1">
        <f t="shared" si="91"/>
        <v>0</v>
      </c>
      <c r="FS24" s="1">
        <f t="shared" si="92"/>
        <v>0</v>
      </c>
      <c r="FT24" s="1">
        <f t="shared" si="93"/>
        <v>0</v>
      </c>
      <c r="FU24" s="1">
        <f t="shared" si="94"/>
        <v>0</v>
      </c>
      <c r="FV24" s="1">
        <f t="shared" si="95"/>
        <v>0</v>
      </c>
      <c r="FW24" s="1">
        <f t="shared" si="96"/>
        <v>0</v>
      </c>
      <c r="FX24" s="1">
        <f t="shared" si="97"/>
        <v>0</v>
      </c>
    </row>
    <row r="25" spans="1:180" x14ac:dyDescent="0.2">
      <c r="A25" s="1">
        <v>30</v>
      </c>
      <c r="B25" s="2">
        <v>35004</v>
      </c>
      <c r="C25" s="5">
        <f>VLOOKUP(B25,'[1]1993'!$A$392:$IV$502,3,0)</f>
        <v>23585428</v>
      </c>
      <c r="D25" s="5">
        <f>VLOOKUP(B25,[2]jan94!$A$38:$IV$145,3,0)</f>
        <v>124337</v>
      </c>
      <c r="E25" s="5">
        <f>VLOOKUP(B25,[3]feb94!$A$38:$IV$144,3,0)</f>
        <v>27768</v>
      </c>
      <c r="F25" s="5">
        <f>VLOOKUP(B25,[4]mar94!$A$38:$IV$144,3,0)</f>
        <v>6823</v>
      </c>
      <c r="G25" s="5">
        <f>VLOOKUP(B25,[5]apr94!$A$38:$IV$142,3,0)</f>
        <v>10444</v>
      </c>
      <c r="H25" s="5">
        <f>VLOOKUP(B25,[6]may94!$A$38:$IV$142,3,0)</f>
        <v>159714</v>
      </c>
      <c r="I25" s="5">
        <f>VLOOKUP(B25,[7]jun94!$A$49:$IV$153,3,0)</f>
        <v>80447</v>
      </c>
      <c r="J25" s="5">
        <f>VLOOKUP(B25,[8]jul94!$A$38:$IV$140,3,0)</f>
        <v>215864</v>
      </c>
      <c r="K25" s="5">
        <f>VLOOKUP(B25,[9]aug94!$A$38:$IV$140,3,0)</f>
        <v>125948</v>
      </c>
      <c r="L25" s="5">
        <f>VLOOKUP(B25,[10]sep94!$A$38:$IV$137,3,0)</f>
        <v>100946</v>
      </c>
      <c r="M25" s="5">
        <f>VLOOKUP(B25,[11]oct94!$A$38:$IV$140,3,0)</f>
        <v>152094</v>
      </c>
      <c r="N25" s="5">
        <f>VLOOKUP(B25,[12]nov94!$A$38:$IV$138,3,0)</f>
        <v>94820</v>
      </c>
      <c r="O25" s="5">
        <f>VLOOKUP(B25,[13]dec94!$A$38:$IV$137,3,0)</f>
        <v>1438120</v>
      </c>
      <c r="P25" s="5">
        <f>VLOOKUP(B25,[14]jan95!$A$37:$IV$133,3,0)</f>
        <v>308075</v>
      </c>
      <c r="Q25" s="5">
        <f>VLOOKUP(B25,[15]feb95!$A$37:$IV$127,3,0)</f>
        <v>50945</v>
      </c>
      <c r="R25" s="5">
        <f>VLOOKUP(B25,[16]mar95!$A$37:$IV$128,3,0)</f>
        <v>37079</v>
      </c>
      <c r="S25" s="5">
        <f>VLOOKUP(B25,[17]apr95!$A$37:$IV$122,3,0)</f>
        <v>50845</v>
      </c>
      <c r="T25" s="5">
        <f>VLOOKUP(B25,[18]may95!$A$37:$IV$126,3,0)</f>
        <v>142984</v>
      </c>
      <c r="U25" s="5">
        <f>VLOOKUP(B25,[19]jun95!$A$51:$IV$142,3,0)</f>
        <v>75942</v>
      </c>
      <c r="V25" s="5">
        <f>VLOOKUP(B25,[20]jul95!$A$51:$IV$140,3,0)</f>
        <v>86261</v>
      </c>
      <c r="W25" s="5">
        <f>VLOOKUP(B25,[21]aug95!$A$51:$IV$139,3,0)</f>
        <v>212720</v>
      </c>
      <c r="X25" s="5">
        <f>VLOOKUP(B25,[22]sep95!$A$51:$IV$138,3,0)</f>
        <v>39152</v>
      </c>
      <c r="Y25" s="5">
        <f>VLOOKUP(B25,[23]oct95!$A$37:$IV$122,3,0)</f>
        <v>4622</v>
      </c>
      <c r="Z25" s="5">
        <f>VLOOKUP(B25,[24]nov95!$A$37:$IV$122,3,0)</f>
        <v>78621</v>
      </c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N25" s="2">
        <v>35004</v>
      </c>
      <c r="CO25" s="1">
        <f t="shared" si="24"/>
        <v>0.78618093333333339</v>
      </c>
      <c r="CP25" s="1">
        <f t="shared" si="26"/>
        <v>4.1445666666666669E-3</v>
      </c>
      <c r="CQ25" s="1">
        <f t="shared" si="27"/>
        <v>9.2560000000000006E-4</v>
      </c>
      <c r="CR25" s="1">
        <f t="shared" si="28"/>
        <v>2.2743333333333332E-4</v>
      </c>
      <c r="CS25" s="1">
        <f t="shared" si="29"/>
        <v>3.4813333333333336E-4</v>
      </c>
      <c r="CT25" s="1">
        <f t="shared" si="30"/>
        <v>5.3238000000000001E-3</v>
      </c>
      <c r="CU25" s="1">
        <f t="shared" si="31"/>
        <v>2.681566666666667E-3</v>
      </c>
      <c r="CV25" s="1">
        <f t="shared" si="32"/>
        <v>7.1954666666666665E-3</v>
      </c>
      <c r="CW25" s="1">
        <f t="shared" si="33"/>
        <v>4.1982666666666672E-3</v>
      </c>
      <c r="CX25" s="1">
        <f t="shared" si="34"/>
        <v>3.3648666666666665E-3</v>
      </c>
      <c r="CY25" s="1">
        <f t="shared" si="35"/>
        <v>5.0698000000000002E-3</v>
      </c>
      <c r="CZ25" s="1">
        <f t="shared" si="36"/>
        <v>3.1606666666666667E-3</v>
      </c>
      <c r="DA25" s="1">
        <f t="shared" si="37"/>
        <v>4.7937333333333339E-2</v>
      </c>
      <c r="DB25" s="1">
        <f t="shared" si="38"/>
        <v>1.0269166666666666E-2</v>
      </c>
      <c r="DC25" s="1">
        <f t="shared" si="39"/>
        <v>1.6981666666666666E-3</v>
      </c>
      <c r="DD25" s="1">
        <f t="shared" si="40"/>
        <v>1.2359666666666668E-3</v>
      </c>
      <c r="DE25" s="1">
        <f t="shared" si="41"/>
        <v>1.6948333333333333E-3</v>
      </c>
      <c r="DF25" s="1">
        <f t="shared" si="42"/>
        <v>4.7661333333333337E-3</v>
      </c>
      <c r="DG25" s="1">
        <f t="shared" si="43"/>
        <v>2.5314000000000001E-3</v>
      </c>
      <c r="DH25" s="1">
        <f t="shared" si="44"/>
        <v>2.8753666666666666E-3</v>
      </c>
      <c r="DI25" s="1">
        <f t="shared" si="45"/>
        <v>7.0906666666666661E-3</v>
      </c>
      <c r="DJ25" s="1">
        <f t="shared" si="46"/>
        <v>1.3050666666666667E-3</v>
      </c>
      <c r="DK25" s="1">
        <f t="shared" si="47"/>
        <v>1.5406666666666668E-4</v>
      </c>
      <c r="DL25" s="1">
        <f t="shared" si="48"/>
        <v>2.6206999999999997E-3</v>
      </c>
      <c r="DM25" s="1">
        <f t="shared" si="49"/>
        <v>0</v>
      </c>
      <c r="DN25" s="1">
        <f t="shared" si="50"/>
        <v>0</v>
      </c>
      <c r="DO25" s="1">
        <f t="shared" si="51"/>
        <v>0</v>
      </c>
      <c r="DP25" s="1">
        <f t="shared" si="52"/>
        <v>0</v>
      </c>
      <c r="DQ25" s="1">
        <f t="shared" si="53"/>
        <v>0</v>
      </c>
      <c r="DR25" s="1">
        <f t="shared" si="54"/>
        <v>0</v>
      </c>
      <c r="DS25" s="1">
        <f t="shared" si="55"/>
        <v>0</v>
      </c>
      <c r="DT25" s="1">
        <f t="shared" si="56"/>
        <v>0</v>
      </c>
      <c r="DU25" s="1">
        <f t="shared" si="57"/>
        <v>0</v>
      </c>
      <c r="DV25" s="1">
        <f t="shared" si="58"/>
        <v>0</v>
      </c>
      <c r="DW25" s="1">
        <f t="shared" si="59"/>
        <v>0</v>
      </c>
      <c r="DX25" s="1">
        <f t="shared" si="60"/>
        <v>0</v>
      </c>
      <c r="DY25" s="1">
        <f t="shared" si="61"/>
        <v>0</v>
      </c>
      <c r="DZ25" s="1">
        <f t="shared" si="62"/>
        <v>0</v>
      </c>
      <c r="EA25" s="1">
        <f t="shared" si="63"/>
        <v>0</v>
      </c>
      <c r="EB25" s="1">
        <f t="shared" si="64"/>
        <v>0</v>
      </c>
      <c r="EC25" s="1">
        <f t="shared" si="65"/>
        <v>0</v>
      </c>
      <c r="ED25" s="1">
        <f t="shared" si="66"/>
        <v>0</v>
      </c>
      <c r="EE25" s="1">
        <f t="shared" si="67"/>
        <v>0</v>
      </c>
      <c r="EF25" s="1">
        <f t="shared" si="68"/>
        <v>0</v>
      </c>
      <c r="EG25" s="1">
        <f t="shared" si="69"/>
        <v>0</v>
      </c>
      <c r="EH25" s="1">
        <f t="shared" si="70"/>
        <v>0</v>
      </c>
      <c r="EI25" s="1">
        <f t="shared" si="71"/>
        <v>0</v>
      </c>
      <c r="EJ25" s="1">
        <f t="shared" si="72"/>
        <v>0</v>
      </c>
      <c r="EK25" s="1">
        <f t="shared" si="73"/>
        <v>0</v>
      </c>
      <c r="EL25" s="1">
        <f t="shared" si="74"/>
        <v>0</v>
      </c>
      <c r="EM25" s="1">
        <f t="shared" si="75"/>
        <v>0</v>
      </c>
      <c r="EN25" s="1">
        <f t="shared" si="76"/>
        <v>0</v>
      </c>
      <c r="EO25" s="1">
        <f t="shared" si="77"/>
        <v>0</v>
      </c>
      <c r="EP25" s="1">
        <f t="shared" si="78"/>
        <v>0</v>
      </c>
      <c r="EQ25" s="1">
        <f t="shared" si="79"/>
        <v>0</v>
      </c>
      <c r="ER25" s="1">
        <f t="shared" si="80"/>
        <v>0</v>
      </c>
      <c r="ES25" s="1">
        <f t="shared" si="81"/>
        <v>0</v>
      </c>
      <c r="ET25" s="1">
        <f t="shared" si="82"/>
        <v>0</v>
      </c>
      <c r="EU25" s="1">
        <f t="shared" si="83"/>
        <v>0</v>
      </c>
      <c r="EV25" s="1">
        <f t="shared" si="84"/>
        <v>0</v>
      </c>
      <c r="EW25" s="1">
        <f t="shared" si="85"/>
        <v>0</v>
      </c>
      <c r="EX25" s="1">
        <f t="shared" si="86"/>
        <v>0</v>
      </c>
      <c r="EY25" s="1">
        <f t="shared" si="87"/>
        <v>0</v>
      </c>
      <c r="EZ25" s="1">
        <f t="shared" si="88"/>
        <v>0</v>
      </c>
      <c r="FA25" s="1">
        <f t="shared" si="25"/>
        <v>0</v>
      </c>
      <c r="FB25" s="1">
        <f t="shared" si="98"/>
        <v>0</v>
      </c>
      <c r="FC25" s="1">
        <f t="shared" si="99"/>
        <v>0</v>
      </c>
      <c r="FD25" s="1">
        <f t="shared" si="100"/>
        <v>0</v>
      </c>
      <c r="FE25" s="1">
        <f t="shared" si="101"/>
        <v>0</v>
      </c>
      <c r="FF25" s="1">
        <f t="shared" si="102"/>
        <v>0</v>
      </c>
      <c r="FG25" s="1">
        <f t="shared" si="103"/>
        <v>0</v>
      </c>
      <c r="FH25" s="1">
        <f t="shared" si="104"/>
        <v>0</v>
      </c>
      <c r="FI25" s="1">
        <f t="shared" si="105"/>
        <v>0</v>
      </c>
      <c r="FJ25" s="1">
        <f t="shared" si="106"/>
        <v>0</v>
      </c>
      <c r="FK25" s="1">
        <f t="shared" si="107"/>
        <v>0</v>
      </c>
      <c r="FL25" s="1">
        <f t="shared" si="108"/>
        <v>0</v>
      </c>
      <c r="FM25" s="1">
        <f t="shared" si="109"/>
        <v>0</v>
      </c>
      <c r="FN25" s="1">
        <f t="shared" si="110"/>
        <v>0</v>
      </c>
      <c r="FO25" s="1">
        <f t="shared" si="111"/>
        <v>0</v>
      </c>
      <c r="FP25" s="1">
        <f t="shared" si="112"/>
        <v>0</v>
      </c>
      <c r="FQ25" s="1">
        <f t="shared" si="90"/>
        <v>0</v>
      </c>
      <c r="FR25" s="1">
        <f t="shared" si="91"/>
        <v>0</v>
      </c>
      <c r="FS25" s="1">
        <f t="shared" si="92"/>
        <v>0</v>
      </c>
      <c r="FT25" s="1">
        <f t="shared" si="93"/>
        <v>0</v>
      </c>
      <c r="FU25" s="1">
        <f t="shared" si="94"/>
        <v>0</v>
      </c>
      <c r="FV25" s="1">
        <f t="shared" si="95"/>
        <v>0</v>
      </c>
      <c r="FW25" s="1">
        <f t="shared" si="96"/>
        <v>0</v>
      </c>
      <c r="FX25" s="1">
        <f t="shared" si="97"/>
        <v>0</v>
      </c>
    </row>
    <row r="26" spans="1:180" x14ac:dyDescent="0.2">
      <c r="A26" s="1">
        <v>31</v>
      </c>
      <c r="B26" s="2">
        <v>35034</v>
      </c>
      <c r="C26" s="5">
        <f>VLOOKUP(B26,'[1]1993'!$A$392:$IV$502,3,0)</f>
        <v>24551095</v>
      </c>
      <c r="D26" s="5">
        <f>VLOOKUP(B26,[2]jan94!$A$38:$IV$145,3,0)</f>
        <v>122482</v>
      </c>
      <c r="E26" s="5">
        <f>VLOOKUP(B26,[3]feb94!$A$38:$IV$144,3,0)</f>
        <v>29912</v>
      </c>
      <c r="F26" s="5">
        <f>VLOOKUP(B26,[4]mar94!$A$38:$IV$144,3,0)</f>
        <v>7239</v>
      </c>
      <c r="G26" s="5">
        <f>VLOOKUP(B26,[5]apr94!$A$38:$IV$142,3,0)</f>
        <v>9495</v>
      </c>
      <c r="H26" s="5">
        <f>VLOOKUP(B26,[6]may94!$A$38:$IV$142,3,0)</f>
        <v>120598</v>
      </c>
      <c r="I26" s="5">
        <f>VLOOKUP(B26,[7]jun94!$A$49:$IV$153,3,0)</f>
        <v>83789</v>
      </c>
      <c r="J26" s="5">
        <f>VLOOKUP(B26,[8]jul94!$A$38:$IV$140,3,0)</f>
        <v>286669</v>
      </c>
      <c r="K26" s="5">
        <f>VLOOKUP(B26,[9]aug94!$A$38:$IV$140,3,0)</f>
        <v>121009</v>
      </c>
      <c r="L26" s="5">
        <f>VLOOKUP(B26,[10]sep94!$A$38:$IV$137,3,0)</f>
        <v>99996</v>
      </c>
      <c r="M26" s="5">
        <f>VLOOKUP(B26,[11]oct94!$A$38:$IV$140,3,0)</f>
        <v>149356</v>
      </c>
      <c r="N26" s="5">
        <f>VLOOKUP(B26,[12]nov94!$A$38:$IV$138,3,0)</f>
        <v>91239</v>
      </c>
      <c r="O26" s="5">
        <f>VLOOKUP(B26,[13]dec94!$A$38:$IV$137,3,0)</f>
        <v>1390727</v>
      </c>
      <c r="P26" s="5">
        <f>VLOOKUP(B26,[14]jan95!$A$37:$IV$133,3,0)</f>
        <v>304018</v>
      </c>
      <c r="Q26" s="5">
        <f>VLOOKUP(B26,[15]feb95!$A$37:$IV$127,3,0)</f>
        <v>49894</v>
      </c>
      <c r="R26" s="5">
        <f>VLOOKUP(B26,[16]mar95!$A$37:$IV$128,3,0)</f>
        <v>62170</v>
      </c>
      <c r="S26" s="5">
        <f>VLOOKUP(B26,[17]apr95!$A$37:$IV$122,3,0)</f>
        <v>50763</v>
      </c>
      <c r="T26" s="5">
        <f>VLOOKUP(B26,[18]may95!$A$37:$IV$126,3,0)</f>
        <v>132382</v>
      </c>
      <c r="U26" s="5">
        <f>VLOOKUP(B26,[19]jun95!$A$51:$IV$142,3,0)</f>
        <v>71860</v>
      </c>
      <c r="V26" s="5">
        <f>VLOOKUP(B26,[20]jul95!$A$51:$IV$140,3,0)</f>
        <v>82041</v>
      </c>
      <c r="W26" s="5">
        <f>VLOOKUP(B26,[21]aug95!$A$51:$IV$139,3,0)</f>
        <v>202457</v>
      </c>
      <c r="X26" s="5">
        <f>VLOOKUP(B26,[22]sep95!$A$51:$IV$138,3,0)</f>
        <v>35615</v>
      </c>
      <c r="Y26" s="5">
        <f>VLOOKUP(B26,[23]oct95!$A$37:$IV$122,3,0)</f>
        <v>5022</v>
      </c>
      <c r="Z26" s="5">
        <f>VLOOKUP(B26,[24]nov95!$A$37:$IV$122,3,0)</f>
        <v>145546</v>
      </c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N26" s="2">
        <v>35034</v>
      </c>
      <c r="CO26" s="1">
        <f t="shared" si="24"/>
        <v>0.79197080645161289</v>
      </c>
      <c r="CP26" s="1">
        <f t="shared" si="26"/>
        <v>3.9510322580645161E-3</v>
      </c>
      <c r="CQ26" s="1">
        <f t="shared" si="27"/>
        <v>9.6490322580645169E-4</v>
      </c>
      <c r="CR26" s="1">
        <f t="shared" si="28"/>
        <v>2.3351612903225807E-4</v>
      </c>
      <c r="CS26" s="1">
        <f t="shared" si="29"/>
        <v>3.0629032258064516E-4</v>
      </c>
      <c r="CT26" s="1">
        <f t="shared" si="30"/>
        <v>3.8902580645161287E-3</v>
      </c>
      <c r="CU26" s="1">
        <f t="shared" si="31"/>
        <v>2.7028709677419356E-3</v>
      </c>
      <c r="CV26" s="1">
        <f t="shared" si="32"/>
        <v>9.2473870967741938E-3</v>
      </c>
      <c r="CW26" s="1">
        <f t="shared" si="33"/>
        <v>3.9035161290322581E-3</v>
      </c>
      <c r="CX26" s="1">
        <f t="shared" si="34"/>
        <v>3.2256774193548388E-3</v>
      </c>
      <c r="CY26" s="1">
        <f t="shared" si="35"/>
        <v>4.8179354838709674E-3</v>
      </c>
      <c r="CZ26" s="1">
        <f t="shared" si="36"/>
        <v>2.9431935483870968E-3</v>
      </c>
      <c r="DA26" s="1">
        <f t="shared" si="37"/>
        <v>4.4862161290322583E-2</v>
      </c>
      <c r="DB26" s="1">
        <f t="shared" si="38"/>
        <v>9.8070322580645162E-3</v>
      </c>
      <c r="DC26" s="1">
        <f t="shared" si="39"/>
        <v>1.609483870967742E-3</v>
      </c>
      <c r="DD26" s="1">
        <f t="shared" si="40"/>
        <v>2.0054838709677421E-3</v>
      </c>
      <c r="DE26" s="1">
        <f t="shared" si="41"/>
        <v>1.6375161290322581E-3</v>
      </c>
      <c r="DF26" s="1">
        <f t="shared" si="42"/>
        <v>4.2703870967741933E-3</v>
      </c>
      <c r="DG26" s="1">
        <f t="shared" si="43"/>
        <v>2.3180645161290322E-3</v>
      </c>
      <c r="DH26" s="1">
        <f t="shared" si="44"/>
        <v>2.6464838709677422E-3</v>
      </c>
      <c r="DI26" s="1">
        <f t="shared" si="45"/>
        <v>6.5308709677419354E-3</v>
      </c>
      <c r="DJ26" s="1">
        <f t="shared" si="46"/>
        <v>1.1488709677419356E-3</v>
      </c>
      <c r="DK26" s="1">
        <f t="shared" si="47"/>
        <v>1.6200000000000001E-4</v>
      </c>
      <c r="DL26" s="1">
        <f t="shared" si="48"/>
        <v>4.6950322580645168E-3</v>
      </c>
      <c r="DM26" s="1">
        <f t="shared" si="49"/>
        <v>0</v>
      </c>
      <c r="DN26" s="1">
        <f t="shared" si="50"/>
        <v>0</v>
      </c>
      <c r="DO26" s="1">
        <f t="shared" si="51"/>
        <v>0</v>
      </c>
      <c r="DP26" s="1">
        <f t="shared" si="52"/>
        <v>0</v>
      </c>
      <c r="DQ26" s="1">
        <f t="shared" si="53"/>
        <v>0</v>
      </c>
      <c r="DR26" s="1">
        <f t="shared" si="54"/>
        <v>0</v>
      </c>
      <c r="DS26" s="1">
        <f t="shared" si="55"/>
        <v>0</v>
      </c>
      <c r="DT26" s="1">
        <f t="shared" si="56"/>
        <v>0</v>
      </c>
      <c r="DU26" s="1">
        <f t="shared" si="57"/>
        <v>0</v>
      </c>
      <c r="DV26" s="1">
        <f t="shared" si="58"/>
        <v>0</v>
      </c>
      <c r="DW26" s="1">
        <f t="shared" si="59"/>
        <v>0</v>
      </c>
      <c r="DX26" s="1">
        <f t="shared" si="60"/>
        <v>0</v>
      </c>
      <c r="DY26" s="1">
        <f t="shared" si="61"/>
        <v>0</v>
      </c>
      <c r="DZ26" s="1">
        <f t="shared" si="62"/>
        <v>0</v>
      </c>
      <c r="EA26" s="1">
        <f t="shared" si="63"/>
        <v>0</v>
      </c>
      <c r="EB26" s="1">
        <f t="shared" si="64"/>
        <v>0</v>
      </c>
      <c r="EC26" s="1">
        <f t="shared" si="65"/>
        <v>0</v>
      </c>
      <c r="ED26" s="1">
        <f t="shared" si="66"/>
        <v>0</v>
      </c>
      <c r="EE26" s="1">
        <f t="shared" si="67"/>
        <v>0</v>
      </c>
      <c r="EF26" s="1">
        <f t="shared" si="68"/>
        <v>0</v>
      </c>
      <c r="EG26" s="1">
        <f t="shared" si="69"/>
        <v>0</v>
      </c>
      <c r="EH26" s="1">
        <f t="shared" si="70"/>
        <v>0</v>
      </c>
      <c r="EI26" s="1">
        <f t="shared" si="71"/>
        <v>0</v>
      </c>
      <c r="EJ26" s="1">
        <f t="shared" si="72"/>
        <v>0</v>
      </c>
      <c r="EK26" s="1">
        <f t="shared" si="73"/>
        <v>0</v>
      </c>
      <c r="EL26" s="1">
        <f t="shared" si="74"/>
        <v>0</v>
      </c>
      <c r="EM26" s="1">
        <f t="shared" si="75"/>
        <v>0</v>
      </c>
      <c r="EN26" s="1">
        <f t="shared" si="76"/>
        <v>0</v>
      </c>
      <c r="EO26" s="1">
        <f t="shared" si="77"/>
        <v>0</v>
      </c>
      <c r="EP26" s="1">
        <f t="shared" si="78"/>
        <v>0</v>
      </c>
      <c r="EQ26" s="1">
        <f t="shared" si="79"/>
        <v>0</v>
      </c>
      <c r="ER26" s="1">
        <f t="shared" si="80"/>
        <v>0</v>
      </c>
      <c r="ES26" s="1">
        <f t="shared" si="81"/>
        <v>0</v>
      </c>
      <c r="ET26" s="1">
        <f t="shared" si="82"/>
        <v>0</v>
      </c>
      <c r="EU26" s="1">
        <f t="shared" si="83"/>
        <v>0</v>
      </c>
      <c r="EV26" s="1">
        <f t="shared" si="84"/>
        <v>0</v>
      </c>
      <c r="EW26" s="1">
        <f t="shared" si="85"/>
        <v>0</v>
      </c>
      <c r="EX26" s="1">
        <f t="shared" si="86"/>
        <v>0</v>
      </c>
      <c r="EY26" s="1">
        <f t="shared" si="87"/>
        <v>0</v>
      </c>
      <c r="EZ26" s="1">
        <f t="shared" si="88"/>
        <v>0</v>
      </c>
      <c r="FA26" s="1">
        <f t="shared" si="25"/>
        <v>0</v>
      </c>
      <c r="FB26" s="1">
        <f t="shared" si="98"/>
        <v>0</v>
      </c>
      <c r="FC26" s="1">
        <f t="shared" si="99"/>
        <v>0</v>
      </c>
      <c r="FD26" s="1">
        <f t="shared" si="100"/>
        <v>0</v>
      </c>
      <c r="FE26" s="1">
        <f t="shared" si="101"/>
        <v>0</v>
      </c>
      <c r="FF26" s="1">
        <f t="shared" si="102"/>
        <v>0</v>
      </c>
      <c r="FG26" s="1">
        <f t="shared" si="103"/>
        <v>0</v>
      </c>
      <c r="FH26" s="1">
        <f t="shared" si="104"/>
        <v>0</v>
      </c>
      <c r="FI26" s="1">
        <f t="shared" si="105"/>
        <v>0</v>
      </c>
      <c r="FJ26" s="1">
        <f t="shared" si="106"/>
        <v>0</v>
      </c>
      <c r="FK26" s="1">
        <f t="shared" si="107"/>
        <v>0</v>
      </c>
      <c r="FL26" s="1">
        <f t="shared" si="108"/>
        <v>0</v>
      </c>
      <c r="FM26" s="1">
        <f t="shared" si="109"/>
        <v>0</v>
      </c>
      <c r="FN26" s="1">
        <f t="shared" si="110"/>
        <v>0</v>
      </c>
      <c r="FO26" s="1">
        <f t="shared" si="111"/>
        <v>0</v>
      </c>
      <c r="FP26" s="1">
        <f t="shared" si="112"/>
        <v>0</v>
      </c>
      <c r="FQ26" s="1">
        <f t="shared" si="90"/>
        <v>0</v>
      </c>
      <c r="FR26" s="1">
        <f t="shared" si="91"/>
        <v>0</v>
      </c>
      <c r="FS26" s="1">
        <f t="shared" si="92"/>
        <v>0</v>
      </c>
      <c r="FT26" s="1">
        <f t="shared" si="93"/>
        <v>0</v>
      </c>
      <c r="FU26" s="1">
        <f t="shared" si="94"/>
        <v>0</v>
      </c>
      <c r="FV26" s="1">
        <f t="shared" si="95"/>
        <v>0</v>
      </c>
      <c r="FW26" s="1">
        <f t="shared" si="96"/>
        <v>0</v>
      </c>
      <c r="FX26" s="1">
        <f t="shared" si="97"/>
        <v>0</v>
      </c>
    </row>
    <row r="27" spans="1:180" x14ac:dyDescent="0.2">
      <c r="A27" s="1">
        <v>31</v>
      </c>
      <c r="B27" s="2">
        <v>35065</v>
      </c>
      <c r="C27" s="5">
        <f>VLOOKUP(B27,'[1]1993'!$A$392:$IV$502,3,0)</f>
        <v>25096687</v>
      </c>
      <c r="D27" s="5">
        <f>VLOOKUP(B27,[2]jan94!$A$38:$IV$145,3,0)</f>
        <v>110946</v>
      </c>
      <c r="E27" s="5">
        <f>VLOOKUP(B27,[3]feb94!$A$38:$IV$144,3,0)</f>
        <v>15556</v>
      </c>
      <c r="F27" s="5">
        <f>VLOOKUP(B27,[4]mar94!$A$38:$IV$144,3,0)</f>
        <v>7034</v>
      </c>
      <c r="G27" s="5">
        <f>VLOOKUP(B27,[5]apr94!$A$38:$IV$142,3,0)</f>
        <v>5968</v>
      </c>
      <c r="H27" s="5">
        <f>VLOOKUP(B27,[6]may94!$A$38:$IV$142,3,0)</f>
        <v>106295</v>
      </c>
      <c r="I27" s="5">
        <f>VLOOKUP(B27,[7]jun94!$A$49:$IV$153,3,0)</f>
        <v>71679</v>
      </c>
      <c r="J27" s="5">
        <f>VLOOKUP(B27,[8]jul94!$A$38:$IV$140,3,0)</f>
        <v>230402</v>
      </c>
      <c r="K27" s="5">
        <f>VLOOKUP(B27,[9]aug94!$A$38:$IV$140,3,0)</f>
        <v>132010</v>
      </c>
      <c r="L27" s="5">
        <f>VLOOKUP(B27,[10]sep94!$A$38:$IV$137,3,0)</f>
        <v>98356</v>
      </c>
      <c r="M27" s="5">
        <f>VLOOKUP(B27,[11]oct94!$A$38:$IV$140,3,0)</f>
        <v>126529</v>
      </c>
      <c r="N27" s="5">
        <f>VLOOKUP(B27,[12]nov94!$A$38:$IV$138,3,0)</f>
        <v>115421</v>
      </c>
      <c r="O27" s="5">
        <f>VLOOKUP(B27,[13]dec94!$A$38:$IV$137,3,0)</f>
        <v>1403213</v>
      </c>
      <c r="P27" s="5">
        <f>VLOOKUP(B27,[14]jan95!$A$37:$IV$133,3,0)</f>
        <v>315006</v>
      </c>
      <c r="Q27" s="5">
        <f>VLOOKUP(B27,[15]feb95!$A$37:$IV$127,3,0)</f>
        <v>47262</v>
      </c>
      <c r="R27" s="5">
        <f>VLOOKUP(B27,[16]mar95!$A$37:$IV$128,3,0)</f>
        <v>115045</v>
      </c>
      <c r="S27" s="5">
        <f>VLOOKUP(B27,[17]apr95!$A$37:$IV$122,3,0)</f>
        <v>48363</v>
      </c>
      <c r="T27" s="5">
        <f>VLOOKUP(B27,[18]may95!$A$37:$IV$126,3,0)</f>
        <v>135017</v>
      </c>
      <c r="U27" s="5">
        <f>VLOOKUP(B27,[19]jun95!$A$51:$IV$142,3,0)</f>
        <v>68294</v>
      </c>
      <c r="V27" s="5">
        <f>VLOOKUP(B27,[20]jul95!$A$51:$IV$140,3,0)</f>
        <v>77643</v>
      </c>
      <c r="W27" s="5">
        <f>VLOOKUP(B27,[21]aug95!$A$51:$IV$139,3,0)</f>
        <v>193104</v>
      </c>
      <c r="X27" s="5">
        <f>VLOOKUP(B27,[22]sep95!$A$51:$IV$138,3,0)</f>
        <v>69562</v>
      </c>
      <c r="Y27" s="5">
        <f>VLOOKUP(B27,[23]oct95!$A$37:$IV$122,3,0)</f>
        <v>5226</v>
      </c>
      <c r="Z27" s="5">
        <f>VLOOKUP(B27,[24]nov95!$A$37:$IV$122,3,0)</f>
        <v>183882</v>
      </c>
      <c r="AA27" s="5"/>
      <c r="AB27" s="5">
        <f>VLOOKUP(B27,[25]jan96!$A$36:$IV$108,3,0)</f>
        <v>38389</v>
      </c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N27" s="2">
        <v>35065</v>
      </c>
      <c r="CO27" s="1">
        <f t="shared" si="24"/>
        <v>0.80957054838709674</v>
      </c>
      <c r="CP27" s="1">
        <f t="shared" si="26"/>
        <v>3.5789032258064517E-3</v>
      </c>
      <c r="CQ27" s="1">
        <f t="shared" si="27"/>
        <v>5.0180645161290326E-4</v>
      </c>
      <c r="CR27" s="1">
        <f t="shared" si="28"/>
        <v>2.2690322580645161E-4</v>
      </c>
      <c r="CS27" s="1">
        <f t="shared" si="29"/>
        <v>1.9251612903225807E-4</v>
      </c>
      <c r="CT27" s="1">
        <f t="shared" si="30"/>
        <v>3.4288709677419353E-3</v>
      </c>
      <c r="CU27" s="1">
        <f t="shared" si="31"/>
        <v>2.3122258064516132E-3</v>
      </c>
      <c r="CV27" s="1">
        <f t="shared" si="32"/>
        <v>7.4323225806451612E-3</v>
      </c>
      <c r="CW27" s="1">
        <f t="shared" si="33"/>
        <v>4.2583870967741935E-3</v>
      </c>
      <c r="CX27" s="1">
        <f t="shared" si="34"/>
        <v>3.1727741935483871E-3</v>
      </c>
      <c r="CY27" s="1">
        <f t="shared" si="35"/>
        <v>4.0815806451612903E-3</v>
      </c>
      <c r="CZ27" s="1">
        <f t="shared" si="36"/>
        <v>3.7232580645161291E-3</v>
      </c>
      <c r="DA27" s="1">
        <f t="shared" si="37"/>
        <v>4.526493548387097E-2</v>
      </c>
      <c r="DB27" s="1">
        <f t="shared" si="38"/>
        <v>1.0161483870967743E-2</v>
      </c>
      <c r="DC27" s="1">
        <f t="shared" si="39"/>
        <v>1.5245806451612903E-3</v>
      </c>
      <c r="DD27" s="1">
        <f t="shared" si="40"/>
        <v>3.7111290322580644E-3</v>
      </c>
      <c r="DE27" s="1">
        <f t="shared" si="41"/>
        <v>1.5600967741935484E-3</v>
      </c>
      <c r="DF27" s="1">
        <f t="shared" si="42"/>
        <v>4.3553870967741933E-3</v>
      </c>
      <c r="DG27" s="1">
        <f t="shared" si="43"/>
        <v>2.2030322580645161E-3</v>
      </c>
      <c r="DH27" s="1">
        <f t="shared" si="44"/>
        <v>2.5046129032258065E-3</v>
      </c>
      <c r="DI27" s="1">
        <f t="shared" si="45"/>
        <v>6.2291612903225806E-3</v>
      </c>
      <c r="DJ27" s="1">
        <f t="shared" si="46"/>
        <v>2.2439354838709679E-3</v>
      </c>
      <c r="DK27" s="1">
        <f t="shared" si="47"/>
        <v>1.6858064516129032E-4</v>
      </c>
      <c r="DL27" s="1">
        <f t="shared" si="48"/>
        <v>5.931677419354838E-3</v>
      </c>
      <c r="DM27" s="1">
        <f t="shared" si="49"/>
        <v>0</v>
      </c>
      <c r="DN27" s="1">
        <f t="shared" si="50"/>
        <v>1.2383548387096773E-3</v>
      </c>
      <c r="DO27" s="1">
        <f t="shared" si="51"/>
        <v>0</v>
      </c>
      <c r="DP27" s="1">
        <f t="shared" si="52"/>
        <v>0</v>
      </c>
      <c r="DQ27" s="1">
        <f t="shared" si="53"/>
        <v>0</v>
      </c>
      <c r="DR27" s="1">
        <f t="shared" si="54"/>
        <v>0</v>
      </c>
      <c r="DS27" s="1">
        <f t="shared" si="55"/>
        <v>0</v>
      </c>
      <c r="DT27" s="1">
        <f t="shared" si="56"/>
        <v>0</v>
      </c>
      <c r="DU27" s="1">
        <f t="shared" si="57"/>
        <v>0</v>
      </c>
      <c r="DV27" s="1">
        <f t="shared" si="58"/>
        <v>0</v>
      </c>
      <c r="DW27" s="1">
        <f t="shared" si="59"/>
        <v>0</v>
      </c>
      <c r="DX27" s="1">
        <f t="shared" si="60"/>
        <v>0</v>
      </c>
      <c r="DY27" s="1">
        <f t="shared" si="61"/>
        <v>0</v>
      </c>
      <c r="DZ27" s="1">
        <f t="shared" si="62"/>
        <v>0</v>
      </c>
      <c r="EA27" s="1">
        <f t="shared" si="63"/>
        <v>0</v>
      </c>
      <c r="EB27" s="1">
        <f t="shared" si="64"/>
        <v>0</v>
      </c>
      <c r="EC27" s="1">
        <f t="shared" si="65"/>
        <v>0</v>
      </c>
      <c r="ED27" s="1">
        <f t="shared" si="66"/>
        <v>0</v>
      </c>
      <c r="EE27" s="1">
        <f t="shared" si="67"/>
        <v>0</v>
      </c>
      <c r="EF27" s="1">
        <f t="shared" si="68"/>
        <v>0</v>
      </c>
      <c r="EG27" s="1">
        <f t="shared" si="69"/>
        <v>0</v>
      </c>
      <c r="EH27" s="1">
        <f t="shared" si="70"/>
        <v>0</v>
      </c>
      <c r="EI27" s="1">
        <f t="shared" si="71"/>
        <v>0</v>
      </c>
      <c r="EJ27" s="1">
        <f t="shared" si="72"/>
        <v>0</v>
      </c>
      <c r="EK27" s="1">
        <f t="shared" si="73"/>
        <v>0</v>
      </c>
      <c r="EL27" s="1">
        <f t="shared" si="74"/>
        <v>0</v>
      </c>
      <c r="EM27" s="1">
        <f t="shared" si="75"/>
        <v>0</v>
      </c>
      <c r="EN27" s="1">
        <f t="shared" si="76"/>
        <v>0</v>
      </c>
      <c r="EO27" s="1">
        <f t="shared" si="77"/>
        <v>0</v>
      </c>
      <c r="EP27" s="1">
        <f t="shared" si="78"/>
        <v>0</v>
      </c>
      <c r="EQ27" s="1">
        <f t="shared" si="79"/>
        <v>0</v>
      </c>
      <c r="ER27" s="1">
        <f t="shared" si="80"/>
        <v>0</v>
      </c>
      <c r="ES27" s="1">
        <f t="shared" si="81"/>
        <v>0</v>
      </c>
      <c r="ET27" s="1">
        <f t="shared" si="82"/>
        <v>0</v>
      </c>
      <c r="EU27" s="1">
        <f t="shared" si="83"/>
        <v>0</v>
      </c>
      <c r="EV27" s="1">
        <f t="shared" si="84"/>
        <v>0</v>
      </c>
      <c r="EW27" s="1">
        <f t="shared" si="85"/>
        <v>0</v>
      </c>
      <c r="EX27" s="1">
        <f t="shared" si="86"/>
        <v>0</v>
      </c>
      <c r="EY27" s="1">
        <f t="shared" si="87"/>
        <v>0</v>
      </c>
      <c r="EZ27" s="1">
        <f t="shared" si="88"/>
        <v>0</v>
      </c>
      <c r="FA27" s="1">
        <f t="shared" si="25"/>
        <v>0</v>
      </c>
      <c r="FB27" s="1">
        <f t="shared" si="98"/>
        <v>0</v>
      </c>
      <c r="FC27" s="1">
        <f t="shared" si="99"/>
        <v>0</v>
      </c>
      <c r="FD27" s="1">
        <f t="shared" si="100"/>
        <v>0</v>
      </c>
      <c r="FE27" s="1">
        <f t="shared" si="101"/>
        <v>0</v>
      </c>
      <c r="FF27" s="1">
        <f t="shared" si="102"/>
        <v>0</v>
      </c>
      <c r="FG27" s="1">
        <f t="shared" si="103"/>
        <v>0</v>
      </c>
      <c r="FH27" s="1">
        <f t="shared" si="104"/>
        <v>0</v>
      </c>
      <c r="FI27" s="1">
        <f t="shared" si="105"/>
        <v>0</v>
      </c>
      <c r="FJ27" s="1">
        <f t="shared" si="106"/>
        <v>0</v>
      </c>
      <c r="FK27" s="1">
        <f t="shared" si="107"/>
        <v>0</v>
      </c>
      <c r="FL27" s="1">
        <f t="shared" si="108"/>
        <v>0</v>
      </c>
      <c r="FM27" s="1">
        <f t="shared" si="109"/>
        <v>0</v>
      </c>
      <c r="FN27" s="1">
        <f t="shared" si="110"/>
        <v>0</v>
      </c>
      <c r="FO27" s="1">
        <f t="shared" si="111"/>
        <v>0</v>
      </c>
      <c r="FP27" s="1">
        <f t="shared" si="112"/>
        <v>0</v>
      </c>
      <c r="FQ27" s="1">
        <f t="shared" si="90"/>
        <v>0</v>
      </c>
      <c r="FR27" s="1">
        <f t="shared" si="91"/>
        <v>0</v>
      </c>
      <c r="FS27" s="1">
        <f t="shared" si="92"/>
        <v>0</v>
      </c>
      <c r="FT27" s="1">
        <f t="shared" si="93"/>
        <v>0</v>
      </c>
      <c r="FU27" s="1">
        <f t="shared" si="94"/>
        <v>0</v>
      </c>
      <c r="FV27" s="1">
        <f t="shared" si="95"/>
        <v>0</v>
      </c>
      <c r="FW27" s="1">
        <f t="shared" si="96"/>
        <v>0</v>
      </c>
      <c r="FX27" s="1">
        <f t="shared" si="97"/>
        <v>0</v>
      </c>
    </row>
    <row r="28" spans="1:180" x14ac:dyDescent="0.2">
      <c r="A28" s="1">
        <v>29</v>
      </c>
      <c r="B28" s="2">
        <v>35096</v>
      </c>
      <c r="C28" s="5">
        <f>VLOOKUP(B28,'[1]1993'!$A$392:$IV$502,3,0)</f>
        <v>23292358</v>
      </c>
      <c r="D28" s="5">
        <f>VLOOKUP(B28,[2]jan94!$A$38:$IV$145,3,0)</f>
        <v>111424</v>
      </c>
      <c r="E28" s="5">
        <f>VLOOKUP(B28,[3]feb94!$A$38:$IV$144,3,0)</f>
        <v>17252</v>
      </c>
      <c r="F28" s="5">
        <f>VLOOKUP(B28,[4]mar94!$A$38:$IV$144,3,0)</f>
        <v>7403</v>
      </c>
      <c r="G28" s="5">
        <f>VLOOKUP(B28,[5]apr94!$A$38:$IV$142,3,0)</f>
        <v>6076</v>
      </c>
      <c r="H28" s="5">
        <f>VLOOKUP(B28,[6]may94!$A$38:$IV$142,3,0)</f>
        <v>103235</v>
      </c>
      <c r="I28" s="5">
        <f>VLOOKUP(B28,[7]jun94!$A$49:$IV$153,3,0)</f>
        <v>65552</v>
      </c>
      <c r="J28" s="5">
        <f>VLOOKUP(B28,[8]jul94!$A$38:$IV$140,3,0)</f>
        <v>220348</v>
      </c>
      <c r="K28" s="5">
        <f>VLOOKUP(B28,[9]aug94!$A$38:$IV$140,3,0)</f>
        <v>127545</v>
      </c>
      <c r="L28" s="5">
        <f>VLOOKUP(B28,[10]sep94!$A$38:$IV$137,3,0)</f>
        <v>91137</v>
      </c>
      <c r="M28" s="5">
        <f>VLOOKUP(B28,[11]oct94!$A$38:$IV$140,3,0)</f>
        <v>109829</v>
      </c>
      <c r="N28" s="5">
        <f>VLOOKUP(B28,[12]nov94!$A$38:$IV$138,3,0)</f>
        <v>106504</v>
      </c>
      <c r="O28" s="5">
        <f>VLOOKUP(B28,[13]dec94!$A$38:$IV$137,3,0)</f>
        <v>1279196</v>
      </c>
      <c r="P28" s="5">
        <f>VLOOKUP(B28,[14]jan95!$A$37:$IV$133,3,0)</f>
        <v>286032</v>
      </c>
      <c r="Q28" s="5">
        <f>VLOOKUP(B28,[15]feb95!$A$37:$IV$127,3,0)</f>
        <v>42186</v>
      </c>
      <c r="R28" s="5">
        <f>VLOOKUP(B28,[16]mar95!$A$37:$IV$128,3,0)</f>
        <v>85206</v>
      </c>
      <c r="S28" s="5">
        <f>VLOOKUP(B28,[17]apr95!$A$37:$IV$122,3,0)</f>
        <v>43163</v>
      </c>
      <c r="T28" s="5">
        <f>VLOOKUP(B28,[18]may95!$A$37:$IV$126,3,0)</f>
        <v>119415</v>
      </c>
      <c r="U28" s="5">
        <f>VLOOKUP(B28,[19]jun95!$A$51:$IV$142,3,0)</f>
        <v>60290</v>
      </c>
      <c r="V28" s="5">
        <f>VLOOKUP(B28,[20]jul95!$A$51:$IV$140,3,0)</f>
        <v>67424</v>
      </c>
      <c r="W28" s="5">
        <f>VLOOKUP(B28,[21]aug95!$A$51:$IV$139,3,0)</f>
        <v>194701</v>
      </c>
      <c r="X28" s="5">
        <f>VLOOKUP(B28,[22]sep95!$A$51:$IV$138,3,0)</f>
        <v>61319</v>
      </c>
      <c r="Y28" s="5">
        <f>VLOOKUP(B28,[23]oct95!$A$37:$IV$122,3,0)</f>
        <v>4729</v>
      </c>
      <c r="Z28" s="5">
        <f>VLOOKUP(B28,[24]nov95!$A$37:$IV$122,3,0)</f>
        <v>134619</v>
      </c>
      <c r="AA28" s="5"/>
      <c r="AB28" s="5">
        <f>VLOOKUP(B28,[25]jan96!$A$36:$IV$108,3,0)</f>
        <v>30757</v>
      </c>
      <c r="AC28" s="5">
        <f>VLOOKUP(B28,[26]feb96!$A$32:$IV$51,3,0)</f>
        <v>327</v>
      </c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N28" s="2">
        <v>35096</v>
      </c>
      <c r="CO28" s="1">
        <f t="shared" si="24"/>
        <v>0.80318475862068961</v>
      </c>
      <c r="CP28" s="1">
        <f t="shared" si="26"/>
        <v>3.8422068965517238E-3</v>
      </c>
      <c r="CQ28" s="1">
        <f t="shared" si="27"/>
        <v>5.9489655172413798E-4</v>
      </c>
      <c r="CR28" s="1">
        <f t="shared" si="28"/>
        <v>2.5527586206896549E-4</v>
      </c>
      <c r="CS28" s="1">
        <f t="shared" si="29"/>
        <v>2.0951724137931033E-4</v>
      </c>
      <c r="CT28" s="1">
        <f t="shared" si="30"/>
        <v>3.5598275862068962E-3</v>
      </c>
      <c r="CU28" s="1">
        <f t="shared" si="31"/>
        <v>2.2604137931034481E-3</v>
      </c>
      <c r="CV28" s="1">
        <f t="shared" si="32"/>
        <v>7.5982068965517241E-3</v>
      </c>
      <c r="CW28" s="1">
        <f t="shared" si="33"/>
        <v>4.3981034482758622E-3</v>
      </c>
      <c r="CX28" s="1">
        <f t="shared" si="34"/>
        <v>3.1426551724137932E-3</v>
      </c>
      <c r="CY28" s="1">
        <f t="shared" si="35"/>
        <v>3.7872068965517239E-3</v>
      </c>
      <c r="CZ28" s="1">
        <f t="shared" si="36"/>
        <v>3.6725517241379311E-3</v>
      </c>
      <c r="DA28" s="1">
        <f t="shared" si="37"/>
        <v>4.4110206896551721E-2</v>
      </c>
      <c r="DB28" s="1">
        <f t="shared" si="38"/>
        <v>9.8631724137931039E-3</v>
      </c>
      <c r="DC28" s="1">
        <f t="shared" si="39"/>
        <v>1.4546896551724138E-3</v>
      </c>
      <c r="DD28" s="1">
        <f t="shared" si="40"/>
        <v>2.938137931034483E-3</v>
      </c>
      <c r="DE28" s="1">
        <f t="shared" si="41"/>
        <v>1.4883793103448275E-3</v>
      </c>
      <c r="DF28" s="1">
        <f t="shared" si="42"/>
        <v>4.1177586206896551E-3</v>
      </c>
      <c r="DG28" s="1">
        <f t="shared" si="43"/>
        <v>2.0789655172413794E-3</v>
      </c>
      <c r="DH28" s="1">
        <f t="shared" si="44"/>
        <v>2.3249655172413791E-3</v>
      </c>
      <c r="DI28" s="1">
        <f t="shared" si="45"/>
        <v>6.7138275862068967E-3</v>
      </c>
      <c r="DJ28" s="1">
        <f t="shared" si="46"/>
        <v>2.114448275862069E-3</v>
      </c>
      <c r="DK28" s="1">
        <f t="shared" si="47"/>
        <v>1.6306896551724137E-4</v>
      </c>
      <c r="DL28" s="1">
        <f t="shared" si="48"/>
        <v>4.6420344827586201E-3</v>
      </c>
      <c r="DM28" s="1">
        <f t="shared" si="49"/>
        <v>0</v>
      </c>
      <c r="DN28" s="1">
        <f t="shared" si="50"/>
        <v>1.0605862068965516E-3</v>
      </c>
      <c r="DO28" s="1">
        <f t="shared" si="51"/>
        <v>1.1275862068965517E-5</v>
      </c>
      <c r="DP28" s="1">
        <f t="shared" si="52"/>
        <v>0</v>
      </c>
      <c r="DQ28" s="1">
        <f t="shared" si="53"/>
        <v>0</v>
      </c>
      <c r="DR28" s="1">
        <f t="shared" si="54"/>
        <v>0</v>
      </c>
      <c r="DS28" s="1">
        <f t="shared" si="55"/>
        <v>0</v>
      </c>
      <c r="DT28" s="1">
        <f t="shared" si="56"/>
        <v>0</v>
      </c>
      <c r="DU28" s="1">
        <f t="shared" si="57"/>
        <v>0</v>
      </c>
      <c r="DV28" s="1">
        <f t="shared" si="58"/>
        <v>0</v>
      </c>
      <c r="DW28" s="1">
        <f t="shared" si="59"/>
        <v>0</v>
      </c>
      <c r="DX28" s="1">
        <f t="shared" si="60"/>
        <v>0</v>
      </c>
      <c r="DY28" s="1">
        <f t="shared" si="61"/>
        <v>0</v>
      </c>
      <c r="DZ28" s="1">
        <f t="shared" si="62"/>
        <v>0</v>
      </c>
      <c r="EA28" s="1">
        <f t="shared" si="63"/>
        <v>0</v>
      </c>
      <c r="EB28" s="1">
        <f t="shared" si="64"/>
        <v>0</v>
      </c>
      <c r="EC28" s="1">
        <f t="shared" si="65"/>
        <v>0</v>
      </c>
      <c r="ED28" s="1">
        <f t="shared" si="66"/>
        <v>0</v>
      </c>
      <c r="EE28" s="1">
        <f t="shared" si="67"/>
        <v>0</v>
      </c>
      <c r="EF28" s="1">
        <f t="shared" si="68"/>
        <v>0</v>
      </c>
      <c r="EG28" s="1">
        <f t="shared" si="69"/>
        <v>0</v>
      </c>
      <c r="EH28" s="1">
        <f t="shared" si="70"/>
        <v>0</v>
      </c>
      <c r="EI28" s="1">
        <f t="shared" si="71"/>
        <v>0</v>
      </c>
      <c r="EJ28" s="1">
        <f t="shared" si="72"/>
        <v>0</v>
      </c>
      <c r="EK28" s="1">
        <f t="shared" si="73"/>
        <v>0</v>
      </c>
      <c r="EL28" s="1">
        <f t="shared" si="74"/>
        <v>0</v>
      </c>
      <c r="EM28" s="1">
        <f t="shared" si="75"/>
        <v>0</v>
      </c>
      <c r="EN28" s="1">
        <f t="shared" si="76"/>
        <v>0</v>
      </c>
      <c r="EO28" s="1">
        <f t="shared" si="77"/>
        <v>0</v>
      </c>
      <c r="EP28" s="1">
        <f t="shared" si="78"/>
        <v>0</v>
      </c>
      <c r="EQ28" s="1">
        <f t="shared" si="79"/>
        <v>0</v>
      </c>
      <c r="ER28" s="1">
        <f t="shared" si="80"/>
        <v>0</v>
      </c>
      <c r="ES28" s="1">
        <f t="shared" si="81"/>
        <v>0</v>
      </c>
      <c r="ET28" s="1">
        <f t="shared" si="82"/>
        <v>0</v>
      </c>
      <c r="EU28" s="1">
        <f t="shared" si="83"/>
        <v>0</v>
      </c>
      <c r="EV28" s="1">
        <f t="shared" si="84"/>
        <v>0</v>
      </c>
      <c r="EW28" s="1">
        <f t="shared" si="85"/>
        <v>0</v>
      </c>
      <c r="EX28" s="1">
        <f t="shared" si="86"/>
        <v>0</v>
      </c>
      <c r="EY28" s="1">
        <f t="shared" si="87"/>
        <v>0</v>
      </c>
      <c r="EZ28" s="1">
        <f t="shared" si="88"/>
        <v>0</v>
      </c>
      <c r="FA28" s="1">
        <f t="shared" si="25"/>
        <v>0</v>
      </c>
      <c r="FB28" s="1">
        <f t="shared" si="98"/>
        <v>0</v>
      </c>
      <c r="FC28" s="1">
        <f t="shared" si="99"/>
        <v>0</v>
      </c>
      <c r="FD28" s="1">
        <f t="shared" si="100"/>
        <v>0</v>
      </c>
      <c r="FE28" s="1">
        <f t="shared" si="101"/>
        <v>0</v>
      </c>
      <c r="FF28" s="1">
        <f t="shared" si="102"/>
        <v>0</v>
      </c>
      <c r="FG28" s="1">
        <f t="shared" si="103"/>
        <v>0</v>
      </c>
      <c r="FH28" s="1">
        <f t="shared" si="104"/>
        <v>0</v>
      </c>
      <c r="FI28" s="1">
        <f t="shared" si="105"/>
        <v>0</v>
      </c>
      <c r="FJ28" s="1">
        <f t="shared" si="106"/>
        <v>0</v>
      </c>
      <c r="FK28" s="1">
        <f t="shared" si="107"/>
        <v>0</v>
      </c>
      <c r="FL28" s="1">
        <f t="shared" si="108"/>
        <v>0</v>
      </c>
      <c r="FM28" s="1">
        <f t="shared" si="109"/>
        <v>0</v>
      </c>
      <c r="FN28" s="1">
        <f t="shared" si="110"/>
        <v>0</v>
      </c>
      <c r="FO28" s="1">
        <f t="shared" si="111"/>
        <v>0</v>
      </c>
      <c r="FP28" s="1">
        <f t="shared" si="112"/>
        <v>0</v>
      </c>
      <c r="FQ28" s="1">
        <f t="shared" si="90"/>
        <v>0</v>
      </c>
      <c r="FR28" s="1">
        <f t="shared" si="91"/>
        <v>0</v>
      </c>
      <c r="FS28" s="1">
        <f t="shared" si="92"/>
        <v>0</v>
      </c>
      <c r="FT28" s="1">
        <f t="shared" si="93"/>
        <v>0</v>
      </c>
      <c r="FU28" s="1">
        <f t="shared" si="94"/>
        <v>0</v>
      </c>
      <c r="FV28" s="1">
        <f t="shared" si="95"/>
        <v>0</v>
      </c>
      <c r="FW28" s="1">
        <f t="shared" si="96"/>
        <v>0</v>
      </c>
      <c r="FX28" s="1">
        <f t="shared" si="97"/>
        <v>0</v>
      </c>
    </row>
    <row r="29" spans="1:180" x14ac:dyDescent="0.2">
      <c r="A29" s="1">
        <v>31</v>
      </c>
      <c r="B29" s="2">
        <v>35125</v>
      </c>
      <c r="C29" s="5">
        <f>VLOOKUP(B29,'[1]1993'!$A$392:$IV$502,3,0)</f>
        <v>24918576</v>
      </c>
      <c r="D29" s="5">
        <f>VLOOKUP(B29,[2]jan94!$A$38:$IV$145,3,0)</f>
        <v>120008</v>
      </c>
      <c r="E29" s="5">
        <f>VLOOKUP(B29,[3]feb94!$A$38:$IV$144,3,0)</f>
        <v>31238</v>
      </c>
      <c r="F29" s="5">
        <f>VLOOKUP(B29,[4]mar94!$A$38:$IV$144,3,0)</f>
        <v>6702</v>
      </c>
      <c r="G29" s="5">
        <f>VLOOKUP(B29,[5]apr94!$A$38:$IV$142,3,0)</f>
        <v>8867</v>
      </c>
      <c r="H29" s="5">
        <f>VLOOKUP(B29,[6]may94!$A$38:$IV$142,3,0)</f>
        <v>115472</v>
      </c>
      <c r="I29" s="5">
        <f>VLOOKUP(B29,[7]jun94!$A$49:$IV$153,3,0)</f>
        <v>74253</v>
      </c>
      <c r="J29" s="5">
        <f>VLOOKUP(B29,[8]jul94!$A$38:$IV$140,3,0)</f>
        <v>219625</v>
      </c>
      <c r="K29" s="5">
        <f>VLOOKUP(B29,[9]aug94!$A$38:$IV$140,3,0)</f>
        <v>133794</v>
      </c>
      <c r="L29" s="5">
        <f>VLOOKUP(B29,[10]sep94!$A$38:$IV$137,3,0)</f>
        <v>91938</v>
      </c>
      <c r="M29" s="5">
        <f>VLOOKUP(B29,[11]oct94!$A$38:$IV$140,3,0)</f>
        <v>108824</v>
      </c>
      <c r="N29" s="5">
        <f>VLOOKUP(B29,[12]nov94!$A$38:$IV$138,3,0)</f>
        <v>107654</v>
      </c>
      <c r="O29" s="5">
        <f>VLOOKUP(B29,[13]dec94!$A$38:$IV$137,3,0)</f>
        <v>1386424</v>
      </c>
      <c r="P29" s="5">
        <f>VLOOKUP(B29,[14]jan95!$A$37:$IV$133,3,0)</f>
        <v>295957</v>
      </c>
      <c r="Q29" s="5">
        <f>VLOOKUP(B29,[15]feb95!$A$37:$IV$127,3,0)</f>
        <v>43055</v>
      </c>
      <c r="R29" s="5">
        <f>VLOOKUP(B29,[16]mar95!$A$37:$IV$128,3,0)</f>
        <v>73602</v>
      </c>
      <c r="S29" s="5">
        <f>VLOOKUP(B29,[17]apr95!$A$37:$IV$122,3,0)</f>
        <v>44403</v>
      </c>
      <c r="T29" s="5">
        <f>VLOOKUP(B29,[18]may95!$A$37:$IV$126,3,0)</f>
        <v>121357</v>
      </c>
      <c r="U29" s="5">
        <f>VLOOKUP(B29,[19]jun95!$A$51:$IV$142,3,0)</f>
        <v>60404</v>
      </c>
      <c r="V29" s="5">
        <f>VLOOKUP(B29,[20]jul95!$A$51:$IV$140,3,0)</f>
        <v>70814</v>
      </c>
      <c r="W29" s="5">
        <f>VLOOKUP(B29,[21]aug95!$A$51:$IV$139,3,0)</f>
        <v>191315</v>
      </c>
      <c r="X29" s="5">
        <f>VLOOKUP(B29,[22]sep95!$A$51:$IV$138,3,0)</f>
        <v>65677</v>
      </c>
      <c r="Y29" s="5">
        <f>VLOOKUP(B29,[23]oct95!$A$37:$IV$122,3,0)</f>
        <v>6556</v>
      </c>
      <c r="Z29" s="5">
        <f>VLOOKUP(B29,[24]nov95!$A$37:$IV$122,3,0)</f>
        <v>124720</v>
      </c>
      <c r="AA29" s="5"/>
      <c r="AB29" s="5">
        <f>VLOOKUP(B29,[25]jan96!$A$36:$IV$108,3,0)</f>
        <v>25539</v>
      </c>
      <c r="AC29" s="5">
        <f>VLOOKUP(B29,[26]feb96!$A$32:$IV$51,3,0)</f>
        <v>385</v>
      </c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N29" s="2">
        <v>35125</v>
      </c>
      <c r="CO29" s="1">
        <f t="shared" si="24"/>
        <v>0.80382503225806456</v>
      </c>
      <c r="CP29" s="1">
        <f t="shared" si="26"/>
        <v>3.8712258064516132E-3</v>
      </c>
      <c r="CQ29" s="1">
        <f t="shared" si="27"/>
        <v>1.0076774193548386E-3</v>
      </c>
      <c r="CR29" s="1">
        <f t="shared" si="28"/>
        <v>2.1619354838709677E-4</v>
      </c>
      <c r="CS29" s="1">
        <f t="shared" si="29"/>
        <v>2.8603225806451613E-4</v>
      </c>
      <c r="CT29" s="1">
        <f t="shared" si="30"/>
        <v>3.724903225806452E-3</v>
      </c>
      <c r="CU29" s="1">
        <f t="shared" si="31"/>
        <v>2.3952580645161289E-3</v>
      </c>
      <c r="CV29" s="1">
        <f t="shared" si="32"/>
        <v>7.0846774193548383E-3</v>
      </c>
      <c r="CW29" s="1">
        <f t="shared" si="33"/>
        <v>4.3159354838709675E-3</v>
      </c>
      <c r="CX29" s="1">
        <f t="shared" si="34"/>
        <v>2.965741935483871E-3</v>
      </c>
      <c r="CY29" s="1">
        <f t="shared" si="35"/>
        <v>3.5104516129032259E-3</v>
      </c>
      <c r="CZ29" s="1">
        <f t="shared" si="36"/>
        <v>3.472709677419355E-3</v>
      </c>
      <c r="DA29" s="1">
        <f t="shared" si="37"/>
        <v>4.4723354838709678E-2</v>
      </c>
      <c r="DB29" s="1">
        <f t="shared" si="38"/>
        <v>9.5470000000000017E-3</v>
      </c>
      <c r="DC29" s="1">
        <f t="shared" si="39"/>
        <v>1.3888709677419356E-3</v>
      </c>
      <c r="DD29" s="1">
        <f t="shared" si="40"/>
        <v>2.3742580645161292E-3</v>
      </c>
      <c r="DE29" s="1">
        <f t="shared" si="41"/>
        <v>1.4323548387096773E-3</v>
      </c>
      <c r="DF29" s="1">
        <f t="shared" si="42"/>
        <v>3.9147419354838712E-3</v>
      </c>
      <c r="DG29" s="1">
        <f t="shared" si="43"/>
        <v>1.9485161290322581E-3</v>
      </c>
      <c r="DH29" s="1">
        <f t="shared" si="44"/>
        <v>2.2843225806451614E-3</v>
      </c>
      <c r="DI29" s="1">
        <f t="shared" si="45"/>
        <v>6.1714516129032261E-3</v>
      </c>
      <c r="DJ29" s="1">
        <f t="shared" si="46"/>
        <v>2.1186129032258064E-3</v>
      </c>
      <c r="DK29" s="1">
        <f t="shared" si="47"/>
        <v>2.1148387096774193E-4</v>
      </c>
      <c r="DL29" s="1">
        <f t="shared" si="48"/>
        <v>4.023225806451613E-3</v>
      </c>
      <c r="DM29" s="1">
        <f t="shared" si="49"/>
        <v>0</v>
      </c>
      <c r="DN29" s="1">
        <f t="shared" si="50"/>
        <v>8.2383870967741928E-4</v>
      </c>
      <c r="DO29" s="1">
        <f t="shared" si="51"/>
        <v>1.2419354838709677E-5</v>
      </c>
      <c r="DP29" s="1">
        <f>(AE30/1000000)/$A29</f>
        <v>7.9032258064516125E-5</v>
      </c>
      <c r="DQ29" s="1">
        <f t="shared" si="53"/>
        <v>0</v>
      </c>
      <c r="DR29" s="1">
        <f t="shared" si="54"/>
        <v>0</v>
      </c>
      <c r="DS29" s="1">
        <f t="shared" si="55"/>
        <v>0</v>
      </c>
      <c r="DT29" s="1">
        <f t="shared" si="56"/>
        <v>0</v>
      </c>
      <c r="DU29" s="1">
        <f t="shared" si="57"/>
        <v>0</v>
      </c>
      <c r="DV29" s="1">
        <f t="shared" si="58"/>
        <v>0</v>
      </c>
      <c r="DW29" s="1">
        <f t="shared" si="59"/>
        <v>0</v>
      </c>
      <c r="DX29" s="1">
        <f t="shared" si="60"/>
        <v>0</v>
      </c>
      <c r="DY29" s="1">
        <f t="shared" si="61"/>
        <v>0</v>
      </c>
      <c r="DZ29" s="1">
        <f t="shared" si="62"/>
        <v>0</v>
      </c>
      <c r="EA29" s="1">
        <f t="shared" si="63"/>
        <v>0</v>
      </c>
      <c r="EB29" s="1">
        <f t="shared" si="64"/>
        <v>0</v>
      </c>
      <c r="EC29" s="1">
        <f t="shared" si="65"/>
        <v>0</v>
      </c>
      <c r="ED29" s="1">
        <f t="shared" si="66"/>
        <v>0</v>
      </c>
      <c r="EE29" s="1">
        <f t="shared" si="67"/>
        <v>0</v>
      </c>
      <c r="EF29" s="1">
        <f t="shared" si="68"/>
        <v>0</v>
      </c>
      <c r="EG29" s="1">
        <f t="shared" si="69"/>
        <v>0</v>
      </c>
      <c r="EH29" s="1">
        <f t="shared" si="70"/>
        <v>0</v>
      </c>
      <c r="EI29" s="1">
        <f t="shared" si="71"/>
        <v>0</v>
      </c>
      <c r="EJ29" s="1">
        <f t="shared" si="72"/>
        <v>0</v>
      </c>
      <c r="EK29" s="1">
        <f t="shared" si="73"/>
        <v>0</v>
      </c>
      <c r="EL29" s="1">
        <f t="shared" si="74"/>
        <v>0</v>
      </c>
      <c r="EM29" s="1">
        <f t="shared" si="75"/>
        <v>0</v>
      </c>
      <c r="EN29" s="1">
        <f t="shared" si="76"/>
        <v>0</v>
      </c>
      <c r="EO29" s="1">
        <f t="shared" si="77"/>
        <v>0</v>
      </c>
      <c r="EP29" s="1">
        <f t="shared" si="78"/>
        <v>0</v>
      </c>
      <c r="EQ29" s="1">
        <f t="shared" si="79"/>
        <v>0</v>
      </c>
      <c r="ER29" s="1">
        <f t="shared" si="80"/>
        <v>0</v>
      </c>
      <c r="ES29" s="1">
        <f t="shared" si="81"/>
        <v>0</v>
      </c>
      <c r="ET29" s="1">
        <f t="shared" si="82"/>
        <v>0</v>
      </c>
      <c r="EU29" s="1">
        <f t="shared" si="83"/>
        <v>0</v>
      </c>
      <c r="EV29" s="1">
        <f t="shared" si="84"/>
        <v>0</v>
      </c>
      <c r="EW29" s="1">
        <f t="shared" si="85"/>
        <v>0</v>
      </c>
      <c r="EX29" s="1">
        <f t="shared" si="86"/>
        <v>0</v>
      </c>
      <c r="EY29" s="1">
        <f t="shared" si="87"/>
        <v>0</v>
      </c>
      <c r="EZ29" s="1">
        <f t="shared" si="88"/>
        <v>0</v>
      </c>
      <c r="FA29" s="1">
        <f t="shared" si="25"/>
        <v>0</v>
      </c>
      <c r="FB29" s="1">
        <f t="shared" si="98"/>
        <v>0</v>
      </c>
      <c r="FC29" s="1">
        <f t="shared" si="99"/>
        <v>0</v>
      </c>
      <c r="FD29" s="1">
        <f t="shared" si="100"/>
        <v>0</v>
      </c>
      <c r="FE29" s="1">
        <f t="shared" si="101"/>
        <v>0</v>
      </c>
      <c r="FF29" s="1">
        <f t="shared" si="102"/>
        <v>0</v>
      </c>
      <c r="FG29" s="1">
        <f t="shared" si="103"/>
        <v>0</v>
      </c>
      <c r="FH29" s="1">
        <f t="shared" si="104"/>
        <v>0</v>
      </c>
      <c r="FI29" s="1">
        <f t="shared" si="105"/>
        <v>0</v>
      </c>
      <c r="FJ29" s="1">
        <f t="shared" si="106"/>
        <v>0</v>
      </c>
      <c r="FK29" s="1">
        <f t="shared" si="107"/>
        <v>0</v>
      </c>
      <c r="FL29" s="1">
        <f t="shared" si="108"/>
        <v>0</v>
      </c>
      <c r="FM29" s="1">
        <f t="shared" si="109"/>
        <v>0</v>
      </c>
      <c r="FN29" s="1">
        <f t="shared" si="110"/>
        <v>0</v>
      </c>
      <c r="FO29" s="1">
        <f t="shared" si="111"/>
        <v>0</v>
      </c>
      <c r="FP29" s="1">
        <f t="shared" si="112"/>
        <v>0</v>
      </c>
      <c r="FQ29" s="1">
        <f t="shared" si="90"/>
        <v>0</v>
      </c>
      <c r="FR29" s="1">
        <f t="shared" si="91"/>
        <v>0</v>
      </c>
      <c r="FS29" s="1">
        <f t="shared" si="92"/>
        <v>0</v>
      </c>
      <c r="FT29" s="1">
        <f t="shared" si="93"/>
        <v>0</v>
      </c>
      <c r="FU29" s="1">
        <f t="shared" si="94"/>
        <v>0</v>
      </c>
      <c r="FV29" s="1">
        <f t="shared" si="95"/>
        <v>0</v>
      </c>
      <c r="FW29" s="1">
        <f t="shared" si="96"/>
        <v>0</v>
      </c>
      <c r="FX29" s="1">
        <f t="shared" si="97"/>
        <v>0</v>
      </c>
    </row>
    <row r="30" spans="1:180" x14ac:dyDescent="0.2">
      <c r="A30" s="1">
        <v>30</v>
      </c>
      <c r="B30" s="2">
        <v>35156</v>
      </c>
      <c r="C30" s="5">
        <f>VLOOKUP(B30,'[1]1993'!$A$392:$IV$502,3,0)</f>
        <v>23957302</v>
      </c>
      <c r="D30" s="5">
        <f>VLOOKUP(B30,[2]jan94!$A$38:$IV$145,3,0)</f>
        <v>119317</v>
      </c>
      <c r="E30" s="5">
        <f>VLOOKUP(B30,[3]feb94!$A$38:$IV$144,3,0)</f>
        <v>28600</v>
      </c>
      <c r="F30" s="5">
        <f>VLOOKUP(B30,[4]mar94!$A$38:$IV$144,3,0)</f>
        <v>5953</v>
      </c>
      <c r="G30" s="5">
        <f>VLOOKUP(B30,[5]apr94!$A$38:$IV$142,3,0)</f>
        <v>7575</v>
      </c>
      <c r="H30" s="5">
        <f>VLOOKUP(B30,[6]may94!$A$38:$IV$142,3,0)</f>
        <v>112129</v>
      </c>
      <c r="I30" s="5">
        <f>VLOOKUP(B30,[7]jun94!$A$49:$IV$153,3,0)</f>
        <v>73539</v>
      </c>
      <c r="J30" s="5">
        <f>VLOOKUP(B30,[8]jul94!$A$38:$IV$140,3,0)</f>
        <v>219676</v>
      </c>
      <c r="K30" s="5">
        <f>VLOOKUP(B30,[9]aug94!$A$38:$IV$140,3,0)</f>
        <v>129143</v>
      </c>
      <c r="L30" s="5">
        <f>VLOOKUP(B30,[10]sep94!$A$38:$IV$137,3,0)</f>
        <v>97303</v>
      </c>
      <c r="M30" s="5">
        <f>VLOOKUP(B30,[11]oct94!$A$38:$IV$140,3,0)</f>
        <v>99382</v>
      </c>
      <c r="N30" s="5">
        <f>VLOOKUP(B30,[12]nov94!$A$38:$IV$138,3,0)</f>
        <v>89332</v>
      </c>
      <c r="O30" s="5">
        <f>VLOOKUP(B30,[13]dec94!$A$38:$IV$137,3,0)</f>
        <v>1278655</v>
      </c>
      <c r="P30" s="5">
        <f>VLOOKUP(B30,[14]jan95!$A$37:$IV$133,3,0)</f>
        <v>271088</v>
      </c>
      <c r="Q30" s="5">
        <f>VLOOKUP(B30,[15]feb95!$A$37:$IV$127,3,0)</f>
        <v>39753</v>
      </c>
      <c r="R30" s="5">
        <f>VLOOKUP(B30,[16]mar95!$A$37:$IV$128,3,0)</f>
        <v>127747</v>
      </c>
      <c r="S30" s="5">
        <f>VLOOKUP(B30,[17]apr95!$A$37:$IV$122,3,0)</f>
        <v>42014</v>
      </c>
      <c r="T30" s="5">
        <f>VLOOKUP(B30,[18]may95!$A$37:$IV$126,3,0)</f>
        <v>115699</v>
      </c>
      <c r="U30" s="5">
        <f>VLOOKUP(B30,[19]jun95!$A$51:$IV$142,3,0)</f>
        <v>54912</v>
      </c>
      <c r="V30" s="5">
        <f>VLOOKUP(B30,[20]jul95!$A$51:$IV$140,3,0)</f>
        <v>59480</v>
      </c>
      <c r="W30" s="5">
        <f>VLOOKUP(B30,[21]aug95!$A$51:$IV$139,3,0)</f>
        <v>170911</v>
      </c>
      <c r="X30" s="5">
        <f>VLOOKUP(B30,[22]sep95!$A$51:$IV$138,3,0)</f>
        <v>57071</v>
      </c>
      <c r="Y30" s="5">
        <f>VLOOKUP(B30,[23]oct95!$A$37:$IV$122,3,0)</f>
        <v>5312</v>
      </c>
      <c r="Z30" s="5">
        <f>VLOOKUP(B30,[24]nov95!$A$37:$IV$122,3,0)</f>
        <v>143364</v>
      </c>
      <c r="AA30" s="5"/>
      <c r="AB30" s="5">
        <f>VLOOKUP(B30,[25]jan96!$A$36:$IV$108,3,0)</f>
        <v>20265</v>
      </c>
      <c r="AC30" s="5">
        <f>VLOOKUP(B30,[26]feb96!$A$32:$IV$51,3,0)</f>
        <v>638</v>
      </c>
      <c r="AD30" s="5"/>
      <c r="AE30" s="5">
        <f>VLOOKUP(B30,[27]apr96!$A$36:$IV$111,3,0)</f>
        <v>2450</v>
      </c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N30" s="2">
        <v>35156</v>
      </c>
      <c r="CO30" s="1">
        <f t="shared" si="24"/>
        <v>0.79857673333333323</v>
      </c>
      <c r="CP30" s="1">
        <f t="shared" si="26"/>
        <v>3.9772333333333333E-3</v>
      </c>
      <c r="CQ30" s="1">
        <f t="shared" si="27"/>
        <v>9.5333333333333338E-4</v>
      </c>
      <c r="CR30" s="1">
        <f t="shared" si="28"/>
        <v>1.9843333333333332E-4</v>
      </c>
      <c r="CS30" s="1">
        <f t="shared" si="29"/>
        <v>2.5250000000000001E-4</v>
      </c>
      <c r="CT30" s="1">
        <f t="shared" si="30"/>
        <v>3.7376333333333333E-3</v>
      </c>
      <c r="CU30" s="1">
        <f t="shared" si="31"/>
        <v>2.4512999999999996E-3</v>
      </c>
      <c r="CV30" s="1">
        <f t="shared" si="32"/>
        <v>7.322533333333334E-3</v>
      </c>
      <c r="CW30" s="1">
        <f t="shared" si="33"/>
        <v>4.304766666666667E-3</v>
      </c>
      <c r="CX30" s="1">
        <f t="shared" si="34"/>
        <v>3.2434333333333332E-3</v>
      </c>
      <c r="CY30" s="1">
        <f t="shared" si="35"/>
        <v>3.3127333333333332E-3</v>
      </c>
      <c r="CZ30" s="1">
        <f t="shared" si="36"/>
        <v>2.9777333333333334E-3</v>
      </c>
      <c r="DA30" s="1">
        <f t="shared" si="37"/>
        <v>4.2621833333333338E-2</v>
      </c>
      <c r="DB30" s="1">
        <f t="shared" si="38"/>
        <v>9.0362666666666657E-3</v>
      </c>
      <c r="DC30" s="1">
        <f t="shared" si="39"/>
        <v>1.3250999999999998E-3</v>
      </c>
      <c r="DD30" s="1">
        <f t="shared" si="40"/>
        <v>4.2582333333333333E-3</v>
      </c>
      <c r="DE30" s="1">
        <f t="shared" si="41"/>
        <v>1.4004666666666667E-3</v>
      </c>
      <c r="DF30" s="1">
        <f t="shared" si="42"/>
        <v>3.8566333333333331E-3</v>
      </c>
      <c r="DG30" s="1">
        <f t="shared" si="43"/>
        <v>1.8304E-3</v>
      </c>
      <c r="DH30" s="1">
        <f t="shared" si="44"/>
        <v>1.9826666666666664E-3</v>
      </c>
      <c r="DI30" s="1">
        <f t="shared" si="45"/>
        <v>5.6970333333333338E-3</v>
      </c>
      <c r="DJ30" s="1">
        <f t="shared" si="46"/>
        <v>1.9023666666666665E-3</v>
      </c>
      <c r="DK30" s="1">
        <f t="shared" si="47"/>
        <v>1.7706666666666667E-4</v>
      </c>
      <c r="DL30" s="1">
        <f t="shared" si="48"/>
        <v>4.7787999999999997E-3</v>
      </c>
      <c r="DM30" s="1">
        <f t="shared" si="49"/>
        <v>0</v>
      </c>
      <c r="DN30" s="1">
        <f t="shared" si="50"/>
        <v>6.7549999999999999E-4</v>
      </c>
      <c r="DO30" s="1">
        <f t="shared" si="51"/>
        <v>2.1266666666666667E-5</v>
      </c>
      <c r="DP30" s="1">
        <f t="shared" si="52"/>
        <v>0</v>
      </c>
      <c r="DQ30" s="1" t="e">
        <f>(#REF!/1000000)/$A30</f>
        <v>#REF!</v>
      </c>
      <c r="DR30" s="1">
        <f t="shared" si="54"/>
        <v>0</v>
      </c>
      <c r="DS30" s="1">
        <f t="shared" si="55"/>
        <v>0</v>
      </c>
      <c r="DT30" s="1">
        <f t="shared" si="56"/>
        <v>0</v>
      </c>
      <c r="DU30" s="1">
        <f t="shared" si="57"/>
        <v>0</v>
      </c>
      <c r="DV30" s="1">
        <f t="shared" si="58"/>
        <v>0</v>
      </c>
      <c r="DW30" s="1">
        <f t="shared" si="59"/>
        <v>0</v>
      </c>
      <c r="DX30" s="1">
        <f t="shared" si="60"/>
        <v>0</v>
      </c>
      <c r="DY30" s="1">
        <f t="shared" si="61"/>
        <v>0</v>
      </c>
      <c r="DZ30" s="1">
        <f t="shared" si="62"/>
        <v>0</v>
      </c>
      <c r="EA30" s="1">
        <f t="shared" si="63"/>
        <v>0</v>
      </c>
      <c r="EB30" s="1">
        <f t="shared" si="64"/>
        <v>0</v>
      </c>
      <c r="EC30" s="1">
        <f t="shared" si="65"/>
        <v>0</v>
      </c>
      <c r="ED30" s="1">
        <f t="shared" si="66"/>
        <v>0</v>
      </c>
      <c r="EE30" s="1">
        <f t="shared" si="67"/>
        <v>0</v>
      </c>
      <c r="EF30" s="1">
        <f t="shared" si="68"/>
        <v>0</v>
      </c>
      <c r="EG30" s="1">
        <f t="shared" si="69"/>
        <v>0</v>
      </c>
      <c r="EH30" s="1">
        <f t="shared" si="70"/>
        <v>0</v>
      </c>
      <c r="EI30" s="1">
        <f t="shared" si="71"/>
        <v>0</v>
      </c>
      <c r="EJ30" s="1">
        <f t="shared" si="72"/>
        <v>0</v>
      </c>
      <c r="EK30" s="1">
        <f t="shared" si="73"/>
        <v>0</v>
      </c>
      <c r="EL30" s="1">
        <f t="shared" si="74"/>
        <v>0</v>
      </c>
      <c r="EM30" s="1">
        <f t="shared" si="75"/>
        <v>0</v>
      </c>
      <c r="EN30" s="1">
        <f t="shared" si="76"/>
        <v>0</v>
      </c>
      <c r="EO30" s="1">
        <f t="shared" si="77"/>
        <v>0</v>
      </c>
      <c r="EP30" s="1">
        <f t="shared" si="78"/>
        <v>0</v>
      </c>
      <c r="EQ30" s="1">
        <f t="shared" si="79"/>
        <v>0</v>
      </c>
      <c r="ER30" s="1">
        <f t="shared" si="80"/>
        <v>0</v>
      </c>
      <c r="ES30" s="1">
        <f t="shared" si="81"/>
        <v>0</v>
      </c>
      <c r="ET30" s="1">
        <f t="shared" si="82"/>
        <v>0</v>
      </c>
      <c r="EU30" s="1">
        <f t="shared" si="83"/>
        <v>0</v>
      </c>
      <c r="EV30" s="1">
        <f t="shared" si="84"/>
        <v>0</v>
      </c>
      <c r="EW30" s="1">
        <f t="shared" si="85"/>
        <v>0</v>
      </c>
      <c r="EX30" s="1">
        <f t="shared" si="86"/>
        <v>0</v>
      </c>
      <c r="EY30" s="1">
        <f t="shared" si="87"/>
        <v>0</v>
      </c>
      <c r="EZ30" s="1">
        <f t="shared" si="88"/>
        <v>0</v>
      </c>
      <c r="FA30" s="1">
        <f t="shared" si="25"/>
        <v>0</v>
      </c>
      <c r="FB30" s="1">
        <f t="shared" si="98"/>
        <v>0</v>
      </c>
      <c r="FC30" s="1">
        <f t="shared" si="99"/>
        <v>0</v>
      </c>
      <c r="FD30" s="1">
        <f t="shared" si="100"/>
        <v>0</v>
      </c>
      <c r="FE30" s="1">
        <f t="shared" si="101"/>
        <v>0</v>
      </c>
      <c r="FF30" s="1">
        <f t="shared" si="102"/>
        <v>0</v>
      </c>
      <c r="FG30" s="1">
        <f t="shared" si="103"/>
        <v>0</v>
      </c>
      <c r="FH30" s="1">
        <f t="shared" si="104"/>
        <v>0</v>
      </c>
      <c r="FI30" s="1">
        <f t="shared" si="105"/>
        <v>0</v>
      </c>
      <c r="FJ30" s="1">
        <f t="shared" si="106"/>
        <v>0</v>
      </c>
      <c r="FK30" s="1">
        <f t="shared" si="107"/>
        <v>0</v>
      </c>
      <c r="FL30" s="1">
        <f t="shared" si="108"/>
        <v>0</v>
      </c>
      <c r="FM30" s="1">
        <f t="shared" si="109"/>
        <v>0</v>
      </c>
      <c r="FN30" s="1">
        <f t="shared" si="110"/>
        <v>0</v>
      </c>
      <c r="FO30" s="1">
        <f t="shared" si="111"/>
        <v>0</v>
      </c>
      <c r="FP30" s="1">
        <f t="shared" si="112"/>
        <v>0</v>
      </c>
      <c r="FQ30" s="1">
        <f t="shared" si="90"/>
        <v>0</v>
      </c>
      <c r="FR30" s="1">
        <f t="shared" si="91"/>
        <v>0</v>
      </c>
      <c r="FS30" s="1">
        <f t="shared" si="92"/>
        <v>0</v>
      </c>
      <c r="FT30" s="1">
        <f t="shared" si="93"/>
        <v>0</v>
      </c>
      <c r="FU30" s="1">
        <f t="shared" si="94"/>
        <v>0</v>
      </c>
      <c r="FV30" s="1">
        <f t="shared" si="95"/>
        <v>0</v>
      </c>
      <c r="FW30" s="1">
        <f t="shared" si="96"/>
        <v>0</v>
      </c>
      <c r="FX30" s="1">
        <f t="shared" si="97"/>
        <v>0</v>
      </c>
    </row>
    <row r="31" spans="1:180" x14ac:dyDescent="0.2">
      <c r="A31" s="1">
        <v>31</v>
      </c>
      <c r="B31" s="2">
        <v>35186</v>
      </c>
      <c r="C31" s="5">
        <f>VLOOKUP(B31,'[1]1993'!$A$392:$IV$502,3,0)</f>
        <v>24177854</v>
      </c>
      <c r="D31" s="5">
        <f>VLOOKUP(B31,[2]jan94!$A$38:$IV$145,3,0)</f>
        <v>122404</v>
      </c>
      <c r="E31" s="5">
        <f>VLOOKUP(B31,[3]feb94!$A$38:$IV$144,3,0)</f>
        <v>28464</v>
      </c>
      <c r="F31" s="5">
        <f>VLOOKUP(B31,[4]mar94!$A$38:$IV$144,3,0)</f>
        <v>6785</v>
      </c>
      <c r="G31" s="5">
        <f>VLOOKUP(B31,[5]apr94!$A$38:$IV$142,3,0)</f>
        <v>6903</v>
      </c>
      <c r="H31" s="5">
        <f>VLOOKUP(B31,[6]may94!$A$38:$IV$142,3,0)</f>
        <v>126534</v>
      </c>
      <c r="I31" s="5">
        <f>VLOOKUP(B31,[7]jun94!$A$49:$IV$153,3,0)</f>
        <v>74808</v>
      </c>
      <c r="J31" s="5">
        <f>VLOOKUP(B31,[8]jul94!$A$38:$IV$140,3,0)</f>
        <v>221555</v>
      </c>
      <c r="K31" s="5">
        <f>VLOOKUP(B31,[9]aug94!$A$38:$IV$140,3,0)</f>
        <v>131046</v>
      </c>
      <c r="L31" s="5">
        <f>VLOOKUP(B31,[10]sep94!$A$38:$IV$137,3,0)</f>
        <v>101564</v>
      </c>
      <c r="M31" s="5">
        <f>VLOOKUP(B31,[11]oct94!$A$38:$IV$140,3,0)</f>
        <v>79108</v>
      </c>
      <c r="N31" s="5">
        <f>VLOOKUP(B31,[12]nov94!$A$38:$IV$138,3,0)</f>
        <v>80260</v>
      </c>
      <c r="O31" s="5">
        <f>VLOOKUP(B31,[13]dec94!$A$38:$IV$137,3,0)</f>
        <v>1262041</v>
      </c>
      <c r="P31" s="5">
        <f>VLOOKUP(B31,[14]jan95!$A$37:$IV$133,3,0)</f>
        <v>240092</v>
      </c>
      <c r="Q31" s="5">
        <f>VLOOKUP(B31,[15]feb95!$A$37:$IV$127,3,0)</f>
        <v>39544</v>
      </c>
      <c r="R31" s="5">
        <f>VLOOKUP(B31,[16]mar95!$A$37:$IV$128,3,0)</f>
        <v>126095</v>
      </c>
      <c r="S31" s="5">
        <f>VLOOKUP(B31,[17]apr95!$A$37:$IV$122,3,0)</f>
        <v>41681</v>
      </c>
      <c r="T31" s="5">
        <f>VLOOKUP(B31,[18]may95!$A$37:$IV$126,3,0)</f>
        <v>116429</v>
      </c>
      <c r="U31" s="5">
        <f>VLOOKUP(B31,[19]jun95!$A$51:$IV$142,3,0)</f>
        <v>55772</v>
      </c>
      <c r="V31" s="5">
        <f>VLOOKUP(B31,[20]jul95!$A$51:$IV$140,3,0)</f>
        <v>58796</v>
      </c>
      <c r="W31" s="5">
        <f>VLOOKUP(B31,[21]aug95!$A$51:$IV$139,3,0)</f>
        <v>164749</v>
      </c>
      <c r="X31" s="5">
        <f>VLOOKUP(B31,[22]sep95!$A$51:$IV$138,3,0)</f>
        <v>55514</v>
      </c>
      <c r="Y31" s="5">
        <f>VLOOKUP(B31,[23]oct95!$A$37:$IV$122,3,0)</f>
        <v>4067</v>
      </c>
      <c r="Z31" s="5">
        <f>VLOOKUP(B31,[24]nov95!$A$37:$IV$122,3,0)</f>
        <v>138565</v>
      </c>
      <c r="AA31" s="5"/>
      <c r="AB31" s="5">
        <f>VLOOKUP(B31,[25]jan96!$A$36:$IV$108,3,0)</f>
        <v>18405</v>
      </c>
      <c r="AC31" s="5">
        <f>VLOOKUP(B31,[26]feb96!$A$32:$IV$51,3,0)</f>
        <v>303</v>
      </c>
      <c r="AD31" s="5"/>
      <c r="AE31" s="5">
        <f>VLOOKUP(B31,[27]apr96!$A$36:$IV$111,3,0)</f>
        <v>3913</v>
      </c>
      <c r="AF31" s="5">
        <f>VLOOKUP(B31,[28]may96!$A$50:$IV$159,3,0)</f>
        <v>3141</v>
      </c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N31" s="2">
        <v>35186</v>
      </c>
      <c r="CO31" s="1">
        <f t="shared" si="24"/>
        <v>0.77993077419354839</v>
      </c>
      <c r="CP31" s="1">
        <f t="shared" si="26"/>
        <v>3.948516129032258E-3</v>
      </c>
      <c r="CQ31" s="1">
        <f t="shared" si="27"/>
        <v>9.1819354838709678E-4</v>
      </c>
      <c r="CR31" s="1">
        <f t="shared" si="28"/>
        <v>2.1887096774193549E-4</v>
      </c>
      <c r="CS31" s="1">
        <f t="shared" si="29"/>
        <v>2.2267741935483871E-4</v>
      </c>
      <c r="CT31" s="1">
        <f t="shared" si="30"/>
        <v>4.0817419354838716E-3</v>
      </c>
      <c r="CU31" s="1">
        <f t="shared" si="31"/>
        <v>2.4131612903225807E-3</v>
      </c>
      <c r="CV31" s="1">
        <f t="shared" si="32"/>
        <v>7.1469354838709677E-3</v>
      </c>
      <c r="CW31" s="1">
        <f t="shared" si="33"/>
        <v>4.2272903225806452E-3</v>
      </c>
      <c r="CX31" s="1">
        <f t="shared" si="34"/>
        <v>3.2762580645161292E-3</v>
      </c>
      <c r="CY31" s="1">
        <f t="shared" si="35"/>
        <v>2.5518709677419356E-3</v>
      </c>
      <c r="CZ31" s="1">
        <f t="shared" si="36"/>
        <v>2.5890322580645162E-3</v>
      </c>
      <c r="DA31" s="1">
        <f t="shared" si="37"/>
        <v>4.0710999999999997E-2</v>
      </c>
      <c r="DB31" s="1">
        <f t="shared" si="38"/>
        <v>7.7449032258064517E-3</v>
      </c>
      <c r="DC31" s="1">
        <f t="shared" si="39"/>
        <v>1.2756129032258066E-3</v>
      </c>
      <c r="DD31" s="1">
        <f t="shared" si="40"/>
        <v>4.067580645161291E-3</v>
      </c>
      <c r="DE31" s="1">
        <f t="shared" si="41"/>
        <v>1.3445483870967742E-3</v>
      </c>
      <c r="DF31" s="1">
        <f t="shared" si="42"/>
        <v>3.7557741935483873E-3</v>
      </c>
      <c r="DG31" s="1">
        <f t="shared" si="43"/>
        <v>1.7990967741935485E-3</v>
      </c>
      <c r="DH31" s="1">
        <f t="shared" si="44"/>
        <v>1.8966451612903226E-3</v>
      </c>
      <c r="DI31" s="1">
        <f t="shared" si="45"/>
        <v>5.3144838709677424E-3</v>
      </c>
      <c r="DJ31" s="1">
        <f t="shared" si="46"/>
        <v>1.7907741935483871E-3</v>
      </c>
      <c r="DK31" s="1">
        <f t="shared" si="47"/>
        <v>1.3119354838709679E-4</v>
      </c>
      <c r="DL31" s="1">
        <f t="shared" si="48"/>
        <v>4.4698387096774195E-3</v>
      </c>
      <c r="DM31" s="1">
        <f t="shared" si="49"/>
        <v>0</v>
      </c>
      <c r="DN31" s="1">
        <f t="shared" si="50"/>
        <v>5.9370967741935487E-4</v>
      </c>
      <c r="DO31" s="1">
        <f t="shared" si="51"/>
        <v>9.7741935483870969E-6</v>
      </c>
      <c r="DP31" s="1">
        <f t="shared" si="52"/>
        <v>0</v>
      </c>
      <c r="DQ31" s="1">
        <f t="shared" si="53"/>
        <v>1.2622580645161289E-4</v>
      </c>
      <c r="DR31" s="1">
        <f t="shared" si="54"/>
        <v>1.013225806451613E-4</v>
      </c>
      <c r="DS31" s="1">
        <f t="shared" si="55"/>
        <v>0</v>
      </c>
      <c r="DT31" s="1">
        <f t="shared" si="56"/>
        <v>0</v>
      </c>
      <c r="DU31" s="1">
        <f t="shared" si="57"/>
        <v>0</v>
      </c>
      <c r="DV31" s="1">
        <f t="shared" si="58"/>
        <v>0</v>
      </c>
      <c r="DW31" s="1">
        <f t="shared" si="59"/>
        <v>0</v>
      </c>
      <c r="DX31" s="1">
        <f t="shared" si="60"/>
        <v>0</v>
      </c>
      <c r="DY31" s="1">
        <f t="shared" si="61"/>
        <v>0</v>
      </c>
      <c r="DZ31" s="1">
        <f t="shared" si="62"/>
        <v>0</v>
      </c>
      <c r="EA31" s="1">
        <f t="shared" si="63"/>
        <v>0</v>
      </c>
      <c r="EB31" s="1">
        <f t="shared" si="64"/>
        <v>0</v>
      </c>
      <c r="EC31" s="1">
        <f t="shared" si="65"/>
        <v>0</v>
      </c>
      <c r="ED31" s="1">
        <f t="shared" si="66"/>
        <v>0</v>
      </c>
      <c r="EE31" s="1">
        <f t="shared" si="67"/>
        <v>0</v>
      </c>
      <c r="EF31" s="1">
        <f t="shared" si="68"/>
        <v>0</v>
      </c>
      <c r="EG31" s="1">
        <f t="shared" si="69"/>
        <v>0</v>
      </c>
      <c r="EH31" s="1">
        <f t="shared" si="70"/>
        <v>0</v>
      </c>
      <c r="EI31" s="1">
        <f t="shared" si="71"/>
        <v>0</v>
      </c>
      <c r="EJ31" s="1">
        <f t="shared" si="72"/>
        <v>0</v>
      </c>
      <c r="EK31" s="1">
        <f t="shared" si="73"/>
        <v>0</v>
      </c>
      <c r="EL31" s="1">
        <f t="shared" si="74"/>
        <v>0</v>
      </c>
      <c r="EM31" s="1">
        <f t="shared" si="75"/>
        <v>0</v>
      </c>
      <c r="EN31" s="1">
        <f t="shared" si="76"/>
        <v>0</v>
      </c>
      <c r="EO31" s="1">
        <f t="shared" si="77"/>
        <v>0</v>
      </c>
      <c r="EP31" s="1">
        <f t="shared" si="78"/>
        <v>0</v>
      </c>
      <c r="EQ31" s="1">
        <f t="shared" si="79"/>
        <v>0</v>
      </c>
      <c r="ER31" s="1">
        <f t="shared" si="80"/>
        <v>0</v>
      </c>
      <c r="ES31" s="1">
        <f t="shared" si="81"/>
        <v>0</v>
      </c>
      <c r="ET31" s="1">
        <f t="shared" si="82"/>
        <v>0</v>
      </c>
      <c r="EU31" s="1">
        <f t="shared" si="83"/>
        <v>0</v>
      </c>
      <c r="EV31" s="1">
        <f t="shared" si="84"/>
        <v>0</v>
      </c>
      <c r="EW31" s="1">
        <f t="shared" si="85"/>
        <v>0</v>
      </c>
      <c r="EX31" s="1">
        <f t="shared" si="86"/>
        <v>0</v>
      </c>
      <c r="EY31" s="1">
        <f t="shared" si="87"/>
        <v>0</v>
      </c>
      <c r="EZ31" s="1">
        <f t="shared" si="88"/>
        <v>0</v>
      </c>
      <c r="FA31" s="1">
        <f t="shared" si="25"/>
        <v>0</v>
      </c>
      <c r="FB31" s="1">
        <f t="shared" si="98"/>
        <v>0</v>
      </c>
      <c r="FC31" s="1">
        <f t="shared" si="99"/>
        <v>0</v>
      </c>
      <c r="FD31" s="1">
        <f t="shared" si="100"/>
        <v>0</v>
      </c>
      <c r="FE31" s="1">
        <f t="shared" si="101"/>
        <v>0</v>
      </c>
      <c r="FF31" s="1">
        <f t="shared" si="102"/>
        <v>0</v>
      </c>
      <c r="FG31" s="1">
        <f t="shared" si="103"/>
        <v>0</v>
      </c>
      <c r="FH31" s="1">
        <f t="shared" si="104"/>
        <v>0</v>
      </c>
      <c r="FI31" s="1">
        <f t="shared" si="105"/>
        <v>0</v>
      </c>
      <c r="FJ31" s="1">
        <f t="shared" si="106"/>
        <v>0</v>
      </c>
      <c r="FK31" s="1">
        <f t="shared" si="107"/>
        <v>0</v>
      </c>
      <c r="FL31" s="1">
        <f t="shared" si="108"/>
        <v>0</v>
      </c>
      <c r="FM31" s="1">
        <f t="shared" si="109"/>
        <v>0</v>
      </c>
      <c r="FN31" s="1">
        <f t="shared" si="110"/>
        <v>0</v>
      </c>
      <c r="FO31" s="1">
        <f t="shared" si="111"/>
        <v>0</v>
      </c>
      <c r="FP31" s="1">
        <f t="shared" si="112"/>
        <v>0</v>
      </c>
      <c r="FQ31" s="1">
        <f t="shared" si="90"/>
        <v>0</v>
      </c>
      <c r="FR31" s="1">
        <f t="shared" si="91"/>
        <v>0</v>
      </c>
      <c r="FS31" s="1">
        <f t="shared" si="92"/>
        <v>0</v>
      </c>
      <c r="FT31" s="1">
        <f t="shared" si="93"/>
        <v>0</v>
      </c>
      <c r="FU31" s="1">
        <f t="shared" si="94"/>
        <v>0</v>
      </c>
      <c r="FV31" s="1">
        <f t="shared" si="95"/>
        <v>0</v>
      </c>
      <c r="FW31" s="1">
        <f t="shared" si="96"/>
        <v>0</v>
      </c>
      <c r="FX31" s="1">
        <f t="shared" si="97"/>
        <v>0</v>
      </c>
    </row>
    <row r="32" spans="1:180" x14ac:dyDescent="0.2">
      <c r="A32" s="1">
        <v>30</v>
      </c>
      <c r="B32" s="2">
        <v>35217</v>
      </c>
      <c r="C32" s="5">
        <f>VLOOKUP(B32,'[1]1993'!$A$392:$IV$502,3,0)</f>
        <v>13574972</v>
      </c>
      <c r="D32" s="5">
        <f>VLOOKUP(B32,[2]jan94!$A$38:$IV$145,3,0)</f>
        <v>115707</v>
      </c>
      <c r="E32" s="5">
        <f>VLOOKUP(B32,[3]feb94!$A$38:$IV$144,3,0)</f>
        <v>24240</v>
      </c>
      <c r="F32" s="5">
        <f>VLOOKUP(B32,[4]mar94!$A$38:$IV$144,3,0)</f>
        <v>6547</v>
      </c>
      <c r="G32" s="5">
        <f>VLOOKUP(B32,[5]apr94!$A$38:$IV$142,3,0)</f>
        <v>6220</v>
      </c>
      <c r="H32" s="5">
        <f>VLOOKUP(B32,[6]may94!$A$38:$IV$142,3,0)</f>
        <v>106677</v>
      </c>
      <c r="I32" s="5">
        <f>VLOOKUP(B32,[7]jun94!$A$49:$IV$153,3,0)</f>
        <v>68266</v>
      </c>
      <c r="J32" s="5">
        <f>VLOOKUP(B32,[8]jul94!$A$38:$IV$140,3,0)</f>
        <v>197412</v>
      </c>
      <c r="K32" s="5">
        <f>VLOOKUP(B32,[9]aug94!$A$38:$IV$140,3,0)</f>
        <v>107635</v>
      </c>
      <c r="L32" s="5">
        <f>VLOOKUP(B32,[10]sep94!$A$38:$IV$137,3,0)</f>
        <v>94623</v>
      </c>
      <c r="M32" s="5">
        <f>VLOOKUP(B32,[11]oct94!$A$38:$IV$140,3,0)</f>
        <v>88776</v>
      </c>
      <c r="N32" s="5">
        <f>VLOOKUP(B32,[12]nov94!$A$38:$IV$138,3,0)</f>
        <v>74593</v>
      </c>
      <c r="O32" s="5">
        <f>VLOOKUP(B32,[13]dec94!$A$38:$IV$137,3,0)</f>
        <v>473687</v>
      </c>
      <c r="P32" s="5">
        <f>VLOOKUP(B32,[14]jan95!$A$37:$IV$133,3,0)</f>
        <v>264857</v>
      </c>
      <c r="Q32" s="5">
        <f>VLOOKUP(B32,[15]feb95!$A$37:$IV$127,3,0)</f>
        <v>36329</v>
      </c>
      <c r="R32" s="5">
        <f>VLOOKUP(B32,[16]mar95!$A$37:$IV$128,3,0)</f>
        <v>109983</v>
      </c>
      <c r="S32" s="5">
        <f>VLOOKUP(B32,[17]apr95!$A$37:$IV$122,3,0)</f>
        <v>37966</v>
      </c>
      <c r="T32" s="5">
        <f>VLOOKUP(B32,[18]may95!$A$37:$IV$126,3,0)</f>
        <v>109149</v>
      </c>
      <c r="U32" s="5">
        <f>VLOOKUP(B32,[19]jun95!$A$51:$IV$142,3,0)</f>
        <v>51171</v>
      </c>
      <c r="V32" s="5">
        <f>VLOOKUP(B32,[20]jul95!$A$51:$IV$140,3,0)</f>
        <v>52789</v>
      </c>
      <c r="W32" s="5">
        <f>VLOOKUP(B32,[21]aug95!$A$51:$IV$139,3,0)</f>
        <v>146738</v>
      </c>
      <c r="X32" s="5">
        <f>VLOOKUP(B32,[22]sep95!$A$51:$IV$138,3,0)</f>
        <v>52803</v>
      </c>
      <c r="Y32" s="5">
        <f>VLOOKUP(B32,[23]oct95!$A$37:$IV$122,3,0)</f>
        <v>3754</v>
      </c>
      <c r="Z32" s="5">
        <f>VLOOKUP(B32,[24]nov95!$A$37:$IV$122,3,0)</f>
        <v>119312</v>
      </c>
      <c r="AA32" s="5"/>
      <c r="AB32" s="5">
        <f>VLOOKUP(B32,[25]jan96!$A$36:$IV$108,3,0)</f>
        <v>16097</v>
      </c>
      <c r="AC32" s="5">
        <f>VLOOKUP(B32,[26]feb96!$A$32:$IV$51,3,0)</f>
        <v>624</v>
      </c>
      <c r="AD32" s="5"/>
      <c r="AE32" s="5" t="e">
        <f>VLOOKUP(B32,[27]apr96!$A$36:$IV$111,3,0)</f>
        <v>#N/A</v>
      </c>
      <c r="AF32" s="5">
        <f>VLOOKUP(B32,[28]may96!$A$50:$IV$159,3,0)</f>
        <v>7743</v>
      </c>
      <c r="AG32" s="5">
        <f>VLOOKUP(B32,[29]jun96!$A$36:$IV$111,3,0)</f>
        <v>13331</v>
      </c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N32" s="2">
        <v>35217</v>
      </c>
      <c r="CO32" s="1">
        <f t="shared" si="24"/>
        <v>0.45249906666666667</v>
      </c>
      <c r="CP32" s="1">
        <f t="shared" si="26"/>
        <v>3.8569000000000003E-3</v>
      </c>
      <c r="CQ32" s="1">
        <f t="shared" si="27"/>
        <v>8.0800000000000002E-4</v>
      </c>
      <c r="CR32" s="1">
        <f t="shared" si="28"/>
        <v>2.1823333333333332E-4</v>
      </c>
      <c r="CS32" s="1">
        <f t="shared" si="29"/>
        <v>2.0733333333333332E-4</v>
      </c>
      <c r="CT32" s="1">
        <f t="shared" si="30"/>
        <v>3.5558999999999999E-3</v>
      </c>
      <c r="CU32" s="1">
        <f t="shared" si="31"/>
        <v>2.2755333333333333E-3</v>
      </c>
      <c r="CV32" s="1">
        <f t="shared" si="32"/>
        <v>6.5804000000000001E-3</v>
      </c>
      <c r="CW32" s="1">
        <f t="shared" si="33"/>
        <v>3.5878333333333331E-3</v>
      </c>
      <c r="CX32" s="1">
        <f t="shared" si="34"/>
        <v>3.1541E-3</v>
      </c>
      <c r="CY32" s="1">
        <f t="shared" si="35"/>
        <v>2.9591999999999999E-3</v>
      </c>
      <c r="CZ32" s="1">
        <f t="shared" si="36"/>
        <v>2.4864333333333337E-3</v>
      </c>
      <c r="DA32" s="1">
        <f t="shared" si="37"/>
        <v>1.5789566666666668E-2</v>
      </c>
      <c r="DB32" s="1">
        <f t="shared" si="38"/>
        <v>8.8285666666666675E-3</v>
      </c>
      <c r="DC32" s="1">
        <f t="shared" si="39"/>
        <v>1.2109666666666667E-3</v>
      </c>
      <c r="DD32" s="1">
        <f t="shared" si="40"/>
        <v>3.6660999999999998E-3</v>
      </c>
      <c r="DE32" s="1">
        <f t="shared" si="41"/>
        <v>1.2655333333333333E-3</v>
      </c>
      <c r="DF32" s="1">
        <f t="shared" si="42"/>
        <v>3.6382999999999997E-3</v>
      </c>
      <c r="DG32" s="1">
        <f t="shared" si="43"/>
        <v>1.7057000000000001E-3</v>
      </c>
      <c r="DH32" s="1">
        <f t="shared" si="44"/>
        <v>1.7596333333333334E-3</v>
      </c>
      <c r="DI32" s="1">
        <f t="shared" si="45"/>
        <v>4.8912666666666672E-3</v>
      </c>
      <c r="DJ32" s="1">
        <f t="shared" si="46"/>
        <v>1.7601000000000001E-3</v>
      </c>
      <c r="DK32" s="1">
        <f t="shared" si="47"/>
        <v>1.2513333333333333E-4</v>
      </c>
      <c r="DL32" s="1">
        <f t="shared" si="48"/>
        <v>3.9770666666666668E-3</v>
      </c>
      <c r="DM32" s="1">
        <f t="shared" si="49"/>
        <v>0</v>
      </c>
      <c r="DN32" s="1">
        <f t="shared" si="50"/>
        <v>5.3656666666666668E-4</v>
      </c>
      <c r="DO32" s="1">
        <f t="shared" si="51"/>
        <v>2.0800000000000001E-5</v>
      </c>
      <c r="DP32" s="1">
        <f t="shared" si="52"/>
        <v>0</v>
      </c>
      <c r="DQ32" s="1" t="e">
        <f t="shared" si="53"/>
        <v>#N/A</v>
      </c>
      <c r="DR32" s="1">
        <f t="shared" si="54"/>
        <v>2.5809999999999999E-4</v>
      </c>
      <c r="DS32" s="1">
        <f t="shared" si="55"/>
        <v>4.4436666666666672E-4</v>
      </c>
      <c r="DT32" s="1">
        <f t="shared" si="56"/>
        <v>0</v>
      </c>
      <c r="DU32" s="1">
        <f t="shared" si="57"/>
        <v>0</v>
      </c>
      <c r="DV32" s="1">
        <f t="shared" si="58"/>
        <v>0</v>
      </c>
      <c r="DW32" s="1">
        <f t="shared" si="59"/>
        <v>0</v>
      </c>
      <c r="DX32" s="1">
        <f t="shared" si="60"/>
        <v>0</v>
      </c>
      <c r="DY32" s="1">
        <f t="shared" si="61"/>
        <v>0</v>
      </c>
      <c r="DZ32" s="1">
        <f t="shared" si="62"/>
        <v>0</v>
      </c>
      <c r="EA32" s="1">
        <f t="shared" si="63"/>
        <v>0</v>
      </c>
      <c r="EB32" s="1">
        <f t="shared" si="64"/>
        <v>0</v>
      </c>
      <c r="EC32" s="1">
        <f t="shared" si="65"/>
        <v>0</v>
      </c>
      <c r="ED32" s="1">
        <f t="shared" si="66"/>
        <v>0</v>
      </c>
      <c r="EE32" s="1">
        <f t="shared" si="67"/>
        <v>0</v>
      </c>
      <c r="EF32" s="1">
        <f t="shared" si="68"/>
        <v>0</v>
      </c>
      <c r="EG32" s="1">
        <f t="shared" si="69"/>
        <v>0</v>
      </c>
      <c r="EH32" s="1">
        <f t="shared" si="70"/>
        <v>0</v>
      </c>
      <c r="EI32" s="1">
        <f t="shared" si="71"/>
        <v>0</v>
      </c>
      <c r="EJ32" s="1">
        <f t="shared" si="72"/>
        <v>0</v>
      </c>
      <c r="EK32" s="1">
        <f t="shared" si="73"/>
        <v>0</v>
      </c>
      <c r="EL32" s="1">
        <f t="shared" si="74"/>
        <v>0</v>
      </c>
      <c r="EM32" s="1">
        <f t="shared" si="75"/>
        <v>0</v>
      </c>
      <c r="EN32" s="1">
        <f t="shared" si="76"/>
        <v>0</v>
      </c>
      <c r="EO32" s="1">
        <f t="shared" si="77"/>
        <v>0</v>
      </c>
      <c r="EP32" s="1">
        <f t="shared" si="78"/>
        <v>0</v>
      </c>
      <c r="EQ32" s="1">
        <f t="shared" si="79"/>
        <v>0</v>
      </c>
      <c r="ER32" s="1">
        <f t="shared" si="80"/>
        <v>0</v>
      </c>
      <c r="ES32" s="1">
        <f t="shared" si="81"/>
        <v>0</v>
      </c>
      <c r="ET32" s="1">
        <f t="shared" si="82"/>
        <v>0</v>
      </c>
      <c r="EU32" s="1">
        <f t="shared" si="83"/>
        <v>0</v>
      </c>
      <c r="EV32" s="1">
        <f t="shared" si="84"/>
        <v>0</v>
      </c>
      <c r="EW32" s="1">
        <f t="shared" si="85"/>
        <v>0</v>
      </c>
      <c r="EX32" s="1">
        <f t="shared" si="86"/>
        <v>0</v>
      </c>
      <c r="EY32" s="1">
        <f t="shared" si="87"/>
        <v>0</v>
      </c>
      <c r="EZ32" s="1">
        <f t="shared" si="88"/>
        <v>0</v>
      </c>
      <c r="FA32" s="1">
        <f t="shared" si="25"/>
        <v>0</v>
      </c>
      <c r="FB32" s="1">
        <f t="shared" si="98"/>
        <v>0</v>
      </c>
      <c r="FC32" s="1">
        <f t="shared" si="99"/>
        <v>0</v>
      </c>
      <c r="FD32" s="1">
        <f t="shared" si="100"/>
        <v>0</v>
      </c>
      <c r="FE32" s="1">
        <f t="shared" si="101"/>
        <v>0</v>
      </c>
      <c r="FF32" s="1">
        <f t="shared" si="102"/>
        <v>0</v>
      </c>
      <c r="FG32" s="1">
        <f t="shared" si="103"/>
        <v>0</v>
      </c>
      <c r="FH32" s="1">
        <f t="shared" si="104"/>
        <v>0</v>
      </c>
      <c r="FI32" s="1">
        <f t="shared" si="105"/>
        <v>0</v>
      </c>
      <c r="FJ32" s="1">
        <f t="shared" si="106"/>
        <v>0</v>
      </c>
      <c r="FK32" s="1">
        <f t="shared" si="107"/>
        <v>0</v>
      </c>
      <c r="FL32" s="1">
        <f t="shared" si="108"/>
        <v>0</v>
      </c>
      <c r="FM32" s="1">
        <f t="shared" si="109"/>
        <v>0</v>
      </c>
      <c r="FN32" s="1">
        <f t="shared" si="110"/>
        <v>0</v>
      </c>
      <c r="FO32" s="1">
        <f t="shared" si="111"/>
        <v>0</v>
      </c>
      <c r="FP32" s="1">
        <f t="shared" si="112"/>
        <v>0</v>
      </c>
      <c r="FQ32" s="1">
        <f t="shared" si="90"/>
        <v>0</v>
      </c>
      <c r="FR32" s="1">
        <f t="shared" si="91"/>
        <v>0</v>
      </c>
      <c r="FS32" s="1">
        <f t="shared" si="92"/>
        <v>0</v>
      </c>
      <c r="FT32" s="1">
        <f t="shared" si="93"/>
        <v>0</v>
      </c>
      <c r="FU32" s="1">
        <f t="shared" si="94"/>
        <v>0</v>
      </c>
      <c r="FV32" s="1">
        <f t="shared" si="95"/>
        <v>0</v>
      </c>
      <c r="FW32" s="1">
        <f t="shared" si="96"/>
        <v>0</v>
      </c>
      <c r="FX32" s="1">
        <f t="shared" si="97"/>
        <v>0</v>
      </c>
    </row>
    <row r="33" spans="1:180" x14ac:dyDescent="0.2">
      <c r="A33" s="1">
        <v>31</v>
      </c>
      <c r="B33" s="2">
        <v>35247</v>
      </c>
      <c r="C33" s="5">
        <f>VLOOKUP(B33,'[1]1993'!$A$392:$IV$502,3,0)</f>
        <v>23617741</v>
      </c>
      <c r="D33" s="5">
        <f>VLOOKUP(B33,[2]jan94!$A$38:$IV$145,3,0)</f>
        <v>117536</v>
      </c>
      <c r="E33" s="5">
        <f>VLOOKUP(B33,[3]feb94!$A$38:$IV$144,3,0)</f>
        <v>26434</v>
      </c>
      <c r="F33" s="5">
        <f>VLOOKUP(B33,[4]mar94!$A$38:$IV$144,3,0)</f>
        <v>7071</v>
      </c>
      <c r="G33" s="5">
        <f>VLOOKUP(B33,[5]apr94!$A$38:$IV$142,3,0)</f>
        <v>6982</v>
      </c>
      <c r="H33" s="5">
        <f>VLOOKUP(B33,[6]may94!$A$38:$IV$142,3,0)</f>
        <v>122345</v>
      </c>
      <c r="I33" s="5">
        <f>VLOOKUP(B33,[7]jun94!$A$49:$IV$153,3,0)</f>
        <v>75761</v>
      </c>
      <c r="J33" s="5">
        <f>VLOOKUP(B33,[8]jul94!$A$38:$IV$140,3,0)</f>
        <v>205654</v>
      </c>
      <c r="K33" s="5">
        <f>VLOOKUP(B33,[9]aug94!$A$38:$IV$140,3,0)</f>
        <v>125268</v>
      </c>
      <c r="L33" s="5">
        <f>VLOOKUP(B33,[10]sep94!$A$38:$IV$137,3,0)</f>
        <v>99271</v>
      </c>
      <c r="M33" s="5">
        <f>VLOOKUP(B33,[11]oct94!$A$38:$IV$140,3,0)</f>
        <v>91676</v>
      </c>
      <c r="N33" s="5">
        <f>VLOOKUP(B33,[12]nov94!$A$38:$IV$138,3,0)</f>
        <v>130332</v>
      </c>
      <c r="O33" s="5">
        <f>VLOOKUP(B33,[13]dec94!$A$38:$IV$137,3,0)</f>
        <v>1447079</v>
      </c>
      <c r="P33" s="5">
        <f>VLOOKUP(B33,[14]jan95!$A$37:$IV$133,3,0)</f>
        <v>244430</v>
      </c>
      <c r="Q33" s="5">
        <f>VLOOKUP(B33,[15]feb95!$A$37:$IV$127,3,0)</f>
        <v>36502</v>
      </c>
      <c r="R33" s="5">
        <f>VLOOKUP(B33,[16]mar95!$A$37:$IV$128,3,0)</f>
        <v>104765</v>
      </c>
      <c r="S33" s="5">
        <f>VLOOKUP(B33,[17]apr95!$A$37:$IV$122,3,0)</f>
        <v>38879</v>
      </c>
      <c r="T33" s="5">
        <f>VLOOKUP(B33,[18]may95!$A$37:$IV$126,3,0)</f>
        <v>104790</v>
      </c>
      <c r="U33" s="5">
        <f>VLOOKUP(B33,[19]jun95!$A$51:$IV$142,3,0)</f>
        <v>50163</v>
      </c>
      <c r="V33" s="5">
        <f>VLOOKUP(B33,[20]jul95!$A$51:$IV$140,3,0)</f>
        <v>53924</v>
      </c>
      <c r="W33" s="5">
        <f>VLOOKUP(B33,[21]aug95!$A$51:$IV$139,3,0)</f>
        <v>150706</v>
      </c>
      <c r="X33" s="5">
        <f>VLOOKUP(B33,[22]sep95!$A$51:$IV$138,3,0)</f>
        <v>51798</v>
      </c>
      <c r="Y33" s="5">
        <f>VLOOKUP(B33,[23]oct95!$A$37:$IV$122,3,0)</f>
        <v>5101</v>
      </c>
      <c r="Z33" s="5">
        <f>VLOOKUP(B33,[24]nov95!$A$37:$IV$122,3,0)</f>
        <v>109804</v>
      </c>
      <c r="AA33" s="5"/>
      <c r="AB33" s="5">
        <f>VLOOKUP(B33,[25]jan96!$A$36:$IV$108,3,0)</f>
        <v>15316</v>
      </c>
      <c r="AC33" s="5">
        <f>VLOOKUP(B33,[26]feb96!$A$32:$IV$51,3,0)</f>
        <v>423</v>
      </c>
      <c r="AD33" s="5"/>
      <c r="AE33" s="5">
        <f>VLOOKUP(B33,[27]apr96!$A$36:$IV$111,3,0)</f>
        <v>4501</v>
      </c>
      <c r="AF33" s="5">
        <f>VLOOKUP(B33,[28]may96!$A$50:$IV$159,3,0)</f>
        <v>6556</v>
      </c>
      <c r="AG33" s="5">
        <f>VLOOKUP(B33,[29]jun96!$A$36:$IV$111,3,0)</f>
        <v>29509</v>
      </c>
      <c r="AH33" s="5">
        <f>VLOOKUP(B33,[30]jul96!$A$51:$IV$125,3,0)</f>
        <v>75172</v>
      </c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N33" s="2">
        <v>35247</v>
      </c>
      <c r="CO33" s="1">
        <f t="shared" si="24"/>
        <v>0.76186261290322577</v>
      </c>
      <c r="CP33" s="1">
        <f t="shared" si="26"/>
        <v>3.7914838709677419E-3</v>
      </c>
      <c r="CQ33" s="1">
        <f t="shared" si="27"/>
        <v>8.5270967741935477E-4</v>
      </c>
      <c r="CR33" s="1">
        <f t="shared" si="28"/>
        <v>2.2809677419354839E-4</v>
      </c>
      <c r="CS33" s="1">
        <f t="shared" si="29"/>
        <v>2.2522580645161291E-4</v>
      </c>
      <c r="CT33" s="1">
        <f t="shared" si="30"/>
        <v>3.9466129032258062E-3</v>
      </c>
      <c r="CU33" s="1">
        <f t="shared" si="31"/>
        <v>2.4439032258064515E-3</v>
      </c>
      <c r="CV33" s="1">
        <f t="shared" si="32"/>
        <v>6.6340000000000001E-3</v>
      </c>
      <c r="CW33" s="1">
        <f t="shared" si="33"/>
        <v>4.040903225806451E-3</v>
      </c>
      <c r="CX33" s="1">
        <f t="shared" si="34"/>
        <v>3.2022903225806449E-3</v>
      </c>
      <c r="CY33" s="1">
        <f t="shared" si="35"/>
        <v>2.9572903225806449E-3</v>
      </c>
      <c r="CZ33" s="1">
        <f t="shared" si="36"/>
        <v>4.2042580645161292E-3</v>
      </c>
      <c r="DA33" s="1">
        <f t="shared" si="37"/>
        <v>4.6679967741935481E-2</v>
      </c>
      <c r="DB33" s="1">
        <f t="shared" si="38"/>
        <v>7.8848387096774192E-3</v>
      </c>
      <c r="DC33" s="1">
        <f t="shared" si="39"/>
        <v>1.1774838709677419E-3</v>
      </c>
      <c r="DD33" s="1">
        <f t="shared" si="40"/>
        <v>3.3795161290322579E-3</v>
      </c>
      <c r="DE33" s="1">
        <f t="shared" si="41"/>
        <v>1.2541612903225806E-3</v>
      </c>
      <c r="DF33" s="1">
        <f t="shared" si="42"/>
        <v>3.3803225806451611E-3</v>
      </c>
      <c r="DG33" s="1">
        <f t="shared" si="43"/>
        <v>1.6181612903225806E-3</v>
      </c>
      <c r="DH33" s="1">
        <f t="shared" si="44"/>
        <v>1.7394838709677419E-3</v>
      </c>
      <c r="DI33" s="1">
        <f t="shared" si="45"/>
        <v>4.8614838709677421E-3</v>
      </c>
      <c r="DJ33" s="1">
        <f t="shared" si="46"/>
        <v>1.6709032258064515E-3</v>
      </c>
      <c r="DK33" s="1">
        <f t="shared" si="47"/>
        <v>1.6454838709677419E-4</v>
      </c>
      <c r="DL33" s="1">
        <f t="shared" si="48"/>
        <v>3.542064516129032E-3</v>
      </c>
      <c r="DM33" s="1">
        <f t="shared" si="49"/>
        <v>0</v>
      </c>
      <c r="DN33" s="1">
        <f t="shared" si="50"/>
        <v>4.940645161290322E-4</v>
      </c>
      <c r="DO33" s="1">
        <f t="shared" si="51"/>
        <v>1.364516129032258E-5</v>
      </c>
      <c r="DP33" s="1">
        <f t="shared" si="52"/>
        <v>0</v>
      </c>
      <c r="DQ33" s="1">
        <f t="shared" si="53"/>
        <v>1.4519354838709678E-4</v>
      </c>
      <c r="DR33" s="1">
        <f t="shared" si="54"/>
        <v>2.1148387096774193E-4</v>
      </c>
      <c r="DS33" s="1">
        <f t="shared" si="55"/>
        <v>9.5190322580645159E-4</v>
      </c>
      <c r="DT33" s="1">
        <f t="shared" si="56"/>
        <v>2.4249032258064516E-3</v>
      </c>
      <c r="DU33" s="1">
        <f t="shared" si="57"/>
        <v>0</v>
      </c>
      <c r="DV33" s="1">
        <f t="shared" si="58"/>
        <v>0</v>
      </c>
      <c r="DW33" s="1">
        <f t="shared" si="59"/>
        <v>0</v>
      </c>
      <c r="DX33" s="1">
        <f t="shared" si="60"/>
        <v>0</v>
      </c>
      <c r="DY33" s="1">
        <f t="shared" si="61"/>
        <v>0</v>
      </c>
      <c r="DZ33" s="1">
        <f t="shared" si="62"/>
        <v>0</v>
      </c>
      <c r="EA33" s="1">
        <f t="shared" si="63"/>
        <v>0</v>
      </c>
      <c r="EB33" s="1">
        <f t="shared" si="64"/>
        <v>0</v>
      </c>
      <c r="EC33" s="1">
        <f t="shared" si="65"/>
        <v>0</v>
      </c>
      <c r="ED33" s="1">
        <f t="shared" si="66"/>
        <v>0</v>
      </c>
      <c r="EE33" s="1">
        <f t="shared" si="67"/>
        <v>0</v>
      </c>
      <c r="EF33" s="1">
        <f t="shared" si="68"/>
        <v>0</v>
      </c>
      <c r="EG33" s="1">
        <f t="shared" si="69"/>
        <v>0</v>
      </c>
      <c r="EH33" s="1">
        <f t="shared" si="70"/>
        <v>0</v>
      </c>
      <c r="EI33" s="1">
        <f t="shared" si="71"/>
        <v>0</v>
      </c>
      <c r="EJ33" s="1">
        <f t="shared" si="72"/>
        <v>0</v>
      </c>
      <c r="EK33" s="1">
        <f t="shared" si="73"/>
        <v>0</v>
      </c>
      <c r="EL33" s="1">
        <f t="shared" si="74"/>
        <v>0</v>
      </c>
      <c r="EM33" s="1">
        <f t="shared" si="75"/>
        <v>0</v>
      </c>
      <c r="EN33" s="1">
        <f t="shared" si="76"/>
        <v>0</v>
      </c>
      <c r="EO33" s="1">
        <f t="shared" si="77"/>
        <v>0</v>
      </c>
      <c r="EP33" s="1">
        <f t="shared" si="78"/>
        <v>0</v>
      </c>
      <c r="EQ33" s="1">
        <f t="shared" si="79"/>
        <v>0</v>
      </c>
      <c r="ER33" s="1">
        <f t="shared" si="80"/>
        <v>0</v>
      </c>
      <c r="ES33" s="1">
        <f t="shared" si="81"/>
        <v>0</v>
      </c>
      <c r="ET33" s="1">
        <f t="shared" si="82"/>
        <v>0</v>
      </c>
      <c r="EU33" s="1">
        <f t="shared" si="83"/>
        <v>0</v>
      </c>
      <c r="EV33" s="1">
        <f t="shared" si="84"/>
        <v>0</v>
      </c>
      <c r="EW33" s="1">
        <f t="shared" si="85"/>
        <v>0</v>
      </c>
      <c r="EX33" s="1">
        <f t="shared" si="86"/>
        <v>0</v>
      </c>
      <c r="EY33" s="1">
        <f t="shared" si="87"/>
        <v>0</v>
      </c>
      <c r="EZ33" s="1">
        <f t="shared" si="88"/>
        <v>0</v>
      </c>
      <c r="FA33" s="1">
        <f t="shared" si="25"/>
        <v>0</v>
      </c>
      <c r="FB33" s="1">
        <f t="shared" si="98"/>
        <v>0</v>
      </c>
      <c r="FC33" s="1">
        <f t="shared" si="99"/>
        <v>0</v>
      </c>
      <c r="FD33" s="1">
        <f t="shared" si="100"/>
        <v>0</v>
      </c>
      <c r="FE33" s="1">
        <f t="shared" si="101"/>
        <v>0</v>
      </c>
      <c r="FF33" s="1">
        <f t="shared" si="102"/>
        <v>0</v>
      </c>
      <c r="FG33" s="1">
        <f t="shared" si="103"/>
        <v>0</v>
      </c>
      <c r="FH33" s="1">
        <f t="shared" si="104"/>
        <v>0</v>
      </c>
      <c r="FI33" s="1">
        <f t="shared" si="105"/>
        <v>0</v>
      </c>
      <c r="FJ33" s="1">
        <f t="shared" si="106"/>
        <v>0</v>
      </c>
      <c r="FK33" s="1">
        <f t="shared" si="107"/>
        <v>0</v>
      </c>
      <c r="FL33" s="1">
        <f t="shared" si="108"/>
        <v>0</v>
      </c>
      <c r="FM33" s="1">
        <f t="shared" si="109"/>
        <v>0</v>
      </c>
      <c r="FN33" s="1">
        <f t="shared" si="110"/>
        <v>0</v>
      </c>
      <c r="FO33" s="1">
        <f t="shared" si="111"/>
        <v>0</v>
      </c>
      <c r="FP33" s="1">
        <f t="shared" si="112"/>
        <v>0</v>
      </c>
      <c r="FQ33" s="1">
        <f t="shared" si="90"/>
        <v>0</v>
      </c>
      <c r="FR33" s="1">
        <f t="shared" si="91"/>
        <v>0</v>
      </c>
      <c r="FS33" s="1">
        <f t="shared" si="92"/>
        <v>0</v>
      </c>
      <c r="FT33" s="1">
        <f t="shared" si="93"/>
        <v>0</v>
      </c>
      <c r="FU33" s="1">
        <f t="shared" si="94"/>
        <v>0</v>
      </c>
      <c r="FV33" s="1">
        <f t="shared" si="95"/>
        <v>0</v>
      </c>
      <c r="FW33" s="1">
        <f t="shared" si="96"/>
        <v>0</v>
      </c>
      <c r="FX33" s="1">
        <f t="shared" si="97"/>
        <v>0</v>
      </c>
    </row>
    <row r="34" spans="1:180" x14ac:dyDescent="0.2">
      <c r="A34" s="1">
        <v>31</v>
      </c>
      <c r="B34" s="2">
        <v>35278</v>
      </c>
      <c r="C34" s="5">
        <f>VLOOKUP(B34,'[1]1993'!$A$392:$IV$502,3,0)</f>
        <v>23921285</v>
      </c>
      <c r="D34" s="5">
        <f>VLOOKUP(B34,[2]jan94!$A$38:$IV$145,3,0)</f>
        <v>108382</v>
      </c>
      <c r="E34" s="5">
        <f>VLOOKUP(B34,[3]feb94!$A$38:$IV$144,3,0)</f>
        <v>26281</v>
      </c>
      <c r="F34" s="5">
        <f>VLOOKUP(B34,[4]mar94!$A$38:$IV$144,3,0)</f>
        <v>6200</v>
      </c>
      <c r="G34" s="5">
        <f>VLOOKUP(B34,[5]apr94!$A$38:$IV$142,3,0)</f>
        <v>7101</v>
      </c>
      <c r="H34" s="5">
        <f>VLOOKUP(B34,[6]may94!$A$38:$IV$142,3,0)</f>
        <v>119002</v>
      </c>
      <c r="I34" s="5">
        <f>VLOOKUP(B34,[7]jun94!$A$49:$IV$153,3,0)</f>
        <v>71993</v>
      </c>
      <c r="J34" s="5">
        <f>VLOOKUP(B34,[8]jul94!$A$38:$IV$140,3,0)</f>
        <v>208905</v>
      </c>
      <c r="K34" s="5">
        <f>VLOOKUP(B34,[9]aug94!$A$38:$IV$140,3,0)</f>
        <v>124693</v>
      </c>
      <c r="L34" s="5">
        <f>VLOOKUP(B34,[10]sep94!$A$38:$IV$137,3,0)</f>
        <v>99262</v>
      </c>
      <c r="M34" s="5">
        <f>VLOOKUP(B34,[11]oct94!$A$38:$IV$140,3,0)</f>
        <v>90597</v>
      </c>
      <c r="N34" s="5">
        <f>VLOOKUP(B34,[12]nov94!$A$38:$IV$138,3,0)</f>
        <v>224016</v>
      </c>
      <c r="O34" s="5">
        <f>VLOOKUP(B34,[13]dec94!$A$38:$IV$137,3,0)</f>
        <v>1349372</v>
      </c>
      <c r="P34" s="5">
        <f>VLOOKUP(B34,[14]jan95!$A$37:$IV$133,3,0)</f>
        <v>238558</v>
      </c>
      <c r="Q34" s="5">
        <f>VLOOKUP(B34,[15]feb95!$A$37:$IV$127,3,0)</f>
        <v>34920</v>
      </c>
      <c r="R34" s="5">
        <f>VLOOKUP(B34,[16]mar95!$A$37:$IV$128,3,0)</f>
        <v>98371</v>
      </c>
      <c r="S34" s="5">
        <f>VLOOKUP(B34,[17]apr95!$A$37:$IV$122,3,0)</f>
        <v>37332</v>
      </c>
      <c r="T34" s="5">
        <f>VLOOKUP(B34,[18]may95!$A$37:$IV$126,3,0)</f>
        <v>104429</v>
      </c>
      <c r="U34" s="5">
        <f>VLOOKUP(B34,[19]jun95!$A$51:$IV$142,3,0)</f>
        <v>46303</v>
      </c>
      <c r="V34" s="5">
        <f>VLOOKUP(B34,[20]jul95!$A$51:$IV$140,3,0)</f>
        <v>48583</v>
      </c>
      <c r="W34" s="5">
        <f>VLOOKUP(B34,[21]aug95!$A$51:$IV$139,3,0)</f>
        <v>149969</v>
      </c>
      <c r="X34" s="5">
        <f>VLOOKUP(B34,[22]sep95!$A$51:$IV$138,3,0)</f>
        <v>46149</v>
      </c>
      <c r="Y34" s="5">
        <f>VLOOKUP(B34,[23]oct95!$A$37:$IV$122,3,0)</f>
        <v>5249</v>
      </c>
      <c r="Z34" s="5">
        <f>VLOOKUP(B34,[24]nov95!$A$37:$IV$122,3,0)</f>
        <v>98909</v>
      </c>
      <c r="AA34" s="5"/>
      <c r="AB34" s="5">
        <f>VLOOKUP(B34,[25]jan96!$A$36:$IV$108,3,0)</f>
        <v>14247</v>
      </c>
      <c r="AC34" s="5">
        <f>VLOOKUP(B34,[26]feb96!$A$32:$IV$51,3,0)</f>
        <v>481</v>
      </c>
      <c r="AD34" s="5"/>
      <c r="AE34" s="5">
        <f>VLOOKUP(B34,[27]apr96!$A$36:$IV$111,3,0)</f>
        <v>5790</v>
      </c>
      <c r="AF34" s="5">
        <f>VLOOKUP(B34,[28]may96!$A$50:$IV$159,3,0)</f>
        <v>6221</v>
      </c>
      <c r="AG34" s="5">
        <f>VLOOKUP(B34,[29]jun96!$A$36:$IV$111,3,0)</f>
        <v>27273</v>
      </c>
      <c r="AH34" s="5">
        <f>VLOOKUP(B34,[30]jul96!$A$51:$IV$125,3,0)</f>
        <v>66704</v>
      </c>
      <c r="AI34" s="5">
        <f>VLOOKUP(B34,[31]aug96!$A$50:$IV$123,3,0)</f>
        <v>160723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N34" s="2">
        <v>35278</v>
      </c>
      <c r="CO34" s="1">
        <f t="shared" si="24"/>
        <v>0.7716543548387097</v>
      </c>
      <c r="CP34" s="1">
        <f t="shared" si="26"/>
        <v>3.4961935483870969E-3</v>
      </c>
      <c r="CQ34" s="1">
        <f t="shared" si="27"/>
        <v>8.4777419354838709E-4</v>
      </c>
      <c r="CR34" s="1">
        <f t="shared" si="28"/>
        <v>1.9999999999999998E-4</v>
      </c>
      <c r="CS34" s="1">
        <f t="shared" si="29"/>
        <v>2.2906451612903224E-4</v>
      </c>
      <c r="CT34" s="1">
        <f t="shared" si="30"/>
        <v>3.838774193548387E-3</v>
      </c>
      <c r="CU34" s="1">
        <f t="shared" si="31"/>
        <v>2.3223548387096777E-3</v>
      </c>
      <c r="CV34" s="1">
        <f t="shared" si="32"/>
        <v>6.7388709677419353E-3</v>
      </c>
      <c r="CW34" s="1">
        <f t="shared" si="33"/>
        <v>4.0223548387096778E-3</v>
      </c>
      <c r="CX34" s="1">
        <f t="shared" si="34"/>
        <v>3.202E-3</v>
      </c>
      <c r="CY34" s="1">
        <f t="shared" si="35"/>
        <v>2.922483870967742E-3</v>
      </c>
      <c r="CZ34" s="1">
        <f t="shared" si="36"/>
        <v>7.2263225806451607E-3</v>
      </c>
      <c r="DA34" s="1">
        <f t="shared" si="37"/>
        <v>4.3528129032258063E-2</v>
      </c>
      <c r="DB34" s="1">
        <f t="shared" si="38"/>
        <v>7.6954193548387098E-3</v>
      </c>
      <c r="DC34" s="1">
        <f t="shared" si="39"/>
        <v>1.1264516129032259E-3</v>
      </c>
      <c r="DD34" s="1">
        <f t="shared" si="40"/>
        <v>3.173258064516129E-3</v>
      </c>
      <c r="DE34" s="1">
        <f t="shared" si="41"/>
        <v>1.2042580645161289E-3</v>
      </c>
      <c r="DF34" s="1">
        <f t="shared" si="42"/>
        <v>3.3686774193548387E-3</v>
      </c>
      <c r="DG34" s="1">
        <f t="shared" si="43"/>
        <v>1.4936451612903225E-3</v>
      </c>
      <c r="DH34" s="1">
        <f t="shared" si="44"/>
        <v>1.5671935483870967E-3</v>
      </c>
      <c r="DI34" s="1">
        <f t="shared" si="45"/>
        <v>4.8377096774193549E-3</v>
      </c>
      <c r="DJ34" s="1">
        <f t="shared" si="46"/>
        <v>1.4886774193548387E-3</v>
      </c>
      <c r="DK34" s="1">
        <f t="shared" si="47"/>
        <v>1.6932258064516131E-4</v>
      </c>
      <c r="DL34" s="1">
        <f t="shared" si="48"/>
        <v>3.1906129032258064E-3</v>
      </c>
      <c r="DM34" s="1">
        <f t="shared" si="49"/>
        <v>0</v>
      </c>
      <c r="DN34" s="1">
        <f t="shared" si="50"/>
        <v>4.5958064516129029E-4</v>
      </c>
      <c r="DO34" s="1">
        <f t="shared" si="51"/>
        <v>1.5516129032258065E-5</v>
      </c>
      <c r="DP34" s="1">
        <f t="shared" si="52"/>
        <v>0</v>
      </c>
      <c r="DQ34" s="1">
        <f t="shared" si="53"/>
        <v>1.867741935483871E-4</v>
      </c>
      <c r="DR34" s="1">
        <f t="shared" si="54"/>
        <v>2.0067741935483871E-4</v>
      </c>
      <c r="DS34" s="1">
        <f t="shared" si="55"/>
        <v>8.79774193548387E-4</v>
      </c>
      <c r="DT34" s="1">
        <f t="shared" si="56"/>
        <v>2.1517419354838709E-3</v>
      </c>
      <c r="DU34" s="1">
        <f t="shared" si="57"/>
        <v>5.1846129032258065E-3</v>
      </c>
      <c r="DV34" s="1">
        <f t="shared" si="58"/>
        <v>0</v>
      </c>
      <c r="DW34" s="1">
        <f t="shared" si="59"/>
        <v>0</v>
      </c>
      <c r="DX34" s="1">
        <f t="shared" si="60"/>
        <v>0</v>
      </c>
      <c r="DY34" s="1">
        <f t="shared" si="61"/>
        <v>0</v>
      </c>
      <c r="DZ34" s="1">
        <f t="shared" si="62"/>
        <v>0</v>
      </c>
      <c r="EA34" s="1">
        <f t="shared" si="63"/>
        <v>0</v>
      </c>
      <c r="EB34" s="1">
        <f t="shared" si="64"/>
        <v>0</v>
      </c>
      <c r="EC34" s="1">
        <f t="shared" si="65"/>
        <v>0</v>
      </c>
      <c r="ED34" s="1">
        <f t="shared" si="66"/>
        <v>0</v>
      </c>
      <c r="EE34" s="1">
        <f t="shared" si="67"/>
        <v>0</v>
      </c>
      <c r="EF34" s="1">
        <f t="shared" si="68"/>
        <v>0</v>
      </c>
      <c r="EG34" s="1">
        <f t="shared" si="69"/>
        <v>0</v>
      </c>
      <c r="EH34" s="1">
        <f t="shared" si="70"/>
        <v>0</v>
      </c>
      <c r="EI34" s="1">
        <f t="shared" si="71"/>
        <v>0</v>
      </c>
      <c r="EJ34" s="1">
        <f t="shared" si="72"/>
        <v>0</v>
      </c>
      <c r="EK34" s="1">
        <f t="shared" si="73"/>
        <v>0</v>
      </c>
      <c r="EL34" s="1">
        <f t="shared" si="74"/>
        <v>0</v>
      </c>
      <c r="EM34" s="1">
        <f t="shared" si="75"/>
        <v>0</v>
      </c>
      <c r="EN34" s="1">
        <f t="shared" si="76"/>
        <v>0</v>
      </c>
      <c r="EO34" s="1">
        <f t="shared" si="77"/>
        <v>0</v>
      </c>
      <c r="EP34" s="1">
        <f t="shared" si="78"/>
        <v>0</v>
      </c>
      <c r="EQ34" s="1">
        <f t="shared" si="79"/>
        <v>0</v>
      </c>
      <c r="ER34" s="1">
        <f t="shared" si="80"/>
        <v>0</v>
      </c>
      <c r="ES34" s="1">
        <f t="shared" si="81"/>
        <v>0</v>
      </c>
      <c r="ET34" s="1">
        <f t="shared" si="82"/>
        <v>0</v>
      </c>
      <c r="EU34" s="1">
        <f t="shared" si="83"/>
        <v>0</v>
      </c>
      <c r="EV34" s="1">
        <f t="shared" si="84"/>
        <v>0</v>
      </c>
      <c r="EW34" s="1">
        <f t="shared" si="85"/>
        <v>0</v>
      </c>
      <c r="EX34" s="1">
        <f t="shared" si="86"/>
        <v>0</v>
      </c>
      <c r="EY34" s="1">
        <f t="shared" si="87"/>
        <v>0</v>
      </c>
      <c r="EZ34" s="1">
        <f t="shared" si="88"/>
        <v>0</v>
      </c>
      <c r="FA34" s="1">
        <f t="shared" si="25"/>
        <v>0</v>
      </c>
      <c r="FB34" s="1">
        <f t="shared" si="98"/>
        <v>0</v>
      </c>
      <c r="FC34" s="1">
        <f t="shared" si="99"/>
        <v>0</v>
      </c>
      <c r="FD34" s="1">
        <f t="shared" si="100"/>
        <v>0</v>
      </c>
      <c r="FE34" s="1">
        <f t="shared" si="101"/>
        <v>0</v>
      </c>
      <c r="FF34" s="1">
        <f t="shared" si="102"/>
        <v>0</v>
      </c>
      <c r="FG34" s="1">
        <f t="shared" si="103"/>
        <v>0</v>
      </c>
      <c r="FH34" s="1">
        <f t="shared" si="104"/>
        <v>0</v>
      </c>
      <c r="FI34" s="1">
        <f t="shared" si="105"/>
        <v>0</v>
      </c>
      <c r="FJ34" s="1">
        <f t="shared" si="106"/>
        <v>0</v>
      </c>
      <c r="FK34" s="1">
        <f t="shared" si="107"/>
        <v>0</v>
      </c>
      <c r="FL34" s="1">
        <f t="shared" si="108"/>
        <v>0</v>
      </c>
      <c r="FM34" s="1">
        <f t="shared" si="109"/>
        <v>0</v>
      </c>
      <c r="FN34" s="1">
        <f t="shared" si="110"/>
        <v>0</v>
      </c>
      <c r="FO34" s="1">
        <f t="shared" si="111"/>
        <v>0</v>
      </c>
      <c r="FP34" s="1">
        <f t="shared" si="112"/>
        <v>0</v>
      </c>
      <c r="FQ34" s="1">
        <f t="shared" si="90"/>
        <v>0</v>
      </c>
      <c r="FR34" s="1">
        <f t="shared" si="91"/>
        <v>0</v>
      </c>
      <c r="FS34" s="1">
        <f t="shared" si="92"/>
        <v>0</v>
      </c>
      <c r="FT34" s="1">
        <f t="shared" si="93"/>
        <v>0</v>
      </c>
      <c r="FU34" s="1">
        <f t="shared" si="94"/>
        <v>0</v>
      </c>
      <c r="FV34" s="1">
        <f t="shared" si="95"/>
        <v>0</v>
      </c>
      <c r="FW34" s="1">
        <f t="shared" si="96"/>
        <v>0</v>
      </c>
      <c r="FX34" s="1">
        <f t="shared" si="97"/>
        <v>0</v>
      </c>
    </row>
    <row r="35" spans="1:180" x14ac:dyDescent="0.2">
      <c r="A35" s="1">
        <v>30</v>
      </c>
      <c r="B35" s="2">
        <v>35309</v>
      </c>
      <c r="C35" s="5">
        <f>VLOOKUP(B35,'[1]1993'!$A$392:$IV$502,3,0)</f>
        <v>22887884</v>
      </c>
      <c r="D35" s="5">
        <f>VLOOKUP(B35,[2]jan94!$A$38:$IV$145,3,0)</f>
        <v>110577</v>
      </c>
      <c r="E35" s="5">
        <f>VLOOKUP(B35,[3]feb94!$A$38:$IV$144,3,0)</f>
        <v>21266</v>
      </c>
      <c r="F35" s="5">
        <f>VLOOKUP(B35,[4]mar94!$A$38:$IV$144,3,0)</f>
        <v>6190</v>
      </c>
      <c r="G35" s="5">
        <f>VLOOKUP(B35,[5]apr94!$A$38:$IV$142,3,0)</f>
        <v>6431</v>
      </c>
      <c r="H35" s="5">
        <f>VLOOKUP(B35,[6]may94!$A$38:$IV$142,3,0)</f>
        <v>111657</v>
      </c>
      <c r="I35" s="5">
        <f>VLOOKUP(B35,[7]jun94!$A$49:$IV$153,3,0)</f>
        <v>67594</v>
      </c>
      <c r="J35" s="5">
        <f>VLOOKUP(B35,[8]jul94!$A$38:$IV$140,3,0)</f>
        <v>197820</v>
      </c>
      <c r="K35" s="5">
        <f>VLOOKUP(B35,[9]aug94!$A$38:$IV$140,3,0)</f>
        <v>120241</v>
      </c>
      <c r="L35" s="5">
        <f>VLOOKUP(B35,[10]sep94!$A$38:$IV$137,3,0)</f>
        <v>93488</v>
      </c>
      <c r="M35" s="5">
        <f>VLOOKUP(B35,[11]oct94!$A$38:$IV$140,3,0)</f>
        <v>92190</v>
      </c>
      <c r="N35" s="5">
        <f>VLOOKUP(B35,[12]nov94!$A$38:$IV$138,3,0)</f>
        <v>158568</v>
      </c>
      <c r="O35" s="5">
        <f>VLOOKUP(B35,[13]dec94!$A$38:$IV$137,3,0)</f>
        <v>1366325</v>
      </c>
      <c r="P35" s="5">
        <f>VLOOKUP(B35,[14]jan95!$A$37:$IV$133,3,0)</f>
        <v>172249</v>
      </c>
      <c r="Q35" s="5">
        <f>VLOOKUP(B35,[15]feb95!$A$37:$IV$127,3,0)</f>
        <v>33409</v>
      </c>
      <c r="R35" s="5">
        <f>VLOOKUP(B35,[16]mar95!$A$37:$IV$128,3,0)</f>
        <v>95351</v>
      </c>
      <c r="S35" s="5">
        <f>VLOOKUP(B35,[17]apr95!$A$37:$IV$122,3,0)</f>
        <v>36074</v>
      </c>
      <c r="T35" s="5">
        <f>VLOOKUP(B35,[18]may95!$A$37:$IV$126,3,0)</f>
        <v>100207</v>
      </c>
      <c r="U35" s="5">
        <f>VLOOKUP(B35,[19]jun95!$A$51:$IV$142,3,0)</f>
        <v>45200</v>
      </c>
      <c r="V35" s="5">
        <f>VLOOKUP(B35,[20]jul95!$A$51:$IV$140,3,0)</f>
        <v>47884</v>
      </c>
      <c r="W35" s="5">
        <f>VLOOKUP(B35,[21]aug95!$A$51:$IV$139,3,0)</f>
        <v>120421</v>
      </c>
      <c r="X35" s="5">
        <f>VLOOKUP(B35,[22]sep95!$A$51:$IV$138,3,0)</f>
        <v>45223</v>
      </c>
      <c r="Y35" s="5">
        <f>VLOOKUP(B35,[23]oct95!$A$37:$IV$122,3,0)</f>
        <v>5433</v>
      </c>
      <c r="Z35" s="5">
        <f>VLOOKUP(B35,[24]nov95!$A$37:$IV$122,3,0)</f>
        <v>108908</v>
      </c>
      <c r="AA35" s="5"/>
      <c r="AB35" s="5">
        <f>VLOOKUP(B35,[25]jan96!$A$36:$IV$108,3,0)</f>
        <v>12619</v>
      </c>
      <c r="AC35" s="5">
        <f>VLOOKUP(B35,[26]feb96!$A$32:$IV$51,3,0)</f>
        <v>821</v>
      </c>
      <c r="AD35" s="5"/>
      <c r="AE35" s="5">
        <f>VLOOKUP(B35,[27]apr96!$A$36:$IV$111,3,0)</f>
        <v>5378</v>
      </c>
      <c r="AF35" s="5">
        <f>VLOOKUP(B35,[28]may96!$A$50:$IV$159,3,0)</f>
        <v>5794</v>
      </c>
      <c r="AG35" s="5">
        <f>VLOOKUP(B35,[29]jun96!$A$36:$IV$111,3,0)</f>
        <v>15092</v>
      </c>
      <c r="AH35" s="5">
        <f>VLOOKUP(B35,[30]jul96!$A$51:$IV$125,3,0)</f>
        <v>38909</v>
      </c>
      <c r="AI35" s="5">
        <f>VLOOKUP(B35,[31]aug96!$A$50:$IV$123,3,0)</f>
        <v>126218</v>
      </c>
      <c r="AJ35" s="5">
        <f>VLOOKUP(B35,[32]sep96!$A$50:$IV$122,3,0)</f>
        <v>316895</v>
      </c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N35" s="2">
        <v>35309</v>
      </c>
      <c r="CO35" s="1">
        <f t="shared" si="24"/>
        <v>0.76292946666666661</v>
      </c>
      <c r="CP35" s="1">
        <f t="shared" si="26"/>
        <v>3.6858999999999998E-3</v>
      </c>
      <c r="CQ35" s="1">
        <f t="shared" si="27"/>
        <v>7.0886666666666669E-4</v>
      </c>
      <c r="CR35" s="1">
        <f t="shared" si="28"/>
        <v>2.0633333333333335E-4</v>
      </c>
      <c r="CS35" s="1">
        <f t="shared" si="29"/>
        <v>2.1436666666666668E-4</v>
      </c>
      <c r="CT35" s="1">
        <f t="shared" si="30"/>
        <v>3.7219000000000002E-3</v>
      </c>
      <c r="CU35" s="1">
        <f t="shared" si="31"/>
        <v>2.2531333333333332E-3</v>
      </c>
      <c r="CV35" s="1">
        <f t="shared" si="32"/>
        <v>6.594E-3</v>
      </c>
      <c r="CW35" s="1">
        <f t="shared" si="33"/>
        <v>4.0080333333333334E-3</v>
      </c>
      <c r="CX35" s="1">
        <f t="shared" si="34"/>
        <v>3.1162666666666667E-3</v>
      </c>
      <c r="CY35" s="1">
        <f t="shared" si="35"/>
        <v>3.0729999999999998E-3</v>
      </c>
      <c r="CZ35" s="1">
        <f t="shared" si="36"/>
        <v>5.2855999999999997E-3</v>
      </c>
      <c r="DA35" s="1">
        <f t="shared" si="37"/>
        <v>4.554416666666667E-2</v>
      </c>
      <c r="DB35" s="1">
        <f t="shared" si="38"/>
        <v>5.7416333333333335E-3</v>
      </c>
      <c r="DC35" s="1">
        <f t="shared" si="39"/>
        <v>1.1136333333333333E-3</v>
      </c>
      <c r="DD35" s="1">
        <f t="shared" si="40"/>
        <v>3.1783666666666669E-3</v>
      </c>
      <c r="DE35" s="1">
        <f t="shared" si="41"/>
        <v>1.2024666666666667E-3</v>
      </c>
      <c r="DF35" s="1">
        <f t="shared" si="42"/>
        <v>3.3402333333333333E-3</v>
      </c>
      <c r="DG35" s="1">
        <f t="shared" si="43"/>
        <v>1.5066666666666666E-3</v>
      </c>
      <c r="DH35" s="1">
        <f t="shared" si="44"/>
        <v>1.5961333333333334E-3</v>
      </c>
      <c r="DI35" s="1">
        <f t="shared" si="45"/>
        <v>4.0140333333333333E-3</v>
      </c>
      <c r="DJ35" s="1">
        <f t="shared" si="46"/>
        <v>1.5074333333333332E-3</v>
      </c>
      <c r="DK35" s="1">
        <f t="shared" si="47"/>
        <v>1.8110000000000001E-4</v>
      </c>
      <c r="DL35" s="1">
        <f t="shared" si="48"/>
        <v>3.6302666666666668E-3</v>
      </c>
      <c r="DM35" s="1">
        <f t="shared" si="49"/>
        <v>0</v>
      </c>
      <c r="DN35" s="1">
        <f t="shared" si="50"/>
        <v>4.2063333333333333E-4</v>
      </c>
      <c r="DO35" s="1">
        <f t="shared" si="51"/>
        <v>2.7366666666666667E-5</v>
      </c>
      <c r="DP35" s="1">
        <f t="shared" si="52"/>
        <v>0</v>
      </c>
      <c r="DQ35" s="1">
        <f t="shared" si="53"/>
        <v>1.7926666666666667E-4</v>
      </c>
      <c r="DR35" s="1">
        <f t="shared" si="54"/>
        <v>1.9313333333333333E-4</v>
      </c>
      <c r="DS35" s="1">
        <f t="shared" si="55"/>
        <v>5.0306666666666668E-4</v>
      </c>
      <c r="DT35" s="1">
        <f t="shared" si="56"/>
        <v>1.2969666666666666E-3</v>
      </c>
      <c r="DU35" s="1">
        <f t="shared" si="57"/>
        <v>4.2072666666666666E-3</v>
      </c>
      <c r="DV35" s="1">
        <f t="shared" si="58"/>
        <v>1.0563166666666667E-2</v>
      </c>
      <c r="DW35" s="1">
        <f t="shared" si="59"/>
        <v>0</v>
      </c>
      <c r="DX35" s="1">
        <f t="shared" si="60"/>
        <v>0</v>
      </c>
      <c r="DY35" s="1">
        <f t="shared" si="61"/>
        <v>0</v>
      </c>
      <c r="DZ35" s="1">
        <f t="shared" si="62"/>
        <v>0</v>
      </c>
      <c r="EA35" s="1">
        <f t="shared" si="63"/>
        <v>0</v>
      </c>
      <c r="EB35" s="1">
        <f t="shared" si="64"/>
        <v>0</v>
      </c>
      <c r="EC35" s="1">
        <f t="shared" si="65"/>
        <v>0</v>
      </c>
      <c r="ED35" s="1">
        <f t="shared" si="66"/>
        <v>0</v>
      </c>
      <c r="EE35" s="1">
        <f t="shared" si="67"/>
        <v>0</v>
      </c>
      <c r="EF35" s="1">
        <f t="shared" si="68"/>
        <v>0</v>
      </c>
      <c r="EG35" s="1">
        <f t="shared" si="69"/>
        <v>0</v>
      </c>
      <c r="EH35" s="1">
        <f t="shared" si="70"/>
        <v>0</v>
      </c>
      <c r="EI35" s="1">
        <f t="shared" si="71"/>
        <v>0</v>
      </c>
      <c r="EJ35" s="1">
        <f t="shared" si="72"/>
        <v>0</v>
      </c>
      <c r="EK35" s="1">
        <f t="shared" si="73"/>
        <v>0</v>
      </c>
      <c r="EL35" s="1">
        <f t="shared" si="74"/>
        <v>0</v>
      </c>
      <c r="EM35" s="1">
        <f t="shared" si="75"/>
        <v>0</v>
      </c>
      <c r="EN35" s="1">
        <f t="shared" si="76"/>
        <v>0</v>
      </c>
      <c r="EO35" s="1">
        <f t="shared" si="77"/>
        <v>0</v>
      </c>
      <c r="EP35" s="1">
        <f t="shared" si="78"/>
        <v>0</v>
      </c>
      <c r="EQ35" s="1">
        <f t="shared" si="79"/>
        <v>0</v>
      </c>
      <c r="ER35" s="1">
        <f t="shared" si="80"/>
        <v>0</v>
      </c>
      <c r="ES35" s="1">
        <f t="shared" si="81"/>
        <v>0</v>
      </c>
      <c r="ET35" s="1">
        <f t="shared" si="82"/>
        <v>0</v>
      </c>
      <c r="EU35" s="1">
        <f t="shared" si="83"/>
        <v>0</v>
      </c>
      <c r="EV35" s="1">
        <f t="shared" si="84"/>
        <v>0</v>
      </c>
      <c r="EW35" s="1">
        <f t="shared" si="85"/>
        <v>0</v>
      </c>
      <c r="EX35" s="1">
        <f t="shared" si="86"/>
        <v>0</v>
      </c>
      <c r="EY35" s="1">
        <f t="shared" si="87"/>
        <v>0</v>
      </c>
      <c r="EZ35" s="1">
        <f t="shared" si="88"/>
        <v>0</v>
      </c>
      <c r="FA35" s="1">
        <f t="shared" si="25"/>
        <v>0</v>
      </c>
      <c r="FB35" s="1">
        <f t="shared" si="98"/>
        <v>0</v>
      </c>
      <c r="FC35" s="1">
        <f t="shared" si="99"/>
        <v>0</v>
      </c>
      <c r="FD35" s="1">
        <f t="shared" si="100"/>
        <v>0</v>
      </c>
      <c r="FE35" s="1">
        <f t="shared" si="101"/>
        <v>0</v>
      </c>
      <c r="FF35" s="1">
        <f t="shared" si="102"/>
        <v>0</v>
      </c>
      <c r="FG35" s="1">
        <f t="shared" si="103"/>
        <v>0</v>
      </c>
      <c r="FH35" s="1">
        <f t="shared" si="104"/>
        <v>0</v>
      </c>
      <c r="FI35" s="1">
        <f t="shared" si="105"/>
        <v>0</v>
      </c>
      <c r="FJ35" s="1">
        <f t="shared" si="106"/>
        <v>0</v>
      </c>
      <c r="FK35" s="1">
        <f t="shared" si="107"/>
        <v>0</v>
      </c>
      <c r="FL35" s="1">
        <f t="shared" si="108"/>
        <v>0</v>
      </c>
      <c r="FM35" s="1">
        <f t="shared" si="109"/>
        <v>0</v>
      </c>
      <c r="FN35" s="1">
        <f t="shared" si="110"/>
        <v>0</v>
      </c>
      <c r="FO35" s="1">
        <f t="shared" si="111"/>
        <v>0</v>
      </c>
      <c r="FP35" s="1">
        <f t="shared" si="112"/>
        <v>0</v>
      </c>
      <c r="FQ35" s="1">
        <f t="shared" si="90"/>
        <v>0</v>
      </c>
      <c r="FR35" s="1">
        <f t="shared" si="91"/>
        <v>0</v>
      </c>
      <c r="FS35" s="1">
        <f t="shared" si="92"/>
        <v>0</v>
      </c>
      <c r="FT35" s="1">
        <f t="shared" si="93"/>
        <v>0</v>
      </c>
      <c r="FU35" s="1">
        <f t="shared" si="94"/>
        <v>0</v>
      </c>
      <c r="FV35" s="1">
        <f t="shared" si="95"/>
        <v>0</v>
      </c>
      <c r="FW35" s="1">
        <f t="shared" si="96"/>
        <v>0</v>
      </c>
      <c r="FX35" s="1">
        <f t="shared" si="97"/>
        <v>0</v>
      </c>
    </row>
    <row r="36" spans="1:180" x14ac:dyDescent="0.2">
      <c r="A36" s="1">
        <v>31</v>
      </c>
      <c r="B36" s="2">
        <v>35339</v>
      </c>
      <c r="C36" s="5">
        <f>VLOOKUP(B36,'[1]1993'!$A$392:$IV$502,3,0)</f>
        <v>24383827</v>
      </c>
      <c r="D36" s="5">
        <f>VLOOKUP(B36,[2]jan94!$A$38:$IV$145,3,0)</f>
        <v>114569</v>
      </c>
      <c r="E36" s="5">
        <f>VLOOKUP(B36,[3]feb94!$A$38:$IV$144,3,0)</f>
        <v>26757</v>
      </c>
      <c r="F36" s="5">
        <f>VLOOKUP(B36,[4]mar94!$A$38:$IV$144,3,0)</f>
        <v>6109</v>
      </c>
      <c r="G36" s="5">
        <f>VLOOKUP(B36,[5]apr94!$A$38:$IV$142,3,0)</f>
        <v>5906</v>
      </c>
      <c r="H36" s="5">
        <f>VLOOKUP(B36,[6]may94!$A$38:$IV$142,3,0)</f>
        <v>116878</v>
      </c>
      <c r="I36" s="5">
        <f>VLOOKUP(B36,[7]jun94!$A$49:$IV$153,3,0)</f>
        <v>68461</v>
      </c>
      <c r="J36" s="5">
        <f>VLOOKUP(B36,[8]jul94!$A$38:$IV$140,3,0)</f>
        <v>205728</v>
      </c>
      <c r="K36" s="5">
        <f>VLOOKUP(B36,[9]aug94!$A$38:$IV$140,3,0)</f>
        <v>122440</v>
      </c>
      <c r="L36" s="5">
        <f>VLOOKUP(B36,[10]sep94!$A$38:$IV$137,3,0)</f>
        <v>95382</v>
      </c>
      <c r="M36" s="5">
        <f>VLOOKUP(B36,[11]oct94!$A$38:$IV$140,3,0)</f>
        <v>86228</v>
      </c>
      <c r="N36" s="5">
        <f>VLOOKUP(B36,[12]nov94!$A$38:$IV$138,3,0)</f>
        <v>151560</v>
      </c>
      <c r="O36" s="5">
        <f>VLOOKUP(B36,[13]dec94!$A$38:$IV$137,3,0)</f>
        <v>1430229</v>
      </c>
      <c r="P36" s="5">
        <f>VLOOKUP(B36,[14]jan95!$A$37:$IV$133,3,0)</f>
        <v>210300</v>
      </c>
      <c r="Q36" s="5">
        <f>VLOOKUP(B36,[15]feb95!$A$37:$IV$127,3,0)</f>
        <v>33338</v>
      </c>
      <c r="R36" s="5">
        <f>VLOOKUP(B36,[16]mar95!$A$37:$IV$128,3,0)</f>
        <v>93010</v>
      </c>
      <c r="S36" s="5">
        <f>VLOOKUP(B36,[17]apr95!$A$37:$IV$122,3,0)</f>
        <v>35382</v>
      </c>
      <c r="T36" s="5">
        <f>VLOOKUP(B36,[18]may95!$A$37:$IV$126,3,0)</f>
        <v>101344</v>
      </c>
      <c r="U36" s="5">
        <f>VLOOKUP(B36,[19]jun95!$A$51:$IV$142,3,0)</f>
        <v>46045</v>
      </c>
      <c r="V36" s="5">
        <f>VLOOKUP(B36,[20]jul95!$A$51:$IV$140,3,0)</f>
        <v>47460</v>
      </c>
      <c r="W36" s="5">
        <f>VLOOKUP(B36,[21]aug95!$A$51:$IV$139,3,0)</f>
        <v>125419</v>
      </c>
      <c r="X36" s="5">
        <f>VLOOKUP(B36,[22]sep95!$A$51:$IV$138,3,0)</f>
        <v>40432</v>
      </c>
      <c r="Y36" s="5">
        <f>VLOOKUP(B36,[23]oct95!$A$37:$IV$122,3,0)</f>
        <v>6685</v>
      </c>
      <c r="Z36" s="5">
        <f>VLOOKUP(B36,[24]nov95!$A$37:$IV$122,3,0)</f>
        <v>107880</v>
      </c>
      <c r="AA36" s="5"/>
      <c r="AB36" s="5">
        <f>VLOOKUP(B36,[25]jan96!$A$36:$IV$108,3,0)</f>
        <v>12901</v>
      </c>
      <c r="AC36" s="5">
        <f>VLOOKUP(B36,[26]feb96!$A$32:$IV$51,3,0)</f>
        <v>672</v>
      </c>
      <c r="AD36" s="5"/>
      <c r="AE36" s="5">
        <f>VLOOKUP(B36,[27]apr96!$A$36:$IV$111,3,0)</f>
        <v>5190</v>
      </c>
      <c r="AF36" s="5">
        <f>VLOOKUP(B36,[28]may96!$A$50:$IV$159,3,0)</f>
        <v>6819</v>
      </c>
      <c r="AG36" s="5">
        <f>VLOOKUP(B36,[29]jun96!$A$36:$IV$111,3,0)</f>
        <v>17040</v>
      </c>
      <c r="AH36" s="5">
        <f>VLOOKUP(B36,[30]jul96!$A$51:$IV$125,3,0)</f>
        <v>135702</v>
      </c>
      <c r="AI36" s="5">
        <f>VLOOKUP(B36,[31]aug96!$A$50:$IV$123,3,0)</f>
        <v>92695</v>
      </c>
      <c r="AJ36" s="5">
        <f>VLOOKUP(B36,[32]sep96!$A$50:$IV$122,3,0)</f>
        <v>351494</v>
      </c>
      <c r="AK36" s="5">
        <f>VLOOKUP(B36,[33]oct96!$A$36:$IV$108,3,0)</f>
        <v>524422</v>
      </c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N36" s="2">
        <v>35339</v>
      </c>
      <c r="CO36" s="1">
        <f t="shared" si="24"/>
        <v>0.78657506451612902</v>
      </c>
      <c r="CP36" s="1">
        <f t="shared" si="26"/>
        <v>3.6957741935483871E-3</v>
      </c>
      <c r="CQ36" s="1">
        <f t="shared" si="27"/>
        <v>8.6312903225806452E-4</v>
      </c>
      <c r="CR36" s="1">
        <f t="shared" si="28"/>
        <v>1.9706451612903225E-4</v>
      </c>
      <c r="CS36" s="1">
        <f t="shared" si="29"/>
        <v>1.9051612903225805E-4</v>
      </c>
      <c r="CT36" s="1">
        <f t="shared" si="30"/>
        <v>3.7702580645161288E-3</v>
      </c>
      <c r="CU36" s="1">
        <f t="shared" si="31"/>
        <v>2.2084193548387093E-3</v>
      </c>
      <c r="CV36" s="1">
        <f t="shared" si="32"/>
        <v>6.6363870967741934E-3</v>
      </c>
      <c r="CW36" s="1">
        <f t="shared" si="33"/>
        <v>3.9496774193548386E-3</v>
      </c>
      <c r="CX36" s="1">
        <f t="shared" si="34"/>
        <v>3.076838709677419E-3</v>
      </c>
      <c r="CY36" s="1">
        <f t="shared" si="35"/>
        <v>2.7815483870967743E-3</v>
      </c>
      <c r="CZ36" s="1">
        <f t="shared" si="36"/>
        <v>4.8890322580645166E-3</v>
      </c>
      <c r="DA36" s="1">
        <f t="shared" si="37"/>
        <v>4.6136419354838712E-2</v>
      </c>
      <c r="DB36" s="1">
        <f t="shared" si="38"/>
        <v>6.7838709677419352E-3</v>
      </c>
      <c r="DC36" s="1">
        <f t="shared" si="39"/>
        <v>1.0754193548387096E-3</v>
      </c>
      <c r="DD36" s="1">
        <f t="shared" si="40"/>
        <v>3.000322580645161E-3</v>
      </c>
      <c r="DE36" s="1">
        <f t="shared" si="41"/>
        <v>1.1413548387096773E-3</v>
      </c>
      <c r="DF36" s="1">
        <f t="shared" si="42"/>
        <v>3.2691612903225807E-3</v>
      </c>
      <c r="DG36" s="1">
        <f t="shared" si="43"/>
        <v>1.4853225806451614E-3</v>
      </c>
      <c r="DH36" s="1">
        <f t="shared" si="44"/>
        <v>1.530967741935484E-3</v>
      </c>
      <c r="DI36" s="1">
        <f t="shared" si="45"/>
        <v>4.0457741935483868E-3</v>
      </c>
      <c r="DJ36" s="1">
        <f t="shared" si="46"/>
        <v>1.3042580645161292E-3</v>
      </c>
      <c r="DK36" s="1">
        <f t="shared" si="47"/>
        <v>2.1564516129032258E-4</v>
      </c>
      <c r="DL36" s="1">
        <f t="shared" si="48"/>
        <v>3.48E-3</v>
      </c>
      <c r="DM36" s="1">
        <f t="shared" si="49"/>
        <v>0</v>
      </c>
      <c r="DN36" s="1">
        <f t="shared" si="50"/>
        <v>4.1616129032258061E-4</v>
      </c>
      <c r="DO36" s="1">
        <f t="shared" si="51"/>
        <v>2.1677419354838709E-5</v>
      </c>
      <c r="DP36" s="1">
        <f t="shared" si="52"/>
        <v>0</v>
      </c>
      <c r="DQ36" s="1">
        <f t="shared" si="53"/>
        <v>1.6741935483870969E-4</v>
      </c>
      <c r="DR36" s="1">
        <f t="shared" si="54"/>
        <v>2.1996774193548389E-4</v>
      </c>
      <c r="DS36" s="1">
        <f t="shared" si="55"/>
        <v>5.4967741935483866E-4</v>
      </c>
      <c r="DT36" s="1">
        <f t="shared" si="56"/>
        <v>4.3774838709677412E-3</v>
      </c>
      <c r="DU36" s="1">
        <f t="shared" si="57"/>
        <v>2.9901612903225805E-3</v>
      </c>
      <c r="DV36" s="1">
        <f t="shared" si="58"/>
        <v>1.1338516129032257E-2</v>
      </c>
      <c r="DW36" s="1">
        <f t="shared" si="59"/>
        <v>1.6916838709677421E-2</v>
      </c>
      <c r="DX36" s="1">
        <f t="shared" si="60"/>
        <v>0</v>
      </c>
      <c r="DY36" s="1">
        <f t="shared" si="61"/>
        <v>0</v>
      </c>
      <c r="DZ36" s="1">
        <f t="shared" si="62"/>
        <v>0</v>
      </c>
      <c r="EA36" s="1">
        <f t="shared" si="63"/>
        <v>0</v>
      </c>
      <c r="EB36" s="1">
        <f t="shared" si="64"/>
        <v>0</v>
      </c>
      <c r="EC36" s="1">
        <f t="shared" si="65"/>
        <v>0</v>
      </c>
      <c r="ED36" s="1">
        <f t="shared" si="66"/>
        <v>0</v>
      </c>
      <c r="EE36" s="1">
        <f t="shared" si="67"/>
        <v>0</v>
      </c>
      <c r="EF36" s="1">
        <f t="shared" si="68"/>
        <v>0</v>
      </c>
      <c r="EG36" s="1">
        <f t="shared" si="69"/>
        <v>0</v>
      </c>
      <c r="EH36" s="1">
        <f t="shared" si="70"/>
        <v>0</v>
      </c>
      <c r="EI36" s="1">
        <f t="shared" si="71"/>
        <v>0</v>
      </c>
      <c r="EJ36" s="1">
        <f t="shared" si="72"/>
        <v>0</v>
      </c>
      <c r="EK36" s="1">
        <f t="shared" si="73"/>
        <v>0</v>
      </c>
      <c r="EL36" s="1">
        <f t="shared" si="74"/>
        <v>0</v>
      </c>
      <c r="EM36" s="1">
        <f t="shared" si="75"/>
        <v>0</v>
      </c>
      <c r="EN36" s="1">
        <f t="shared" si="76"/>
        <v>0</v>
      </c>
      <c r="EO36" s="1">
        <f t="shared" si="77"/>
        <v>0</v>
      </c>
      <c r="EP36" s="1">
        <f t="shared" si="78"/>
        <v>0</v>
      </c>
      <c r="EQ36" s="1">
        <f t="shared" si="79"/>
        <v>0</v>
      </c>
      <c r="ER36" s="1">
        <f t="shared" si="80"/>
        <v>0</v>
      </c>
      <c r="ES36" s="1">
        <f t="shared" si="81"/>
        <v>0</v>
      </c>
      <c r="ET36" s="1">
        <f t="shared" si="82"/>
        <v>0</v>
      </c>
      <c r="EU36" s="1">
        <f t="shared" si="83"/>
        <v>0</v>
      </c>
      <c r="EV36" s="1">
        <f t="shared" si="84"/>
        <v>0</v>
      </c>
      <c r="EW36" s="1">
        <f t="shared" si="85"/>
        <v>0</v>
      </c>
      <c r="EX36" s="1">
        <f t="shared" si="86"/>
        <v>0</v>
      </c>
      <c r="EY36" s="1">
        <f t="shared" si="87"/>
        <v>0</v>
      </c>
      <c r="EZ36" s="1">
        <f t="shared" si="88"/>
        <v>0</v>
      </c>
      <c r="FA36" s="1">
        <f t="shared" si="25"/>
        <v>0</v>
      </c>
      <c r="FB36" s="1">
        <f t="shared" si="98"/>
        <v>0</v>
      </c>
      <c r="FC36" s="1">
        <f t="shared" si="99"/>
        <v>0</v>
      </c>
      <c r="FD36" s="1">
        <f t="shared" si="100"/>
        <v>0</v>
      </c>
      <c r="FE36" s="1">
        <f t="shared" si="101"/>
        <v>0</v>
      </c>
      <c r="FF36" s="1">
        <f t="shared" si="102"/>
        <v>0</v>
      </c>
      <c r="FG36" s="1">
        <f t="shared" si="103"/>
        <v>0</v>
      </c>
      <c r="FH36" s="1">
        <f t="shared" si="104"/>
        <v>0</v>
      </c>
      <c r="FI36" s="1">
        <f t="shared" si="105"/>
        <v>0</v>
      </c>
      <c r="FJ36" s="1">
        <f t="shared" si="106"/>
        <v>0</v>
      </c>
      <c r="FK36" s="1">
        <f t="shared" si="107"/>
        <v>0</v>
      </c>
      <c r="FL36" s="1">
        <f t="shared" si="108"/>
        <v>0</v>
      </c>
      <c r="FM36" s="1">
        <f t="shared" si="109"/>
        <v>0</v>
      </c>
      <c r="FN36" s="1">
        <f t="shared" si="110"/>
        <v>0</v>
      </c>
      <c r="FO36" s="1">
        <f t="shared" si="111"/>
        <v>0</v>
      </c>
      <c r="FP36" s="1">
        <f t="shared" si="112"/>
        <v>0</v>
      </c>
      <c r="FQ36" s="1">
        <f t="shared" si="90"/>
        <v>0</v>
      </c>
      <c r="FR36" s="1">
        <f t="shared" si="91"/>
        <v>0</v>
      </c>
      <c r="FS36" s="1">
        <f t="shared" si="92"/>
        <v>0</v>
      </c>
      <c r="FT36" s="1">
        <f t="shared" si="93"/>
        <v>0</v>
      </c>
      <c r="FU36" s="1">
        <f t="shared" si="94"/>
        <v>0</v>
      </c>
      <c r="FV36" s="1">
        <f t="shared" si="95"/>
        <v>0</v>
      </c>
      <c r="FW36" s="1">
        <f t="shared" si="96"/>
        <v>0</v>
      </c>
      <c r="FX36" s="1">
        <f t="shared" si="97"/>
        <v>0</v>
      </c>
    </row>
    <row r="37" spans="1:180" x14ac:dyDescent="0.2">
      <c r="A37" s="1">
        <v>30</v>
      </c>
      <c r="B37" s="2">
        <v>35370</v>
      </c>
      <c r="C37" s="5">
        <f>VLOOKUP(B37,'[1]1993'!$A$392:$IV$502,3,0)</f>
        <v>23886826</v>
      </c>
      <c r="D37" s="5">
        <f>VLOOKUP(B37,[2]jan94!$A$38:$IV$145,3,0)</f>
        <v>111120</v>
      </c>
      <c r="E37" s="5">
        <f>VLOOKUP(B37,[3]feb94!$A$38:$IV$144,3,0)</f>
        <v>26933</v>
      </c>
      <c r="F37" s="5">
        <f>VLOOKUP(B37,[4]mar94!$A$38:$IV$144,3,0)</f>
        <v>5763</v>
      </c>
      <c r="G37" s="5">
        <f>VLOOKUP(B37,[5]apr94!$A$38:$IV$142,3,0)</f>
        <v>5947</v>
      </c>
      <c r="H37" s="5">
        <f>VLOOKUP(B37,[6]may94!$A$38:$IV$142,3,0)</f>
        <v>112244</v>
      </c>
      <c r="I37" s="5">
        <f>VLOOKUP(B37,[7]jun94!$A$49:$IV$153,3,0)</f>
        <v>62500</v>
      </c>
      <c r="J37" s="5">
        <f>VLOOKUP(B37,[8]jul94!$A$38:$IV$140,3,0)</f>
        <v>202320</v>
      </c>
      <c r="K37" s="5">
        <f>VLOOKUP(B37,[9]aug94!$A$38:$IV$140,3,0)</f>
        <v>122025</v>
      </c>
      <c r="L37" s="5">
        <f>VLOOKUP(B37,[10]sep94!$A$38:$IV$137,3,0)</f>
        <v>92248</v>
      </c>
      <c r="M37" s="5">
        <f>VLOOKUP(B37,[11]oct94!$A$38:$IV$140,3,0)</f>
        <v>80087</v>
      </c>
      <c r="N37" s="5">
        <f>VLOOKUP(B37,[12]nov94!$A$38:$IV$138,3,0)</f>
        <v>132835</v>
      </c>
      <c r="O37" s="5">
        <f>VLOOKUP(B37,[13]dec94!$A$38:$IV$137,3,0)</f>
        <v>1313765</v>
      </c>
      <c r="P37" s="5">
        <f>VLOOKUP(B37,[14]jan95!$A$37:$IV$133,3,0)</f>
        <v>244060</v>
      </c>
      <c r="Q37" s="5">
        <f>VLOOKUP(B37,[15]feb95!$A$37:$IV$127,3,0)</f>
        <v>30880</v>
      </c>
      <c r="R37" s="5">
        <f>VLOOKUP(B37,[16]mar95!$A$37:$IV$128,3,0)</f>
        <v>84651</v>
      </c>
      <c r="S37" s="5">
        <f>VLOOKUP(B37,[17]apr95!$A$37:$IV$122,3,0)</f>
        <v>32895</v>
      </c>
      <c r="T37" s="5">
        <f>VLOOKUP(B37,[18]may95!$A$37:$IV$126,3,0)</f>
        <v>94432</v>
      </c>
      <c r="U37" s="5">
        <f>VLOOKUP(B37,[19]jun95!$A$51:$IV$142,3,0)</f>
        <v>41292</v>
      </c>
      <c r="V37" s="5">
        <f>VLOOKUP(B37,[20]jul95!$A$51:$IV$140,3,0)</f>
        <v>43573</v>
      </c>
      <c r="W37" s="5">
        <f>VLOOKUP(B37,[21]aug95!$A$51:$IV$139,3,0)</f>
        <v>124035</v>
      </c>
      <c r="X37" s="5">
        <f>VLOOKUP(B37,[22]sep95!$A$51:$IV$138,3,0)</f>
        <v>38828</v>
      </c>
      <c r="Y37" s="5">
        <f>VLOOKUP(B37,[23]oct95!$A$37:$IV$122,3,0)</f>
        <v>7172</v>
      </c>
      <c r="Z37" s="5">
        <f>VLOOKUP(B37,[24]nov95!$A$37:$IV$122,3,0)</f>
        <v>101198</v>
      </c>
      <c r="AA37" s="5"/>
      <c r="AB37" s="5">
        <f>VLOOKUP(B37,[25]jan96!$A$36:$IV$108,3,0)</f>
        <v>11272</v>
      </c>
      <c r="AC37" s="5">
        <f>VLOOKUP(B37,[26]feb96!$A$32:$IV$51,3,0)</f>
        <v>426</v>
      </c>
      <c r="AD37" s="5"/>
      <c r="AE37" s="5">
        <f>VLOOKUP(B37,[27]apr96!$A$36:$IV$111,3,0)</f>
        <v>5262</v>
      </c>
      <c r="AF37" s="5">
        <f>VLOOKUP(B37,[28]may96!$A$50:$IV$159,3,0)</f>
        <v>4621</v>
      </c>
      <c r="AG37" s="5">
        <f>VLOOKUP(B37,[29]jun96!$A$36:$IV$111,3,0)</f>
        <v>14198</v>
      </c>
      <c r="AH37" s="5">
        <f>VLOOKUP(B37,[30]jul96!$A$51:$IV$125,3,0)</f>
        <v>85779</v>
      </c>
      <c r="AI37" s="5">
        <f>VLOOKUP(B37,[31]aug96!$A$50:$IV$123,3,0)</f>
        <v>71692</v>
      </c>
      <c r="AJ37" s="5">
        <f>VLOOKUP(B37,[32]sep96!$A$50:$IV$122,3,0)</f>
        <v>295869</v>
      </c>
      <c r="AK37" s="5">
        <f>VLOOKUP(B37,[33]oct96!$A$36:$IV$108,3,0)</f>
        <v>772569</v>
      </c>
      <c r="AL37" s="5">
        <f>VLOOKUP(B37,[34]nov96!$A$36:$IV$106,3,0)</f>
        <v>190559</v>
      </c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N37" s="2">
        <v>35370</v>
      </c>
      <c r="CO37" s="1">
        <f t="shared" si="24"/>
        <v>0.79622753333333329</v>
      </c>
      <c r="CP37" s="1">
        <f t="shared" si="26"/>
        <v>3.7039999999999998E-3</v>
      </c>
      <c r="CQ37" s="1">
        <f t="shared" si="27"/>
        <v>8.9776666666666657E-4</v>
      </c>
      <c r="CR37" s="1">
        <f t="shared" si="28"/>
        <v>1.9210000000000001E-4</v>
      </c>
      <c r="CS37" s="1">
        <f t="shared" si="29"/>
        <v>1.9823333333333335E-4</v>
      </c>
      <c r="CT37" s="1">
        <f t="shared" si="30"/>
        <v>3.7414666666666665E-3</v>
      </c>
      <c r="CU37" s="1">
        <f t="shared" si="31"/>
        <v>2.0833333333333333E-3</v>
      </c>
      <c r="CV37" s="1">
        <f t="shared" si="32"/>
        <v>6.744E-3</v>
      </c>
      <c r="CW37" s="1">
        <f t="shared" si="33"/>
        <v>4.0674999999999999E-3</v>
      </c>
      <c r="CX37" s="1">
        <f t="shared" si="34"/>
        <v>3.0749333333333333E-3</v>
      </c>
      <c r="CY37" s="1">
        <f t="shared" si="35"/>
        <v>2.6695666666666667E-3</v>
      </c>
      <c r="CZ37" s="1">
        <f t="shared" si="36"/>
        <v>4.427833333333334E-3</v>
      </c>
      <c r="DA37" s="1">
        <f t="shared" si="37"/>
        <v>4.3792166666666667E-2</v>
      </c>
      <c r="DB37" s="1">
        <f t="shared" si="38"/>
        <v>8.135333333333333E-3</v>
      </c>
      <c r="DC37" s="1">
        <f t="shared" si="39"/>
        <v>1.0293333333333333E-3</v>
      </c>
      <c r="DD37" s="1">
        <f t="shared" si="40"/>
        <v>2.8217000000000003E-3</v>
      </c>
      <c r="DE37" s="1">
        <f t="shared" si="41"/>
        <v>1.0965E-3</v>
      </c>
      <c r="DF37" s="1">
        <f t="shared" si="42"/>
        <v>3.1477333333333334E-3</v>
      </c>
      <c r="DG37" s="1">
        <f t="shared" si="43"/>
        <v>1.3764000000000001E-3</v>
      </c>
      <c r="DH37" s="1">
        <f t="shared" si="44"/>
        <v>1.4524333333333333E-3</v>
      </c>
      <c r="DI37" s="1">
        <f t="shared" si="45"/>
        <v>4.1345000000000002E-3</v>
      </c>
      <c r="DJ37" s="1">
        <f t="shared" si="46"/>
        <v>1.2942666666666666E-3</v>
      </c>
      <c r="DK37" s="1">
        <f t="shared" si="47"/>
        <v>2.3906666666666669E-4</v>
      </c>
      <c r="DL37" s="1">
        <f t="shared" si="48"/>
        <v>3.3732666666666665E-3</v>
      </c>
      <c r="DM37" s="1">
        <f t="shared" si="49"/>
        <v>0</v>
      </c>
      <c r="DN37" s="1">
        <f t="shared" si="50"/>
        <v>3.7573333333333338E-4</v>
      </c>
      <c r="DO37" s="1">
        <f t="shared" si="51"/>
        <v>1.42E-5</v>
      </c>
      <c r="DP37" s="1">
        <f t="shared" si="52"/>
        <v>0</v>
      </c>
      <c r="DQ37" s="1">
        <f t="shared" si="53"/>
        <v>1.7540000000000001E-4</v>
      </c>
      <c r="DR37" s="1">
        <f t="shared" si="54"/>
        <v>1.5403333333333333E-4</v>
      </c>
      <c r="DS37" s="1">
        <f t="shared" si="55"/>
        <v>4.7326666666666666E-4</v>
      </c>
      <c r="DT37" s="1">
        <f t="shared" si="56"/>
        <v>2.8592999999999999E-3</v>
      </c>
      <c r="DU37" s="1">
        <f t="shared" si="57"/>
        <v>2.3897333333333334E-3</v>
      </c>
      <c r="DV37" s="1">
        <f t="shared" si="58"/>
        <v>9.8622999999999992E-3</v>
      </c>
      <c r="DW37" s="1">
        <f t="shared" si="59"/>
        <v>2.5752299999999999E-2</v>
      </c>
      <c r="DX37" s="1">
        <f t="shared" si="60"/>
        <v>6.3519666666666669E-3</v>
      </c>
      <c r="DY37" s="1">
        <f t="shared" si="61"/>
        <v>0</v>
      </c>
      <c r="DZ37" s="1">
        <f t="shared" si="62"/>
        <v>0</v>
      </c>
      <c r="EA37" s="1">
        <f t="shared" si="63"/>
        <v>0</v>
      </c>
      <c r="EB37" s="1">
        <f t="shared" si="64"/>
        <v>0</v>
      </c>
      <c r="EC37" s="1">
        <f t="shared" si="65"/>
        <v>0</v>
      </c>
      <c r="ED37" s="1">
        <f t="shared" si="66"/>
        <v>0</v>
      </c>
      <c r="EE37" s="1">
        <f t="shared" si="67"/>
        <v>0</v>
      </c>
      <c r="EF37" s="1">
        <f t="shared" si="68"/>
        <v>0</v>
      </c>
      <c r="EG37" s="1">
        <f t="shared" si="69"/>
        <v>0</v>
      </c>
      <c r="EH37" s="1">
        <f t="shared" si="70"/>
        <v>0</v>
      </c>
      <c r="EI37" s="1">
        <f t="shared" si="71"/>
        <v>0</v>
      </c>
      <c r="EJ37" s="1">
        <f t="shared" si="72"/>
        <v>0</v>
      </c>
      <c r="EK37" s="1">
        <f t="shared" si="73"/>
        <v>0</v>
      </c>
      <c r="EL37" s="1">
        <f t="shared" si="74"/>
        <v>0</v>
      </c>
      <c r="EM37" s="1">
        <f t="shared" si="75"/>
        <v>0</v>
      </c>
      <c r="EN37" s="1">
        <f t="shared" si="76"/>
        <v>0</v>
      </c>
      <c r="EO37" s="1">
        <f t="shared" si="77"/>
        <v>0</v>
      </c>
      <c r="EP37" s="1">
        <f t="shared" si="78"/>
        <v>0</v>
      </c>
      <c r="EQ37" s="1">
        <f t="shared" si="79"/>
        <v>0</v>
      </c>
      <c r="ER37" s="1">
        <f t="shared" si="80"/>
        <v>0</v>
      </c>
      <c r="ES37" s="1">
        <f t="shared" si="81"/>
        <v>0</v>
      </c>
      <c r="ET37" s="1">
        <f t="shared" si="82"/>
        <v>0</v>
      </c>
      <c r="EU37" s="1">
        <f t="shared" si="83"/>
        <v>0</v>
      </c>
      <c r="EV37" s="1">
        <f t="shared" si="84"/>
        <v>0</v>
      </c>
      <c r="EW37" s="1">
        <f t="shared" si="85"/>
        <v>0</v>
      </c>
      <c r="EX37" s="1">
        <f t="shared" si="86"/>
        <v>0</v>
      </c>
      <c r="EY37" s="1">
        <f t="shared" si="87"/>
        <v>0</v>
      </c>
      <c r="EZ37" s="1">
        <f t="shared" si="88"/>
        <v>0</v>
      </c>
      <c r="FA37" s="1">
        <f t="shared" si="25"/>
        <v>0</v>
      </c>
      <c r="FB37" s="1">
        <f t="shared" si="98"/>
        <v>0</v>
      </c>
      <c r="FC37" s="1">
        <f t="shared" si="99"/>
        <v>0</v>
      </c>
      <c r="FD37" s="1">
        <f t="shared" si="100"/>
        <v>0</v>
      </c>
      <c r="FE37" s="1">
        <f t="shared" si="101"/>
        <v>0</v>
      </c>
      <c r="FF37" s="1">
        <f t="shared" si="102"/>
        <v>0</v>
      </c>
      <c r="FG37" s="1">
        <f t="shared" si="103"/>
        <v>0</v>
      </c>
      <c r="FH37" s="1">
        <f t="shared" si="104"/>
        <v>0</v>
      </c>
      <c r="FI37" s="1">
        <f t="shared" si="105"/>
        <v>0</v>
      </c>
      <c r="FJ37" s="1">
        <f t="shared" si="106"/>
        <v>0</v>
      </c>
      <c r="FK37" s="1">
        <f t="shared" si="107"/>
        <v>0</v>
      </c>
      <c r="FL37" s="1">
        <f t="shared" si="108"/>
        <v>0</v>
      </c>
      <c r="FM37" s="1">
        <f t="shared" si="109"/>
        <v>0</v>
      </c>
      <c r="FN37" s="1">
        <f t="shared" si="110"/>
        <v>0</v>
      </c>
      <c r="FO37" s="1">
        <f t="shared" si="111"/>
        <v>0</v>
      </c>
      <c r="FP37" s="1">
        <f t="shared" si="112"/>
        <v>0</v>
      </c>
      <c r="FQ37" s="1">
        <f t="shared" si="90"/>
        <v>0</v>
      </c>
      <c r="FR37" s="1">
        <f t="shared" si="91"/>
        <v>0</v>
      </c>
      <c r="FS37" s="1">
        <f t="shared" si="92"/>
        <v>0</v>
      </c>
      <c r="FT37" s="1">
        <f t="shared" si="93"/>
        <v>0</v>
      </c>
      <c r="FU37" s="1">
        <f t="shared" si="94"/>
        <v>0</v>
      </c>
      <c r="FV37" s="1">
        <f t="shared" si="95"/>
        <v>0</v>
      </c>
      <c r="FW37" s="1">
        <f t="shared" si="96"/>
        <v>0</v>
      </c>
      <c r="FX37" s="1">
        <f t="shared" si="97"/>
        <v>0</v>
      </c>
    </row>
    <row r="38" spans="1:180" x14ac:dyDescent="0.2">
      <c r="A38" s="1">
        <v>31</v>
      </c>
      <c r="B38" s="2">
        <v>35400</v>
      </c>
      <c r="C38" s="5">
        <f>VLOOKUP(B38,'[1]1993'!$A$392:$IV$502,3,0)</f>
        <v>24426245</v>
      </c>
      <c r="D38" s="5">
        <f>VLOOKUP(B38,[2]jan94!$A$38:$IV$145,3,0)</f>
        <v>114995</v>
      </c>
      <c r="E38" s="5">
        <f>VLOOKUP(B38,[3]feb94!$A$38:$IV$144,3,0)</f>
        <v>24034</v>
      </c>
      <c r="F38" s="5">
        <f>VLOOKUP(B38,[4]mar94!$A$38:$IV$144,3,0)</f>
        <v>5798</v>
      </c>
      <c r="G38" s="5">
        <f>VLOOKUP(B38,[5]apr94!$A$38:$IV$142,3,0)</f>
        <v>6594</v>
      </c>
      <c r="H38" s="5">
        <f>VLOOKUP(B38,[6]may94!$A$38:$IV$142,3,0)</f>
        <v>115757</v>
      </c>
      <c r="I38" s="5">
        <f>VLOOKUP(B38,[7]jun94!$A$49:$IV$153,3,0)</f>
        <v>60686</v>
      </c>
      <c r="J38" s="5">
        <f>VLOOKUP(B38,[8]jul94!$A$38:$IV$140,3,0)</f>
        <v>202814</v>
      </c>
      <c r="K38" s="5">
        <f>VLOOKUP(B38,[9]aug94!$A$38:$IV$140,3,0)</f>
        <v>125907</v>
      </c>
      <c r="L38" s="5">
        <f>VLOOKUP(B38,[10]sep94!$A$38:$IV$137,3,0)</f>
        <v>90107</v>
      </c>
      <c r="M38" s="5">
        <f>VLOOKUP(B38,[11]oct94!$A$38:$IV$140,3,0)</f>
        <v>77105</v>
      </c>
      <c r="N38" s="5">
        <f>VLOOKUP(B38,[12]nov94!$A$38:$IV$138,3,0)</f>
        <v>127630</v>
      </c>
      <c r="O38" s="5">
        <f>VLOOKUP(B38,[13]dec94!$A$38:$IV$137,3,0)</f>
        <v>1379576</v>
      </c>
      <c r="P38" s="5">
        <f>VLOOKUP(B38,[14]jan95!$A$37:$IV$133,3,0)</f>
        <v>261266</v>
      </c>
      <c r="Q38" s="5">
        <f>VLOOKUP(B38,[15]feb95!$A$37:$IV$127,3,0)</f>
        <v>31368</v>
      </c>
      <c r="R38" s="5">
        <f>VLOOKUP(B38,[16]mar95!$A$37:$IV$128,3,0)</f>
        <v>79155</v>
      </c>
      <c r="S38" s="5">
        <f>VLOOKUP(B38,[17]apr95!$A$37:$IV$122,3,0)</f>
        <v>33489</v>
      </c>
      <c r="T38" s="5">
        <f>VLOOKUP(B38,[18]may95!$A$37:$IV$126,3,0)</f>
        <v>95586</v>
      </c>
      <c r="U38" s="5">
        <f>VLOOKUP(B38,[19]jun95!$A$51:$IV$142,3,0)</f>
        <v>41700</v>
      </c>
      <c r="V38" s="5">
        <f>VLOOKUP(B38,[20]jul95!$A$51:$IV$140,3,0)</f>
        <v>45003</v>
      </c>
      <c r="W38" s="5">
        <f>VLOOKUP(B38,[21]aug95!$A$51:$IV$139,3,0)</f>
        <v>120899</v>
      </c>
      <c r="X38" s="5">
        <f>VLOOKUP(B38,[22]sep95!$A$51:$IV$138,3,0)</f>
        <v>39727</v>
      </c>
      <c r="Y38" s="5">
        <f>VLOOKUP(B38,[23]oct95!$A$37:$IV$122,3,0)</f>
        <v>5640</v>
      </c>
      <c r="Z38" s="5">
        <f>VLOOKUP(B38,[24]nov95!$A$37:$IV$122,3,0)</f>
        <v>96177</v>
      </c>
      <c r="AA38" s="5"/>
      <c r="AB38" s="5">
        <f>VLOOKUP(B38,[25]jan96!$A$36:$IV$108,3,0)</f>
        <v>10913</v>
      </c>
      <c r="AC38" s="5">
        <f>VLOOKUP(B38,[26]feb96!$A$32:$IV$51,3,0)</f>
        <v>439</v>
      </c>
      <c r="AD38" s="5"/>
      <c r="AE38" s="5">
        <f>VLOOKUP(B38,[27]apr96!$A$36:$IV$111,3,0)</f>
        <v>3349</v>
      </c>
      <c r="AF38" s="5">
        <f>VLOOKUP(B38,[28]may96!$A$50:$IV$159,3,0)</f>
        <v>5180</v>
      </c>
      <c r="AG38" s="5">
        <f>VLOOKUP(B38,[29]jun96!$A$36:$IV$111,3,0)</f>
        <v>16452</v>
      </c>
      <c r="AH38" s="5">
        <f>VLOOKUP(B38,[30]jul96!$A$51:$IV$125,3,0)</f>
        <v>79649</v>
      </c>
      <c r="AI38" s="5">
        <f>VLOOKUP(B38,[31]aug96!$A$50:$IV$123,3,0)</f>
        <v>57519</v>
      </c>
      <c r="AJ38" s="5">
        <f>VLOOKUP(B38,[32]sep96!$A$50:$IV$122,3,0)</f>
        <v>246166</v>
      </c>
      <c r="AK38" s="5">
        <f>VLOOKUP(B38,[33]oct96!$A$36:$IV$108,3,0)</f>
        <v>649989</v>
      </c>
      <c r="AL38" s="5">
        <f>VLOOKUP(B38,[34]nov96!$A$36:$IV$106,3,0)</f>
        <v>214931</v>
      </c>
      <c r="AM38" s="5">
        <f>VLOOKUP(B38,[35]dec96!$A$36:$IV$105,3,0)</f>
        <v>413591</v>
      </c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N38" s="2">
        <v>35400</v>
      </c>
      <c r="CO38" s="1">
        <f t="shared" si="24"/>
        <v>0.78794338709677425</v>
      </c>
      <c r="CP38" s="1">
        <f t="shared" si="26"/>
        <v>3.7095161290322579E-3</v>
      </c>
      <c r="CQ38" s="1">
        <f t="shared" si="27"/>
        <v>7.7529032258064512E-4</v>
      </c>
      <c r="CR38" s="1">
        <f t="shared" si="28"/>
        <v>1.8703225806451613E-4</v>
      </c>
      <c r="CS38" s="1">
        <f t="shared" si="29"/>
        <v>2.1270967741935485E-4</v>
      </c>
      <c r="CT38" s="1">
        <f t="shared" si="30"/>
        <v>3.7340967741935484E-3</v>
      </c>
      <c r="CU38" s="1">
        <f t="shared" si="31"/>
        <v>1.9576129032258063E-3</v>
      </c>
      <c r="CV38" s="1">
        <f t="shared" si="32"/>
        <v>6.542387096774193E-3</v>
      </c>
      <c r="CW38" s="1">
        <f t="shared" si="33"/>
        <v>4.0615161290322574E-3</v>
      </c>
      <c r="CX38" s="1">
        <f t="shared" si="34"/>
        <v>2.9066774193548389E-3</v>
      </c>
      <c r="CY38" s="1">
        <f t="shared" si="35"/>
        <v>2.4872580645161294E-3</v>
      </c>
      <c r="CZ38" s="1">
        <f t="shared" si="36"/>
        <v>4.1170967741935485E-3</v>
      </c>
      <c r="DA38" s="1">
        <f t="shared" si="37"/>
        <v>4.450245161290322E-2</v>
      </c>
      <c r="DB38" s="1">
        <f t="shared" si="38"/>
        <v>8.4279354838709668E-3</v>
      </c>
      <c r="DC38" s="1">
        <f t="shared" si="39"/>
        <v>1.0118709677419354E-3</v>
      </c>
      <c r="DD38" s="1">
        <f t="shared" si="40"/>
        <v>2.5533870967741935E-3</v>
      </c>
      <c r="DE38" s="1">
        <f t="shared" si="41"/>
        <v>1.0802903225806452E-3</v>
      </c>
      <c r="DF38" s="1">
        <f t="shared" si="42"/>
        <v>3.0834193548387096E-3</v>
      </c>
      <c r="DG38" s="1">
        <f t="shared" si="43"/>
        <v>1.3451612903225807E-3</v>
      </c>
      <c r="DH38" s="1">
        <f t="shared" si="44"/>
        <v>1.4517096774193548E-3</v>
      </c>
      <c r="DI38" s="1">
        <f t="shared" si="45"/>
        <v>3.8999677419354842E-3</v>
      </c>
      <c r="DJ38" s="1">
        <f t="shared" si="46"/>
        <v>1.2815161290322581E-3</v>
      </c>
      <c r="DK38" s="1">
        <f t="shared" si="47"/>
        <v>1.8193548387096775E-4</v>
      </c>
      <c r="DL38" s="1">
        <f t="shared" si="48"/>
        <v>3.102483870967742E-3</v>
      </c>
      <c r="DM38" s="1">
        <f t="shared" si="49"/>
        <v>0</v>
      </c>
      <c r="DN38" s="1">
        <f t="shared" si="50"/>
        <v>3.5203225806451616E-4</v>
      </c>
      <c r="DO38" s="1">
        <f t="shared" si="51"/>
        <v>1.4161290322580645E-5</v>
      </c>
      <c r="DP38" s="1">
        <f t="shared" si="52"/>
        <v>0</v>
      </c>
      <c r="DQ38" s="1">
        <f t="shared" si="53"/>
        <v>1.0803225806451613E-4</v>
      </c>
      <c r="DR38" s="1">
        <f t="shared" si="54"/>
        <v>1.6709677419354837E-4</v>
      </c>
      <c r="DS38" s="1">
        <f t="shared" si="55"/>
        <v>5.3070967741935485E-4</v>
      </c>
      <c r="DT38" s="1">
        <f t="shared" si="56"/>
        <v>2.569322580645161E-3</v>
      </c>
      <c r="DU38" s="1">
        <f t="shared" si="57"/>
        <v>1.8554516129032259E-3</v>
      </c>
      <c r="DV38" s="1">
        <f t="shared" si="58"/>
        <v>7.9408387096774197E-3</v>
      </c>
      <c r="DW38" s="1">
        <f t="shared" si="59"/>
        <v>2.0967387096774193E-2</v>
      </c>
      <c r="DX38" s="1">
        <f t="shared" si="60"/>
        <v>6.9332580645161297E-3</v>
      </c>
      <c r="DY38" s="1">
        <f t="shared" si="61"/>
        <v>1.3341645161290322E-2</v>
      </c>
      <c r="DZ38" s="1">
        <f t="shared" si="62"/>
        <v>0</v>
      </c>
      <c r="EA38" s="1">
        <f t="shared" si="63"/>
        <v>0</v>
      </c>
      <c r="EB38" s="1">
        <f t="shared" si="64"/>
        <v>0</v>
      </c>
      <c r="EC38" s="1">
        <f t="shared" si="65"/>
        <v>0</v>
      </c>
      <c r="ED38" s="1">
        <f t="shared" si="66"/>
        <v>0</v>
      </c>
      <c r="EE38" s="1">
        <f t="shared" si="67"/>
        <v>0</v>
      </c>
      <c r="EF38" s="1">
        <f t="shared" si="68"/>
        <v>0</v>
      </c>
      <c r="EG38" s="1">
        <f t="shared" si="69"/>
        <v>0</v>
      </c>
      <c r="EH38" s="1">
        <f t="shared" si="70"/>
        <v>0</v>
      </c>
      <c r="EI38" s="1">
        <f t="shared" si="71"/>
        <v>0</v>
      </c>
      <c r="EJ38" s="1">
        <f t="shared" si="72"/>
        <v>0</v>
      </c>
      <c r="EK38" s="1">
        <f t="shared" si="73"/>
        <v>0</v>
      </c>
      <c r="EL38" s="1">
        <f t="shared" si="74"/>
        <v>0</v>
      </c>
      <c r="EM38" s="1">
        <f t="shared" si="75"/>
        <v>0</v>
      </c>
      <c r="EN38" s="1">
        <f t="shared" si="76"/>
        <v>0</v>
      </c>
      <c r="EO38" s="1">
        <f t="shared" si="77"/>
        <v>0</v>
      </c>
      <c r="EP38" s="1">
        <f t="shared" si="78"/>
        <v>0</v>
      </c>
      <c r="EQ38" s="1">
        <f t="shared" si="79"/>
        <v>0</v>
      </c>
      <c r="ER38" s="1">
        <f t="shared" si="80"/>
        <v>0</v>
      </c>
      <c r="ES38" s="1">
        <f t="shared" si="81"/>
        <v>0</v>
      </c>
      <c r="ET38" s="1">
        <f t="shared" si="82"/>
        <v>0</v>
      </c>
      <c r="EU38" s="1">
        <f t="shared" si="83"/>
        <v>0</v>
      </c>
      <c r="EV38" s="1">
        <f t="shared" si="84"/>
        <v>0</v>
      </c>
      <c r="EW38" s="1">
        <f t="shared" si="85"/>
        <v>0</v>
      </c>
      <c r="EX38" s="1">
        <f t="shared" si="86"/>
        <v>0</v>
      </c>
      <c r="EY38" s="1">
        <f t="shared" si="87"/>
        <v>0</v>
      </c>
      <c r="EZ38" s="1">
        <f t="shared" si="88"/>
        <v>0</v>
      </c>
      <c r="FA38" s="1">
        <f t="shared" si="25"/>
        <v>0</v>
      </c>
      <c r="FB38" s="1">
        <f t="shared" si="98"/>
        <v>0</v>
      </c>
      <c r="FC38" s="1">
        <f t="shared" si="99"/>
        <v>0</v>
      </c>
      <c r="FD38" s="1">
        <f t="shared" si="100"/>
        <v>0</v>
      </c>
      <c r="FE38" s="1">
        <f t="shared" si="101"/>
        <v>0</v>
      </c>
      <c r="FF38" s="1">
        <f t="shared" si="102"/>
        <v>0</v>
      </c>
      <c r="FG38" s="1">
        <f t="shared" si="103"/>
        <v>0</v>
      </c>
      <c r="FH38" s="1">
        <f t="shared" si="104"/>
        <v>0</v>
      </c>
      <c r="FI38" s="1">
        <f t="shared" si="105"/>
        <v>0</v>
      </c>
      <c r="FJ38" s="1">
        <f t="shared" si="106"/>
        <v>0</v>
      </c>
      <c r="FK38" s="1">
        <f t="shared" si="107"/>
        <v>0</v>
      </c>
      <c r="FL38" s="1">
        <f t="shared" si="108"/>
        <v>0</v>
      </c>
      <c r="FM38" s="1">
        <f t="shared" si="109"/>
        <v>0</v>
      </c>
      <c r="FN38" s="1">
        <f t="shared" si="110"/>
        <v>0</v>
      </c>
      <c r="FO38" s="1">
        <f t="shared" si="111"/>
        <v>0</v>
      </c>
      <c r="FP38" s="1">
        <f t="shared" si="112"/>
        <v>0</v>
      </c>
      <c r="FQ38" s="1">
        <f t="shared" si="90"/>
        <v>0</v>
      </c>
      <c r="FR38" s="1">
        <f t="shared" si="91"/>
        <v>0</v>
      </c>
      <c r="FS38" s="1">
        <f t="shared" si="92"/>
        <v>0</v>
      </c>
      <c r="FT38" s="1">
        <f t="shared" si="93"/>
        <v>0</v>
      </c>
      <c r="FU38" s="1">
        <f t="shared" si="94"/>
        <v>0</v>
      </c>
      <c r="FV38" s="1">
        <f t="shared" si="95"/>
        <v>0</v>
      </c>
      <c r="FW38" s="1">
        <f t="shared" si="96"/>
        <v>0</v>
      </c>
      <c r="FX38" s="1">
        <f t="shared" si="97"/>
        <v>0</v>
      </c>
    </row>
    <row r="39" spans="1:180" x14ac:dyDescent="0.2">
      <c r="A39" s="1">
        <v>31</v>
      </c>
      <c r="B39" s="2">
        <v>35431</v>
      </c>
      <c r="C39" s="5">
        <f>VLOOKUP(B39,'[1]1993'!$A$392:$IV$502,3,0)</f>
        <v>24237452</v>
      </c>
      <c r="D39" s="5">
        <f>VLOOKUP(B39,[2]jan94!$A$38:$IV$145,3,0)</f>
        <v>95655</v>
      </c>
      <c r="E39" s="5">
        <f>VLOOKUP(B39,[3]feb94!$A$38:$IV$144,3,0)</f>
        <v>25118</v>
      </c>
      <c r="F39" s="5">
        <f>VLOOKUP(B39,[4]mar94!$A$38:$IV$144,3,0)</f>
        <v>5255</v>
      </c>
      <c r="G39" s="5">
        <f>VLOOKUP(B39,[5]apr94!$A$38:$IV$142,3,0)</f>
        <v>6654</v>
      </c>
      <c r="H39" s="5">
        <f>VLOOKUP(B39,[6]may94!$A$38:$IV$142,3,0)</f>
        <v>113601</v>
      </c>
      <c r="I39" s="5">
        <f>VLOOKUP(B39,[7]jun94!$A$49:$IV$153,3,0)</f>
        <v>55268</v>
      </c>
      <c r="J39" s="5">
        <f>VLOOKUP(B39,[8]jul94!$A$38:$IV$140,3,0)</f>
        <v>193771</v>
      </c>
      <c r="K39" s="5">
        <f>VLOOKUP(B39,[9]aug94!$A$38:$IV$140,3,0)</f>
        <v>125473</v>
      </c>
      <c r="L39" s="5">
        <f>VLOOKUP(B39,[10]sep94!$A$38:$IV$137,3,0)</f>
        <v>89479</v>
      </c>
      <c r="M39" s="5">
        <f>VLOOKUP(B39,[11]oct94!$A$38:$IV$140,3,0)</f>
        <v>80251</v>
      </c>
      <c r="N39" s="5">
        <f>VLOOKUP(B39,[12]nov94!$A$38:$IV$138,3,0)</f>
        <v>123356</v>
      </c>
      <c r="O39" s="5">
        <f>VLOOKUP(B39,[13]dec94!$A$38:$IV$137,3,0)</f>
        <v>1376006</v>
      </c>
      <c r="P39" s="5">
        <f>VLOOKUP(B39,[14]jan95!$A$37:$IV$133,3,0)</f>
        <v>297118</v>
      </c>
      <c r="Q39" s="5">
        <f>VLOOKUP(B39,[15]feb95!$A$37:$IV$127,3,0)</f>
        <v>30347</v>
      </c>
      <c r="R39" s="5">
        <f>VLOOKUP(B39,[16]mar95!$A$37:$IV$128,3,0)</f>
        <v>82001</v>
      </c>
      <c r="S39" s="5">
        <f>VLOOKUP(B39,[17]apr95!$A$37:$IV$122,3,0)</f>
        <v>32071</v>
      </c>
      <c r="T39" s="5">
        <f>VLOOKUP(B39,[18]may95!$A$37:$IV$126,3,0)</f>
        <v>92751</v>
      </c>
      <c r="U39" s="5">
        <f>VLOOKUP(B39,[19]jun95!$A$51:$IV$142,3,0)</f>
        <v>40072</v>
      </c>
      <c r="V39" s="5">
        <f>VLOOKUP(B39,[20]jul95!$A$51:$IV$140,3,0)</f>
        <v>44271</v>
      </c>
      <c r="W39" s="5">
        <f>VLOOKUP(B39,[21]aug95!$A$51:$IV$139,3,0)</f>
        <v>114869</v>
      </c>
      <c r="X39" s="5">
        <f>VLOOKUP(B39,[22]sep95!$A$51:$IV$138,3,0)</f>
        <v>39867</v>
      </c>
      <c r="Y39" s="5">
        <f>VLOOKUP(B39,[23]oct95!$A$37:$IV$122,3,0)</f>
        <v>6219</v>
      </c>
      <c r="Z39" s="5">
        <f>VLOOKUP(B39,[24]nov95!$A$37:$IV$122,3,0)</f>
        <v>96369</v>
      </c>
      <c r="AA39" s="5"/>
      <c r="AB39" s="5">
        <f>VLOOKUP(B39,[25]jan96!$A$36:$IV$108,3,0)</f>
        <v>10560</v>
      </c>
      <c r="AC39" s="5">
        <f>VLOOKUP(B39,[26]feb96!$A$32:$IV$51,3,0)</f>
        <v>127</v>
      </c>
      <c r="AD39" s="5"/>
      <c r="AE39" s="5">
        <f>VLOOKUP(B39,[27]apr96!$A$36:$IV$111,3,0)</f>
        <v>3618</v>
      </c>
      <c r="AF39" s="5">
        <f>VLOOKUP(B39,[28]may96!$A$50:$IV$159,3,0)</f>
        <v>5290</v>
      </c>
      <c r="AG39" s="5">
        <f>VLOOKUP(B39,[29]jun96!$A$36:$IV$111,3,0)</f>
        <v>13473</v>
      </c>
      <c r="AH39" s="5">
        <f>VLOOKUP(B39,[30]jul96!$A$51:$IV$125,3,0)</f>
        <v>70577</v>
      </c>
      <c r="AI39" s="5">
        <f>VLOOKUP(B39,[31]aug96!$A$50:$IV$123,3,0)</f>
        <v>56499</v>
      </c>
      <c r="AJ39" s="5">
        <f>VLOOKUP(B39,[32]sep96!$A$50:$IV$122,3,0)</f>
        <v>232133</v>
      </c>
      <c r="AK39" s="5">
        <f>VLOOKUP(B39,[33]oct96!$A$36:$IV$108,3,0)</f>
        <v>558288</v>
      </c>
      <c r="AL39" s="5">
        <f>VLOOKUP(B39,[34]nov96!$A$36:$IV$106,3,0)</f>
        <v>143272</v>
      </c>
      <c r="AM39" s="5">
        <f>VLOOKUP(B39,[35]dec96!$A$36:$IV$105,3,0)</f>
        <v>598212</v>
      </c>
      <c r="AN39" s="5">
        <f>VLOOKUP(B39,[36]jan97!$A$48:$IV$113,3,0)</f>
        <v>218835</v>
      </c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N39" s="2">
        <v>35431</v>
      </c>
      <c r="CO39" s="1">
        <f t="shared" si="24"/>
        <v>0.78185329032258066</v>
      </c>
      <c r="CP39" s="1">
        <f t="shared" si="26"/>
        <v>3.0856451612903228E-3</v>
      </c>
      <c r="CQ39" s="1">
        <f t="shared" si="27"/>
        <v>8.102580645161291E-4</v>
      </c>
      <c r="CR39" s="1">
        <f t="shared" si="28"/>
        <v>1.6951612903225806E-4</v>
      </c>
      <c r="CS39" s="1">
        <f t="shared" si="29"/>
        <v>2.1464516129032259E-4</v>
      </c>
      <c r="CT39" s="1">
        <f t="shared" si="30"/>
        <v>3.664548387096774E-3</v>
      </c>
      <c r="CU39" s="1">
        <f t="shared" si="31"/>
        <v>1.7828387096774192E-3</v>
      </c>
      <c r="CV39" s="1">
        <f t="shared" si="32"/>
        <v>6.2506774193548387E-3</v>
      </c>
      <c r="CW39" s="1">
        <f t="shared" si="33"/>
        <v>4.0475161290322581E-3</v>
      </c>
      <c r="CX39" s="1">
        <f t="shared" si="34"/>
        <v>2.8864193548387099E-3</v>
      </c>
      <c r="CY39" s="1">
        <f t="shared" si="35"/>
        <v>2.5887419354838712E-3</v>
      </c>
      <c r="CZ39" s="1">
        <f t="shared" si="36"/>
        <v>3.9792258064516124E-3</v>
      </c>
      <c r="DA39" s="1">
        <f t="shared" si="37"/>
        <v>4.4387290322580646E-2</v>
      </c>
      <c r="DB39" s="1">
        <f t="shared" si="38"/>
        <v>9.5844516129032255E-3</v>
      </c>
      <c r="DC39" s="1">
        <f t="shared" si="39"/>
        <v>9.789354838709676E-4</v>
      </c>
      <c r="DD39" s="1">
        <f t="shared" si="40"/>
        <v>2.6451935483870971E-3</v>
      </c>
      <c r="DE39" s="1">
        <f t="shared" si="41"/>
        <v>1.0345483870967743E-3</v>
      </c>
      <c r="DF39" s="1">
        <f t="shared" si="42"/>
        <v>2.9919677419354839E-3</v>
      </c>
      <c r="DG39" s="1">
        <f t="shared" si="43"/>
        <v>1.2926451612903227E-3</v>
      </c>
      <c r="DH39" s="1">
        <f t="shared" si="44"/>
        <v>1.4280967741935483E-3</v>
      </c>
      <c r="DI39" s="1">
        <f t="shared" si="45"/>
        <v>3.7054516129032258E-3</v>
      </c>
      <c r="DJ39" s="1">
        <f t="shared" si="46"/>
        <v>1.286032258064516E-3</v>
      </c>
      <c r="DK39" s="1">
        <f t="shared" si="47"/>
        <v>2.0061290322580645E-4</v>
      </c>
      <c r="DL39" s="1">
        <f t="shared" si="48"/>
        <v>3.1086774193548384E-3</v>
      </c>
      <c r="DM39" s="1">
        <f t="shared" si="49"/>
        <v>0</v>
      </c>
      <c r="DN39" s="1">
        <f t="shared" si="50"/>
        <v>3.4064516129032256E-4</v>
      </c>
      <c r="DO39" s="1">
        <f t="shared" si="51"/>
        <v>4.0967741935483871E-6</v>
      </c>
      <c r="DP39" s="1">
        <f t="shared" si="52"/>
        <v>0</v>
      </c>
      <c r="DQ39" s="1">
        <f t="shared" si="53"/>
        <v>1.1670967741935485E-4</v>
      </c>
      <c r="DR39" s="1">
        <f t="shared" si="54"/>
        <v>1.706451612903226E-4</v>
      </c>
      <c r="DS39" s="1">
        <f t="shared" si="55"/>
        <v>4.3461290322580645E-4</v>
      </c>
      <c r="DT39" s="1">
        <f t="shared" si="56"/>
        <v>2.2766774193548386E-3</v>
      </c>
      <c r="DU39" s="1">
        <f t="shared" si="57"/>
        <v>1.8225483870967741E-3</v>
      </c>
      <c r="DV39" s="1">
        <f t="shared" si="58"/>
        <v>7.4881612903225812E-3</v>
      </c>
      <c r="DW39" s="1">
        <f t="shared" si="59"/>
        <v>1.8009290322580647E-2</v>
      </c>
      <c r="DX39" s="1">
        <f t="shared" si="60"/>
        <v>4.6216774193548393E-3</v>
      </c>
      <c r="DY39" s="1">
        <f t="shared" si="61"/>
        <v>1.9297161290322579E-2</v>
      </c>
      <c r="DZ39" s="1">
        <f t="shared" si="62"/>
        <v>7.0591935483870971E-3</v>
      </c>
      <c r="EA39" s="1">
        <f t="shared" si="63"/>
        <v>0</v>
      </c>
      <c r="EB39" s="1">
        <f t="shared" si="64"/>
        <v>0</v>
      </c>
      <c r="EC39" s="1">
        <f t="shared" si="65"/>
        <v>0</v>
      </c>
      <c r="ED39" s="1">
        <f t="shared" si="66"/>
        <v>0</v>
      </c>
      <c r="EE39" s="1">
        <f t="shared" si="67"/>
        <v>0</v>
      </c>
      <c r="EF39" s="1">
        <f t="shared" si="68"/>
        <v>0</v>
      </c>
      <c r="EG39" s="1">
        <f t="shared" si="69"/>
        <v>0</v>
      </c>
      <c r="EH39" s="1">
        <f t="shared" si="70"/>
        <v>0</v>
      </c>
      <c r="EI39" s="1">
        <f t="shared" si="71"/>
        <v>0</v>
      </c>
      <c r="EJ39" s="1">
        <f t="shared" si="72"/>
        <v>0</v>
      </c>
      <c r="EK39" s="1">
        <f t="shared" si="73"/>
        <v>0</v>
      </c>
      <c r="EL39" s="1">
        <f t="shared" si="74"/>
        <v>0</v>
      </c>
      <c r="EM39" s="1">
        <f t="shared" si="75"/>
        <v>0</v>
      </c>
      <c r="EN39" s="1">
        <f t="shared" si="76"/>
        <v>0</v>
      </c>
      <c r="EO39" s="1">
        <f t="shared" si="77"/>
        <v>0</v>
      </c>
      <c r="EP39" s="1">
        <f t="shared" si="78"/>
        <v>0</v>
      </c>
      <c r="EQ39" s="1">
        <f t="shared" si="79"/>
        <v>0</v>
      </c>
      <c r="ER39" s="1">
        <f t="shared" si="80"/>
        <v>0</v>
      </c>
      <c r="ES39" s="1">
        <f t="shared" si="81"/>
        <v>0</v>
      </c>
      <c r="ET39" s="1">
        <f t="shared" si="82"/>
        <v>0</v>
      </c>
      <c r="EU39" s="1">
        <f t="shared" si="83"/>
        <v>0</v>
      </c>
      <c r="EV39" s="1">
        <f t="shared" si="84"/>
        <v>0</v>
      </c>
      <c r="EW39" s="1">
        <f t="shared" si="85"/>
        <v>0</v>
      </c>
      <c r="EX39" s="1">
        <f t="shared" si="86"/>
        <v>0</v>
      </c>
      <c r="EY39" s="1">
        <f t="shared" si="87"/>
        <v>0</v>
      </c>
      <c r="EZ39" s="1">
        <f t="shared" si="88"/>
        <v>0</v>
      </c>
      <c r="FA39" s="1">
        <f t="shared" si="25"/>
        <v>0</v>
      </c>
      <c r="FB39" s="1">
        <f t="shared" si="98"/>
        <v>0</v>
      </c>
      <c r="FC39" s="1">
        <f t="shared" si="99"/>
        <v>0</v>
      </c>
      <c r="FD39" s="1">
        <f t="shared" si="100"/>
        <v>0</v>
      </c>
      <c r="FE39" s="1">
        <f t="shared" si="101"/>
        <v>0</v>
      </c>
      <c r="FF39" s="1">
        <f t="shared" si="102"/>
        <v>0</v>
      </c>
      <c r="FG39" s="1">
        <f t="shared" si="103"/>
        <v>0</v>
      </c>
      <c r="FH39" s="1">
        <f t="shared" si="104"/>
        <v>0</v>
      </c>
      <c r="FI39" s="1">
        <f t="shared" si="105"/>
        <v>0</v>
      </c>
      <c r="FJ39" s="1">
        <f t="shared" si="106"/>
        <v>0</v>
      </c>
      <c r="FK39" s="1">
        <f t="shared" si="107"/>
        <v>0</v>
      </c>
      <c r="FL39" s="1">
        <f t="shared" si="108"/>
        <v>0</v>
      </c>
      <c r="FM39" s="1">
        <f t="shared" si="109"/>
        <v>0</v>
      </c>
      <c r="FN39" s="1">
        <f t="shared" si="110"/>
        <v>0</v>
      </c>
      <c r="FO39" s="1">
        <f t="shared" si="111"/>
        <v>0</v>
      </c>
      <c r="FP39" s="1">
        <f t="shared" si="112"/>
        <v>0</v>
      </c>
      <c r="FQ39" s="1">
        <f t="shared" si="90"/>
        <v>0</v>
      </c>
      <c r="FR39" s="1">
        <f t="shared" si="91"/>
        <v>0</v>
      </c>
      <c r="FS39" s="1">
        <f t="shared" si="92"/>
        <v>0</v>
      </c>
      <c r="FT39" s="1">
        <f t="shared" si="93"/>
        <v>0</v>
      </c>
      <c r="FU39" s="1">
        <f t="shared" si="94"/>
        <v>0</v>
      </c>
      <c r="FV39" s="1">
        <f t="shared" si="95"/>
        <v>0</v>
      </c>
      <c r="FW39" s="1">
        <f t="shared" si="96"/>
        <v>0</v>
      </c>
      <c r="FX39" s="1">
        <f t="shared" si="97"/>
        <v>0</v>
      </c>
    </row>
    <row r="40" spans="1:180" x14ac:dyDescent="0.2">
      <c r="A40" s="1">
        <v>28</v>
      </c>
      <c r="B40" s="2">
        <v>35462</v>
      </c>
      <c r="C40" s="5">
        <f>VLOOKUP(B40,'[1]1993'!$A$392:$IV$502,3,0)</f>
        <v>21240546</v>
      </c>
      <c r="D40" s="5">
        <f>VLOOKUP(B40,[2]jan94!$A$38:$IV$145,3,0)</f>
        <v>84801</v>
      </c>
      <c r="E40" s="5">
        <f>VLOOKUP(B40,[3]feb94!$A$38:$IV$144,3,0)</f>
        <v>22408</v>
      </c>
      <c r="F40" s="5">
        <f>VLOOKUP(B40,[4]mar94!$A$38:$IV$144,3,0)</f>
        <v>5316</v>
      </c>
      <c r="G40" s="5">
        <f>VLOOKUP(B40,[5]apr94!$A$38:$IV$142,3,0)</f>
        <v>5893</v>
      </c>
      <c r="H40" s="5">
        <f>VLOOKUP(B40,[6]may94!$A$38:$IV$142,3,0)</f>
        <v>100504</v>
      </c>
      <c r="I40" s="5">
        <f>VLOOKUP(B40,[7]jun94!$A$49:$IV$153,3,0)</f>
        <v>48749</v>
      </c>
      <c r="J40" s="5">
        <f>VLOOKUP(B40,[8]jul94!$A$38:$IV$140,3,0)</f>
        <v>175348</v>
      </c>
      <c r="K40" s="5">
        <f>VLOOKUP(B40,[9]aug94!$A$38:$IV$140,3,0)</f>
        <v>112132</v>
      </c>
      <c r="L40" s="5">
        <f>VLOOKUP(B40,[10]sep94!$A$38:$IV$137,3,0)</f>
        <v>85824</v>
      </c>
      <c r="M40" s="5">
        <f>VLOOKUP(B40,[11]oct94!$A$38:$IV$140,3,0)</f>
        <v>70586</v>
      </c>
      <c r="N40" s="5">
        <f>VLOOKUP(B40,[12]nov94!$A$38:$IV$138,3,0)</f>
        <v>109231</v>
      </c>
      <c r="O40" s="5">
        <f>VLOOKUP(B40,[13]dec94!$A$38:$IV$137,3,0)</f>
        <v>1162519</v>
      </c>
      <c r="P40" s="5">
        <f>VLOOKUP(B40,[14]jan95!$A$37:$IV$133,3,0)</f>
        <v>266188</v>
      </c>
      <c r="Q40" s="5">
        <f>VLOOKUP(B40,[15]feb95!$A$37:$IV$127,3,0)</f>
        <v>26054</v>
      </c>
      <c r="R40" s="5">
        <f>VLOOKUP(B40,[16]mar95!$A$37:$IV$128,3,0)</f>
        <v>76126</v>
      </c>
      <c r="S40" s="5">
        <f>VLOOKUP(B40,[17]apr95!$A$37:$IV$122,3,0)</f>
        <v>28236</v>
      </c>
      <c r="T40" s="5">
        <f>VLOOKUP(B40,[18]may95!$A$37:$IV$126,3,0)</f>
        <v>82883</v>
      </c>
      <c r="U40" s="5">
        <f>VLOOKUP(B40,[19]jun95!$A$51:$IV$142,3,0)</f>
        <v>36465</v>
      </c>
      <c r="V40" s="5">
        <f>VLOOKUP(B40,[20]jul95!$A$51:$IV$140,3,0)</f>
        <v>38565</v>
      </c>
      <c r="W40" s="5">
        <f>VLOOKUP(B40,[21]aug95!$A$51:$IV$139,3,0)</f>
        <v>103038</v>
      </c>
      <c r="X40" s="5">
        <f>VLOOKUP(B40,[22]sep95!$A$51:$IV$138,3,0)</f>
        <v>34274</v>
      </c>
      <c r="Y40" s="5">
        <f>VLOOKUP(B40,[23]oct95!$A$37:$IV$122,3,0)</f>
        <v>5312</v>
      </c>
      <c r="Z40" s="5">
        <f>VLOOKUP(B40,[24]nov95!$A$37:$IV$122,3,0)</f>
        <v>86876</v>
      </c>
      <c r="AA40" s="5"/>
      <c r="AB40" s="5">
        <f>VLOOKUP(B40,[25]jan96!$A$36:$IV$108,3,0)</f>
        <v>8299</v>
      </c>
      <c r="AC40" s="5" t="e">
        <f>VLOOKUP(B40,[26]feb96!$A$32:$IV$51,3,0)</f>
        <v>#N/A</v>
      </c>
      <c r="AD40" s="5"/>
      <c r="AE40" s="5">
        <f>VLOOKUP(B40,[27]apr96!$A$36:$IV$111,3,0)</f>
        <v>3339</v>
      </c>
      <c r="AF40" s="5">
        <f>VLOOKUP(B40,[28]may96!$A$50:$IV$159,3,0)</f>
        <v>4754</v>
      </c>
      <c r="AG40" s="5">
        <f>VLOOKUP(B40,[29]jun96!$A$36:$IV$111,3,0)</f>
        <v>13293</v>
      </c>
      <c r="AH40" s="5">
        <f>VLOOKUP(B40,[30]jul96!$A$51:$IV$125,3,0)</f>
        <v>56832</v>
      </c>
      <c r="AI40" s="5">
        <f>VLOOKUP(B40,[31]aug96!$A$50:$IV$123,3,0)</f>
        <v>47599</v>
      </c>
      <c r="AJ40" s="5">
        <f>VLOOKUP(B40,[32]sep96!$A$50:$IV$122,3,0)</f>
        <v>191459</v>
      </c>
      <c r="AK40" s="5">
        <f>VLOOKUP(B40,[33]oct96!$A$36:$IV$108,3,0)</f>
        <v>452376</v>
      </c>
      <c r="AL40" s="5">
        <f>VLOOKUP(B40,[34]nov96!$A$36:$IV$106,3,0)</f>
        <v>100872</v>
      </c>
      <c r="AM40" s="5">
        <f>VLOOKUP(B40,[35]dec96!$A$36:$IV$105,3,0)</f>
        <v>627882</v>
      </c>
      <c r="AN40" s="5">
        <f>VLOOKUP(B40,[36]jan97!$A$48:$IV$113,3,0)</f>
        <v>394437</v>
      </c>
      <c r="AO40" s="5">
        <f>VLOOKUP(B40,[37]feb97!$A$35:$IV$99,3,0)</f>
        <v>109224</v>
      </c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N40" s="2">
        <v>35462</v>
      </c>
      <c r="CO40" s="1">
        <f t="shared" si="24"/>
        <v>0.75859092857142851</v>
      </c>
      <c r="CP40" s="1">
        <f t="shared" si="26"/>
        <v>3.0286071428571428E-3</v>
      </c>
      <c r="CQ40" s="1">
        <f t="shared" si="27"/>
        <v>8.0028571428571432E-4</v>
      </c>
      <c r="CR40" s="1">
        <f t="shared" si="28"/>
        <v>1.8985714285714287E-4</v>
      </c>
      <c r="CS40" s="1">
        <f t="shared" si="29"/>
        <v>2.104642857142857E-4</v>
      </c>
      <c r="CT40" s="1">
        <f t="shared" si="30"/>
        <v>3.5894285714285711E-3</v>
      </c>
      <c r="CU40" s="1">
        <f t="shared" si="31"/>
        <v>1.7410357142857143E-3</v>
      </c>
      <c r="CV40" s="1">
        <f t="shared" si="32"/>
        <v>6.2624285714285716E-3</v>
      </c>
      <c r="CW40" s="1">
        <f t="shared" si="33"/>
        <v>4.0047142857142859E-3</v>
      </c>
      <c r="CX40" s="1">
        <f t="shared" si="34"/>
        <v>3.065142857142857E-3</v>
      </c>
      <c r="CY40" s="1">
        <f t="shared" si="35"/>
        <v>2.5209285714285711E-3</v>
      </c>
      <c r="CZ40" s="1">
        <f t="shared" si="36"/>
        <v>3.9011071428571428E-3</v>
      </c>
      <c r="DA40" s="1">
        <f t="shared" si="37"/>
        <v>4.1518535714285716E-2</v>
      </c>
      <c r="DB40" s="1">
        <f t="shared" si="38"/>
        <v>9.506714285714285E-3</v>
      </c>
      <c r="DC40" s="1">
        <f t="shared" si="39"/>
        <v>9.3050000000000001E-4</v>
      </c>
      <c r="DD40" s="1">
        <f t="shared" si="40"/>
        <v>2.7187857142857144E-3</v>
      </c>
      <c r="DE40" s="1">
        <f t="shared" si="41"/>
        <v>1.0084285714285714E-3</v>
      </c>
      <c r="DF40" s="1">
        <f t="shared" si="42"/>
        <v>2.9601071428571428E-3</v>
      </c>
      <c r="DG40" s="1">
        <f t="shared" si="43"/>
        <v>1.3023214285714285E-3</v>
      </c>
      <c r="DH40" s="1">
        <f t="shared" si="44"/>
        <v>1.3773214285714287E-3</v>
      </c>
      <c r="DI40" s="1">
        <f t="shared" si="45"/>
        <v>3.6799285714285714E-3</v>
      </c>
      <c r="DJ40" s="1">
        <f t="shared" si="46"/>
        <v>1.2240714285714285E-3</v>
      </c>
      <c r="DK40" s="1">
        <f t="shared" si="47"/>
        <v>1.8971428571428571E-4</v>
      </c>
      <c r="DL40" s="1">
        <f t="shared" si="48"/>
        <v>3.1027142857142855E-3</v>
      </c>
      <c r="DM40" s="1">
        <f t="shared" si="49"/>
        <v>0</v>
      </c>
      <c r="DN40" s="1">
        <f t="shared" si="50"/>
        <v>2.9639285714285716E-4</v>
      </c>
      <c r="DO40" s="1" t="e">
        <f t="shared" si="51"/>
        <v>#N/A</v>
      </c>
      <c r="DP40" s="1">
        <f t="shared" si="52"/>
        <v>0</v>
      </c>
      <c r="DQ40" s="1">
        <f t="shared" si="53"/>
        <v>1.1925E-4</v>
      </c>
      <c r="DR40" s="1">
        <f t="shared" si="54"/>
        <v>1.697857142857143E-4</v>
      </c>
      <c r="DS40" s="1">
        <f t="shared" si="55"/>
        <v>4.7474999999999997E-4</v>
      </c>
      <c r="DT40" s="1">
        <f t="shared" si="56"/>
        <v>2.0297142857142857E-3</v>
      </c>
      <c r="DU40" s="1">
        <f t="shared" si="57"/>
        <v>1.6999642857142858E-3</v>
      </c>
      <c r="DV40" s="1">
        <f t="shared" si="58"/>
        <v>6.8378214285714283E-3</v>
      </c>
      <c r="DW40" s="1">
        <f t="shared" si="59"/>
        <v>1.6156285714285713E-2</v>
      </c>
      <c r="DX40" s="1">
        <f t="shared" si="60"/>
        <v>3.6025714285714285E-3</v>
      </c>
      <c r="DY40" s="1">
        <f t="shared" si="61"/>
        <v>2.2424357142857145E-2</v>
      </c>
      <c r="DZ40" s="1">
        <f t="shared" si="62"/>
        <v>1.4087035714285713E-2</v>
      </c>
      <c r="EA40" s="1">
        <f t="shared" si="63"/>
        <v>3.900857142857143E-3</v>
      </c>
      <c r="EB40" s="1">
        <f t="shared" si="64"/>
        <v>0</v>
      </c>
      <c r="EC40" s="1">
        <f t="shared" si="65"/>
        <v>0</v>
      </c>
      <c r="ED40" s="1">
        <f t="shared" si="66"/>
        <v>0</v>
      </c>
      <c r="EE40" s="1">
        <f t="shared" si="67"/>
        <v>0</v>
      </c>
      <c r="EF40" s="1">
        <f t="shared" si="68"/>
        <v>0</v>
      </c>
      <c r="EG40" s="1">
        <f t="shared" si="69"/>
        <v>0</v>
      </c>
      <c r="EH40" s="1">
        <f t="shared" si="70"/>
        <v>0</v>
      </c>
      <c r="EI40" s="1">
        <f t="shared" si="71"/>
        <v>0</v>
      </c>
      <c r="EJ40" s="1">
        <f t="shared" si="72"/>
        <v>0</v>
      </c>
      <c r="EK40" s="1">
        <f t="shared" si="73"/>
        <v>0</v>
      </c>
      <c r="EL40" s="1">
        <f t="shared" si="74"/>
        <v>0</v>
      </c>
      <c r="EM40" s="1">
        <f t="shared" si="75"/>
        <v>0</v>
      </c>
      <c r="EN40" s="1">
        <f t="shared" si="76"/>
        <v>0</v>
      </c>
      <c r="EO40" s="1">
        <f t="shared" si="77"/>
        <v>0</v>
      </c>
      <c r="EP40" s="1">
        <f t="shared" si="78"/>
        <v>0</v>
      </c>
      <c r="EQ40" s="1">
        <f t="shared" si="79"/>
        <v>0</v>
      </c>
      <c r="ER40" s="1">
        <f t="shared" si="80"/>
        <v>0</v>
      </c>
      <c r="ES40" s="1">
        <f t="shared" si="81"/>
        <v>0</v>
      </c>
      <c r="ET40" s="1">
        <f t="shared" si="82"/>
        <v>0</v>
      </c>
      <c r="EU40" s="1">
        <f t="shared" si="83"/>
        <v>0</v>
      </c>
      <c r="EV40" s="1">
        <f t="shared" si="84"/>
        <v>0</v>
      </c>
      <c r="EW40" s="1">
        <f t="shared" si="85"/>
        <v>0</v>
      </c>
      <c r="EX40" s="1">
        <f t="shared" si="86"/>
        <v>0</v>
      </c>
      <c r="EY40" s="1">
        <f t="shared" si="87"/>
        <v>0</v>
      </c>
      <c r="EZ40" s="1">
        <f t="shared" si="88"/>
        <v>0</v>
      </c>
      <c r="FA40" s="1">
        <f t="shared" si="25"/>
        <v>0</v>
      </c>
      <c r="FB40" s="1">
        <f t="shared" si="98"/>
        <v>0</v>
      </c>
      <c r="FC40" s="1">
        <f t="shared" si="99"/>
        <v>0</v>
      </c>
      <c r="FD40" s="1">
        <f t="shared" si="100"/>
        <v>0</v>
      </c>
      <c r="FE40" s="1">
        <f t="shared" si="101"/>
        <v>0</v>
      </c>
      <c r="FF40" s="1">
        <f t="shared" si="102"/>
        <v>0</v>
      </c>
      <c r="FG40" s="1">
        <f t="shared" si="103"/>
        <v>0</v>
      </c>
      <c r="FH40" s="1">
        <f t="shared" si="104"/>
        <v>0</v>
      </c>
      <c r="FI40" s="1">
        <f t="shared" si="105"/>
        <v>0</v>
      </c>
      <c r="FJ40" s="1">
        <f t="shared" si="106"/>
        <v>0</v>
      </c>
      <c r="FK40" s="1">
        <f t="shared" si="107"/>
        <v>0</v>
      </c>
      <c r="FL40" s="1">
        <f t="shared" si="108"/>
        <v>0</v>
      </c>
      <c r="FM40" s="1">
        <f t="shared" si="109"/>
        <v>0</v>
      </c>
      <c r="FN40" s="1">
        <f t="shared" si="110"/>
        <v>0</v>
      </c>
      <c r="FO40" s="1">
        <f t="shared" si="111"/>
        <v>0</v>
      </c>
      <c r="FP40" s="1">
        <f t="shared" si="112"/>
        <v>0</v>
      </c>
      <c r="FQ40" s="1">
        <f t="shared" si="90"/>
        <v>0</v>
      </c>
      <c r="FR40" s="1">
        <f t="shared" si="91"/>
        <v>0</v>
      </c>
      <c r="FS40" s="1">
        <f t="shared" si="92"/>
        <v>0</v>
      </c>
      <c r="FT40" s="1">
        <f t="shared" si="93"/>
        <v>0</v>
      </c>
      <c r="FU40" s="1">
        <f t="shared" si="94"/>
        <v>0</v>
      </c>
      <c r="FV40" s="1">
        <f t="shared" si="95"/>
        <v>0</v>
      </c>
      <c r="FW40" s="1">
        <f t="shared" si="96"/>
        <v>0</v>
      </c>
      <c r="FX40" s="1">
        <f t="shared" si="97"/>
        <v>0</v>
      </c>
    </row>
    <row r="41" spans="1:180" x14ac:dyDescent="0.2">
      <c r="A41" s="1">
        <v>31</v>
      </c>
      <c r="B41" s="2">
        <v>35490</v>
      </c>
      <c r="C41" s="5">
        <f>VLOOKUP(B41,'[1]1993'!$A$392:$IV$502,3,0)</f>
        <v>24128780</v>
      </c>
      <c r="D41" s="5">
        <f>VLOOKUP(B41,[2]jan94!$A$38:$IV$145,3,0)</f>
        <v>91876</v>
      </c>
      <c r="E41" s="5">
        <f>VLOOKUP(B41,[3]feb94!$A$38:$IV$144,3,0)</f>
        <v>22347</v>
      </c>
      <c r="F41" s="5">
        <f>VLOOKUP(B41,[4]mar94!$A$38:$IV$144,3,0)</f>
        <v>5579</v>
      </c>
      <c r="G41" s="5">
        <f>VLOOKUP(B41,[5]apr94!$A$38:$IV$142,3,0)</f>
        <v>6869</v>
      </c>
      <c r="H41" s="5">
        <f>VLOOKUP(B41,[6]may94!$A$38:$IV$142,3,0)</f>
        <v>109742</v>
      </c>
      <c r="I41" s="5">
        <f>VLOOKUP(B41,[7]jun94!$A$49:$IV$153,3,0)</f>
        <v>48105</v>
      </c>
      <c r="J41" s="5">
        <f>VLOOKUP(B41,[8]jul94!$A$38:$IV$140,3,0)</f>
        <v>191080</v>
      </c>
      <c r="K41" s="5">
        <f>VLOOKUP(B41,[9]aug94!$A$38:$IV$140,3,0)</f>
        <v>122850</v>
      </c>
      <c r="L41" s="5">
        <f>VLOOKUP(B41,[10]sep94!$A$38:$IV$137,3,0)</f>
        <v>95488</v>
      </c>
      <c r="M41" s="5">
        <f>VLOOKUP(B41,[11]oct94!$A$38:$IV$140,3,0)</f>
        <v>79077</v>
      </c>
      <c r="N41" s="5">
        <f>VLOOKUP(B41,[12]nov94!$A$38:$IV$138,3,0)</f>
        <v>98128</v>
      </c>
      <c r="O41" s="5">
        <f>VLOOKUP(B41,[13]dec94!$A$38:$IV$137,3,0)</f>
        <v>1340734</v>
      </c>
      <c r="P41" s="5">
        <f>VLOOKUP(B41,[14]jan95!$A$37:$IV$133,3,0)</f>
        <v>282167</v>
      </c>
      <c r="Q41" s="5">
        <f>VLOOKUP(B41,[15]feb95!$A$37:$IV$127,3,0)</f>
        <v>28293</v>
      </c>
      <c r="R41" s="5">
        <f>VLOOKUP(B41,[16]mar95!$A$37:$IV$128,3,0)</f>
        <v>82311</v>
      </c>
      <c r="S41" s="5">
        <f>VLOOKUP(B41,[17]apr95!$A$37:$IV$122,3,0)</f>
        <v>31078</v>
      </c>
      <c r="T41" s="5">
        <f>VLOOKUP(B41,[18]may95!$A$37:$IV$126,3,0)</f>
        <v>89510</v>
      </c>
      <c r="U41" s="5">
        <f>VLOOKUP(B41,[19]jun95!$A$51:$IV$142,3,0)</f>
        <v>38422</v>
      </c>
      <c r="V41" s="5">
        <f>VLOOKUP(B41,[20]jul95!$A$51:$IV$140,3,0)</f>
        <v>41553</v>
      </c>
      <c r="W41" s="5">
        <f>VLOOKUP(B41,[21]aug95!$A$51:$IV$139,3,0)</f>
        <v>112357</v>
      </c>
      <c r="X41" s="5">
        <f>VLOOKUP(B41,[22]sep95!$A$51:$IV$138,3,0)</f>
        <v>31789</v>
      </c>
      <c r="Y41" s="5">
        <f>VLOOKUP(B41,[23]oct95!$A$37:$IV$122,3,0)</f>
        <v>7270</v>
      </c>
      <c r="Z41" s="5">
        <f>VLOOKUP(B41,[24]nov95!$A$37:$IV$122,3,0)</f>
        <v>87151</v>
      </c>
      <c r="AA41" s="5"/>
      <c r="AB41" s="5">
        <f>VLOOKUP(B41,[25]jan96!$A$36:$IV$108,3,0)</f>
        <v>8514</v>
      </c>
      <c r="AC41" s="5" t="e">
        <f>VLOOKUP(B41,[26]feb96!$A$32:$IV$51,3,0)</f>
        <v>#N/A</v>
      </c>
      <c r="AD41" s="5"/>
      <c r="AE41" s="5">
        <f>VLOOKUP(B41,[27]apr96!$A$36:$IV$111,3,0)</f>
        <v>5659</v>
      </c>
      <c r="AF41" s="5">
        <f>VLOOKUP(B41,[28]may96!$A$50:$IV$159,3,0)</f>
        <v>5244</v>
      </c>
      <c r="AG41" s="5">
        <f>VLOOKUP(B41,[29]jun96!$A$36:$IV$111,3,0)</f>
        <v>12480</v>
      </c>
      <c r="AH41" s="5">
        <f>VLOOKUP(B41,[30]jul96!$A$51:$IV$125,3,0)</f>
        <v>58743</v>
      </c>
      <c r="AI41" s="5">
        <f>VLOOKUP(B41,[31]aug96!$A$50:$IV$123,3,0)</f>
        <v>50440</v>
      </c>
      <c r="AJ41" s="5">
        <f>VLOOKUP(B41,[32]sep96!$A$50:$IV$122,3,0)</f>
        <v>198737</v>
      </c>
      <c r="AK41" s="5">
        <f>VLOOKUP(B41,[33]oct96!$A$36:$IV$108,3,0)</f>
        <v>483101</v>
      </c>
      <c r="AL41" s="5">
        <f>VLOOKUP(B41,[34]nov96!$A$36:$IV$106,3,0)</f>
        <v>106969</v>
      </c>
      <c r="AM41" s="5">
        <f>VLOOKUP(B41,[35]dec96!$A$36:$IV$105,3,0)</f>
        <v>638381</v>
      </c>
      <c r="AN41" s="5">
        <f>VLOOKUP(B41,[36]jan97!$A$48:$IV$113,3,0)</f>
        <v>732250</v>
      </c>
      <c r="AO41" s="5">
        <f>VLOOKUP(B41,[37]feb97!$A$35:$IV$99,3,0)</f>
        <v>812724</v>
      </c>
      <c r="AP41" s="5">
        <f>VLOOKUP(B41,[38]mar97!$A$35:$IV$95,3,0)</f>
        <v>91111</v>
      </c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N41" s="2">
        <v>35490</v>
      </c>
      <c r="CO41" s="1">
        <f t="shared" si="24"/>
        <v>0.77834774193548384</v>
      </c>
      <c r="CP41" s="1">
        <f t="shared" si="26"/>
        <v>2.9637419354838711E-3</v>
      </c>
      <c r="CQ41" s="1">
        <f t="shared" si="27"/>
        <v>7.208709677419355E-4</v>
      </c>
      <c r="CR41" s="1">
        <f t="shared" si="28"/>
        <v>1.7996774193548387E-4</v>
      </c>
      <c r="CS41" s="1">
        <f t="shared" si="29"/>
        <v>2.2158064516129033E-4</v>
      </c>
      <c r="CT41" s="1">
        <f t="shared" si="30"/>
        <v>3.5400645161290326E-3</v>
      </c>
      <c r="CU41" s="1">
        <f t="shared" si="31"/>
        <v>1.5517741935483871E-3</v>
      </c>
      <c r="CV41" s="1">
        <f t="shared" si="32"/>
        <v>6.1638709677419353E-3</v>
      </c>
      <c r="CW41" s="1">
        <f t="shared" si="33"/>
        <v>3.9629032258064519E-3</v>
      </c>
      <c r="CX41" s="1">
        <f t="shared" si="34"/>
        <v>3.0802580645161292E-3</v>
      </c>
      <c r="CY41" s="1">
        <f t="shared" si="35"/>
        <v>2.5508709677419354E-3</v>
      </c>
      <c r="CZ41" s="1">
        <f t="shared" si="36"/>
        <v>3.1654193548387101E-3</v>
      </c>
      <c r="DA41" s="1">
        <f t="shared" si="37"/>
        <v>4.3249483870967748E-2</v>
      </c>
      <c r="DB41" s="1">
        <f t="shared" si="38"/>
        <v>9.1021612903225812E-3</v>
      </c>
      <c r="DC41" s="1">
        <f t="shared" si="39"/>
        <v>9.126774193548387E-4</v>
      </c>
      <c r="DD41" s="1">
        <f t="shared" si="40"/>
        <v>2.6551935483870967E-3</v>
      </c>
      <c r="DE41" s="1">
        <f t="shared" si="41"/>
        <v>1.0025161290322581E-3</v>
      </c>
      <c r="DF41" s="1">
        <f t="shared" si="42"/>
        <v>2.8874193548387101E-3</v>
      </c>
      <c r="DG41" s="1">
        <f t="shared" si="43"/>
        <v>1.2394193548387097E-3</v>
      </c>
      <c r="DH41" s="1">
        <f t="shared" si="44"/>
        <v>1.3404193548387097E-3</v>
      </c>
      <c r="DI41" s="1">
        <f t="shared" si="45"/>
        <v>3.6244193548387094E-3</v>
      </c>
      <c r="DJ41" s="1">
        <f t="shared" si="46"/>
        <v>1.0254516129032257E-3</v>
      </c>
      <c r="DK41" s="1">
        <f t="shared" si="47"/>
        <v>2.3451612903225807E-4</v>
      </c>
      <c r="DL41" s="1">
        <f t="shared" si="48"/>
        <v>2.8113225806451615E-3</v>
      </c>
      <c r="DM41" s="1">
        <f t="shared" si="49"/>
        <v>0</v>
      </c>
      <c r="DN41" s="1">
        <f t="shared" si="50"/>
        <v>2.7464516129032258E-4</v>
      </c>
      <c r="DO41" s="1" t="e">
        <f t="shared" si="51"/>
        <v>#N/A</v>
      </c>
      <c r="DP41" s="1">
        <f t="shared" si="52"/>
        <v>0</v>
      </c>
      <c r="DQ41" s="1">
        <f t="shared" si="53"/>
        <v>1.8254838709677419E-4</v>
      </c>
      <c r="DR41" s="1">
        <f t="shared" si="54"/>
        <v>1.6916129032258065E-4</v>
      </c>
      <c r="DS41" s="1">
        <f t="shared" si="55"/>
        <v>4.0258064516129032E-4</v>
      </c>
      <c r="DT41" s="1">
        <f t="shared" si="56"/>
        <v>1.8949354838709675E-3</v>
      </c>
      <c r="DU41" s="1">
        <f t="shared" si="57"/>
        <v>1.6270967741935484E-3</v>
      </c>
      <c r="DV41" s="1">
        <f t="shared" si="58"/>
        <v>6.4108709677419351E-3</v>
      </c>
      <c r="DW41" s="1">
        <f t="shared" si="59"/>
        <v>1.5583903225806451E-2</v>
      </c>
      <c r="DX41" s="1">
        <f t="shared" si="60"/>
        <v>3.4506129032258063E-3</v>
      </c>
      <c r="DY41" s="1">
        <f t="shared" si="61"/>
        <v>2.0592935483870967E-2</v>
      </c>
      <c r="DZ41" s="1">
        <f t="shared" si="62"/>
        <v>2.3620967741935481E-2</v>
      </c>
      <c r="EA41" s="1">
        <f t="shared" si="63"/>
        <v>2.6216903225806453E-2</v>
      </c>
      <c r="EB41" s="1">
        <f t="shared" si="64"/>
        <v>2.9390645161290322E-3</v>
      </c>
      <c r="EC41" s="1">
        <f t="shared" si="65"/>
        <v>0</v>
      </c>
      <c r="ED41" s="1">
        <f t="shared" si="66"/>
        <v>0</v>
      </c>
      <c r="EE41" s="1">
        <f t="shared" si="67"/>
        <v>0</v>
      </c>
      <c r="EF41" s="1">
        <f t="shared" si="68"/>
        <v>0</v>
      </c>
      <c r="EG41" s="1">
        <f t="shared" si="69"/>
        <v>0</v>
      </c>
      <c r="EH41" s="1">
        <f t="shared" si="70"/>
        <v>0</v>
      </c>
      <c r="EI41" s="1">
        <f t="shared" si="71"/>
        <v>0</v>
      </c>
      <c r="EJ41" s="1">
        <f t="shared" si="72"/>
        <v>0</v>
      </c>
      <c r="EK41" s="1">
        <f t="shared" si="73"/>
        <v>0</v>
      </c>
      <c r="EL41" s="1">
        <f t="shared" si="74"/>
        <v>0</v>
      </c>
      <c r="EM41" s="1">
        <f t="shared" si="75"/>
        <v>0</v>
      </c>
      <c r="EN41" s="1">
        <f t="shared" si="76"/>
        <v>0</v>
      </c>
      <c r="EO41" s="1">
        <f t="shared" si="77"/>
        <v>0</v>
      </c>
      <c r="EP41" s="1">
        <f t="shared" si="78"/>
        <v>0</v>
      </c>
      <c r="EQ41" s="1">
        <f t="shared" si="79"/>
        <v>0</v>
      </c>
      <c r="ER41" s="1">
        <f t="shared" si="80"/>
        <v>0</v>
      </c>
      <c r="ES41" s="1">
        <f t="shared" si="81"/>
        <v>0</v>
      </c>
      <c r="ET41" s="1">
        <f t="shared" si="82"/>
        <v>0</v>
      </c>
      <c r="EU41" s="1">
        <f t="shared" si="83"/>
        <v>0</v>
      </c>
      <c r="EV41" s="1">
        <f t="shared" si="84"/>
        <v>0</v>
      </c>
      <c r="EW41" s="1">
        <f t="shared" si="85"/>
        <v>0</v>
      </c>
      <c r="EX41" s="1">
        <f t="shared" si="86"/>
        <v>0</v>
      </c>
      <c r="EY41" s="1">
        <f t="shared" si="87"/>
        <v>0</v>
      </c>
      <c r="EZ41" s="1">
        <f t="shared" si="88"/>
        <v>0</v>
      </c>
      <c r="FA41" s="1">
        <f t="shared" si="25"/>
        <v>0</v>
      </c>
      <c r="FB41" s="1">
        <f t="shared" si="98"/>
        <v>0</v>
      </c>
      <c r="FC41" s="1">
        <f t="shared" si="99"/>
        <v>0</v>
      </c>
      <c r="FD41" s="1">
        <f t="shared" si="100"/>
        <v>0</v>
      </c>
      <c r="FE41" s="1">
        <f t="shared" si="101"/>
        <v>0</v>
      </c>
      <c r="FF41" s="1">
        <f t="shared" si="102"/>
        <v>0</v>
      </c>
      <c r="FG41" s="1">
        <f t="shared" si="103"/>
        <v>0</v>
      </c>
      <c r="FH41" s="1">
        <f t="shared" si="104"/>
        <v>0</v>
      </c>
      <c r="FI41" s="1">
        <f t="shared" si="105"/>
        <v>0</v>
      </c>
      <c r="FJ41" s="1">
        <f t="shared" si="106"/>
        <v>0</v>
      </c>
      <c r="FK41" s="1">
        <f t="shared" si="107"/>
        <v>0</v>
      </c>
      <c r="FL41" s="1">
        <f t="shared" si="108"/>
        <v>0</v>
      </c>
      <c r="FM41" s="1">
        <f t="shared" si="109"/>
        <v>0</v>
      </c>
      <c r="FN41" s="1">
        <f t="shared" si="110"/>
        <v>0</v>
      </c>
      <c r="FO41" s="1">
        <f t="shared" si="111"/>
        <v>0</v>
      </c>
      <c r="FP41" s="1">
        <f t="shared" si="112"/>
        <v>0</v>
      </c>
      <c r="FQ41" s="1">
        <f t="shared" si="90"/>
        <v>0</v>
      </c>
      <c r="FR41" s="1">
        <f t="shared" si="91"/>
        <v>0</v>
      </c>
      <c r="FS41" s="1">
        <f t="shared" si="92"/>
        <v>0</v>
      </c>
      <c r="FT41" s="1">
        <f t="shared" si="93"/>
        <v>0</v>
      </c>
      <c r="FU41" s="1">
        <f t="shared" si="94"/>
        <v>0</v>
      </c>
      <c r="FV41" s="1">
        <f t="shared" si="95"/>
        <v>0</v>
      </c>
      <c r="FW41" s="1">
        <f t="shared" si="96"/>
        <v>0</v>
      </c>
      <c r="FX41" s="1">
        <f t="shared" si="97"/>
        <v>0</v>
      </c>
    </row>
    <row r="42" spans="1:180" x14ac:dyDescent="0.2">
      <c r="A42" s="1">
        <v>30</v>
      </c>
      <c r="B42" s="2">
        <v>35521</v>
      </c>
      <c r="C42" s="5">
        <f>VLOOKUP(B42,'[1]1993'!$A$392:$IV$502,3,0)</f>
        <v>23344800</v>
      </c>
      <c r="D42" s="5">
        <f>VLOOKUP(B42,[2]jan94!$A$38:$IV$145,3,0)</f>
        <v>86926</v>
      </c>
      <c r="E42" s="5">
        <f>VLOOKUP(B42,[3]feb94!$A$38:$IV$144,3,0)</f>
        <v>25831</v>
      </c>
      <c r="F42" s="5">
        <f>VLOOKUP(B42,[4]mar94!$A$38:$IV$144,3,0)</f>
        <v>5298</v>
      </c>
      <c r="G42" s="5">
        <f>VLOOKUP(B42,[5]apr94!$A$38:$IV$142,3,0)</f>
        <v>6758</v>
      </c>
      <c r="H42" s="5">
        <f>VLOOKUP(B42,[6]may94!$A$38:$IV$142,3,0)</f>
        <v>96362</v>
      </c>
      <c r="I42" s="5">
        <f>VLOOKUP(B42,[7]jun94!$A$49:$IV$153,3,0)</f>
        <v>47295</v>
      </c>
      <c r="J42" s="5">
        <f>VLOOKUP(B42,[8]jul94!$A$38:$IV$140,3,0)</f>
        <v>183537</v>
      </c>
      <c r="K42" s="5">
        <f>VLOOKUP(B42,[9]aug94!$A$38:$IV$140,3,0)</f>
        <v>109317</v>
      </c>
      <c r="L42" s="5">
        <f>VLOOKUP(B42,[10]sep94!$A$38:$IV$137,3,0)</f>
        <v>90593</v>
      </c>
      <c r="M42" s="5">
        <f>VLOOKUP(B42,[11]oct94!$A$38:$IV$140,3,0)</f>
        <v>73965</v>
      </c>
      <c r="N42" s="5">
        <f>VLOOKUP(B42,[12]nov94!$A$38:$IV$138,3,0)</f>
        <v>157108</v>
      </c>
      <c r="O42" s="5">
        <f>VLOOKUP(B42,[13]dec94!$A$38:$IV$137,3,0)</f>
        <v>1319340</v>
      </c>
      <c r="P42" s="5">
        <f>VLOOKUP(B42,[14]jan95!$A$37:$IV$133,3,0)</f>
        <v>253661</v>
      </c>
      <c r="Q42" s="5">
        <f>VLOOKUP(B42,[15]feb95!$A$37:$IV$127,3,0)</f>
        <v>26754</v>
      </c>
      <c r="R42" s="5">
        <f>VLOOKUP(B42,[16]mar95!$A$37:$IV$128,3,0)</f>
        <v>84171</v>
      </c>
      <c r="S42" s="5">
        <f>VLOOKUP(B42,[17]apr95!$A$37:$IV$122,3,0)</f>
        <v>28676</v>
      </c>
      <c r="T42" s="5">
        <f>VLOOKUP(B42,[18]may95!$A$37:$IV$126,3,0)</f>
        <v>84991</v>
      </c>
      <c r="U42" s="5">
        <f>VLOOKUP(B42,[19]jun95!$A$51:$IV$142,3,0)</f>
        <v>36444</v>
      </c>
      <c r="V42" s="5">
        <f>VLOOKUP(B42,[20]jul95!$A$51:$IV$140,3,0)</f>
        <v>39290</v>
      </c>
      <c r="W42" s="5">
        <f>VLOOKUP(B42,[21]aug95!$A$51:$IV$139,3,0)</f>
        <v>102043</v>
      </c>
      <c r="X42" s="5">
        <f>VLOOKUP(B42,[22]sep95!$A$51:$IV$138,3,0)</f>
        <v>40866</v>
      </c>
      <c r="Y42" s="5">
        <f>VLOOKUP(B42,[23]oct95!$A$37:$IV$122,3,0)</f>
        <v>6065</v>
      </c>
      <c r="Z42" s="5">
        <f>VLOOKUP(B42,[24]nov95!$A$37:$IV$122,3,0)</f>
        <v>84914</v>
      </c>
      <c r="AA42" s="5"/>
      <c r="AB42" s="5">
        <f>VLOOKUP(B42,[25]jan96!$A$36:$IV$108,3,0)</f>
        <v>8774</v>
      </c>
      <c r="AC42" s="5" t="e">
        <f>VLOOKUP(B42,[26]feb96!$A$32:$IV$51,3,0)</f>
        <v>#N/A</v>
      </c>
      <c r="AD42" s="5"/>
      <c r="AE42" s="5">
        <f>VLOOKUP(B42,[27]apr96!$A$36:$IV$111,3,0)</f>
        <v>5600</v>
      </c>
      <c r="AF42" s="5">
        <f>VLOOKUP(B42,[28]may96!$A$50:$IV$159,3,0)</f>
        <v>4936</v>
      </c>
      <c r="AG42" s="5">
        <f>VLOOKUP(B42,[29]jun96!$A$36:$IV$111,3,0)</f>
        <v>11382</v>
      </c>
      <c r="AH42" s="5">
        <f>VLOOKUP(B42,[30]jul96!$A$51:$IV$125,3,0)</f>
        <v>56414</v>
      </c>
      <c r="AI42" s="5">
        <f>VLOOKUP(B42,[31]aug96!$A$50:$IV$123,3,0)</f>
        <v>40637</v>
      </c>
      <c r="AJ42" s="5">
        <f>VLOOKUP(B42,[32]sep96!$A$50:$IV$122,3,0)</f>
        <v>136520</v>
      </c>
      <c r="AK42" s="5">
        <f>VLOOKUP(B42,[33]oct96!$A$36:$IV$108,3,0)</f>
        <v>446422</v>
      </c>
      <c r="AL42" s="5">
        <f>VLOOKUP(B42,[34]nov96!$A$36:$IV$106,3,0)</f>
        <v>90066</v>
      </c>
      <c r="AM42" s="5">
        <f>VLOOKUP(B42,[35]dec96!$A$36:$IV$105,3,0)</f>
        <v>588246</v>
      </c>
      <c r="AN42" s="5">
        <f>VLOOKUP(B42,[36]jan97!$A$48:$IV$113,3,0)</f>
        <v>646899</v>
      </c>
      <c r="AO42" s="5">
        <f>VLOOKUP(B42,[37]feb97!$A$35:$IV$99,3,0)</f>
        <v>423370</v>
      </c>
      <c r="AP42" s="5">
        <f>VLOOKUP(B42,[38]mar97!$A$35:$IV$95,3,0)</f>
        <v>277513</v>
      </c>
      <c r="AQ42" s="5">
        <f>VLOOKUP(B42,[39]apr97!$A$35:$IV$97,3,0)</f>
        <v>129860</v>
      </c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N42" s="2">
        <v>35521</v>
      </c>
      <c r="CO42" s="1">
        <f t="shared" si="24"/>
        <v>0.77815999999999996</v>
      </c>
      <c r="CP42" s="1">
        <f t="shared" si="26"/>
        <v>2.8975333333333335E-3</v>
      </c>
      <c r="CQ42" s="1">
        <f t="shared" si="27"/>
        <v>8.6103333333333336E-4</v>
      </c>
      <c r="CR42" s="1">
        <f t="shared" si="28"/>
        <v>1.7659999999999998E-4</v>
      </c>
      <c r="CS42" s="1">
        <f t="shared" si="29"/>
        <v>2.2526666666666668E-4</v>
      </c>
      <c r="CT42" s="1">
        <f t="shared" si="30"/>
        <v>3.2120666666666667E-3</v>
      </c>
      <c r="CU42" s="1">
        <f t="shared" si="31"/>
        <v>1.5765E-3</v>
      </c>
      <c r="CV42" s="1">
        <f t="shared" si="32"/>
        <v>6.1178999999999999E-3</v>
      </c>
      <c r="CW42" s="1">
        <f t="shared" si="33"/>
        <v>3.6438999999999998E-3</v>
      </c>
      <c r="CX42" s="1">
        <f t="shared" si="34"/>
        <v>3.0197666666666669E-3</v>
      </c>
      <c r="CY42" s="1">
        <f t="shared" si="35"/>
        <v>2.4655000000000002E-3</v>
      </c>
      <c r="CZ42" s="1">
        <f t="shared" si="36"/>
        <v>5.2369333333333332E-3</v>
      </c>
      <c r="DA42" s="1">
        <f t="shared" si="37"/>
        <v>4.3977999999999996E-2</v>
      </c>
      <c r="DB42" s="1">
        <f t="shared" si="38"/>
        <v>8.4553666666666669E-3</v>
      </c>
      <c r="DC42" s="1">
        <f t="shared" si="39"/>
        <v>8.9179999999999999E-4</v>
      </c>
      <c r="DD42" s="1">
        <f t="shared" si="40"/>
        <v>2.8056999999999999E-3</v>
      </c>
      <c r="DE42" s="1">
        <f t="shared" si="41"/>
        <v>9.5586666666666663E-4</v>
      </c>
      <c r="DF42" s="1">
        <f t="shared" si="42"/>
        <v>2.8330333333333332E-3</v>
      </c>
      <c r="DG42" s="1">
        <f t="shared" si="43"/>
        <v>1.2147999999999998E-3</v>
      </c>
      <c r="DH42" s="1">
        <f t="shared" si="44"/>
        <v>1.3096666666666667E-3</v>
      </c>
      <c r="DI42" s="1">
        <f t="shared" si="45"/>
        <v>3.4014333333333333E-3</v>
      </c>
      <c r="DJ42" s="1">
        <f t="shared" si="46"/>
        <v>1.3622E-3</v>
      </c>
      <c r="DK42" s="1">
        <f t="shared" si="47"/>
        <v>2.0216666666666666E-4</v>
      </c>
      <c r="DL42" s="1">
        <f t="shared" si="48"/>
        <v>2.830466666666667E-3</v>
      </c>
      <c r="DM42" s="1">
        <f t="shared" si="49"/>
        <v>0</v>
      </c>
      <c r="DN42" s="1">
        <f t="shared" si="50"/>
        <v>2.9246666666666671E-4</v>
      </c>
      <c r="DO42" s="1" t="e">
        <f t="shared" si="51"/>
        <v>#N/A</v>
      </c>
      <c r="DP42" s="1">
        <f t="shared" si="52"/>
        <v>0</v>
      </c>
      <c r="DQ42" s="1">
        <f t="shared" si="53"/>
        <v>1.8666666666666666E-4</v>
      </c>
      <c r="DR42" s="1">
        <f t="shared" si="54"/>
        <v>1.6453333333333334E-4</v>
      </c>
      <c r="DS42" s="1">
        <f t="shared" si="55"/>
        <v>3.7940000000000001E-4</v>
      </c>
      <c r="DT42" s="1">
        <f t="shared" si="56"/>
        <v>1.8804666666666667E-3</v>
      </c>
      <c r="DU42" s="1">
        <f t="shared" si="57"/>
        <v>1.3545666666666667E-3</v>
      </c>
      <c r="DV42" s="1">
        <f t="shared" si="58"/>
        <v>4.5506666666666664E-3</v>
      </c>
      <c r="DW42" s="1">
        <f t="shared" si="59"/>
        <v>1.4880733333333333E-2</v>
      </c>
      <c r="DX42" s="1">
        <f t="shared" si="60"/>
        <v>3.0021999999999996E-3</v>
      </c>
      <c r="DY42" s="1">
        <f t="shared" si="61"/>
        <v>1.9608200000000003E-2</v>
      </c>
      <c r="DZ42" s="1">
        <f t="shared" si="62"/>
        <v>2.1563300000000001E-2</v>
      </c>
      <c r="EA42" s="1">
        <f t="shared" si="63"/>
        <v>1.4112333333333334E-2</v>
      </c>
      <c r="EB42" s="1">
        <f t="shared" si="64"/>
        <v>9.2504333333333338E-3</v>
      </c>
      <c r="EC42" s="1">
        <f t="shared" si="65"/>
        <v>4.3286666666666664E-3</v>
      </c>
      <c r="ED42" s="1">
        <f t="shared" si="66"/>
        <v>0</v>
      </c>
      <c r="EE42" s="1">
        <f t="shared" si="67"/>
        <v>0</v>
      </c>
      <c r="EF42" s="1">
        <f t="shared" si="68"/>
        <v>0</v>
      </c>
      <c r="EG42" s="1">
        <f t="shared" si="69"/>
        <v>0</v>
      </c>
      <c r="EH42" s="1">
        <f t="shared" si="70"/>
        <v>0</v>
      </c>
      <c r="EI42" s="1">
        <f t="shared" si="71"/>
        <v>0</v>
      </c>
      <c r="EJ42" s="1">
        <f t="shared" si="72"/>
        <v>0</v>
      </c>
      <c r="EK42" s="1">
        <f t="shared" si="73"/>
        <v>0</v>
      </c>
      <c r="EL42" s="1">
        <f t="shared" si="74"/>
        <v>0</v>
      </c>
      <c r="EM42" s="1">
        <f t="shared" si="75"/>
        <v>0</v>
      </c>
      <c r="EN42" s="1">
        <f t="shared" si="76"/>
        <v>0</v>
      </c>
      <c r="EO42" s="1">
        <f t="shared" si="77"/>
        <v>0</v>
      </c>
      <c r="EP42" s="1">
        <f t="shared" si="78"/>
        <v>0</v>
      </c>
      <c r="EQ42" s="1">
        <f t="shared" si="79"/>
        <v>0</v>
      </c>
      <c r="ER42" s="1">
        <f t="shared" si="80"/>
        <v>0</v>
      </c>
      <c r="ES42" s="1">
        <f t="shared" si="81"/>
        <v>0</v>
      </c>
      <c r="ET42" s="1">
        <f t="shared" si="82"/>
        <v>0</v>
      </c>
      <c r="EU42" s="1">
        <f t="shared" si="83"/>
        <v>0</v>
      </c>
      <c r="EV42" s="1">
        <f t="shared" si="84"/>
        <v>0</v>
      </c>
      <c r="EW42" s="1">
        <f t="shared" si="85"/>
        <v>0</v>
      </c>
      <c r="EX42" s="1">
        <f t="shared" si="86"/>
        <v>0</v>
      </c>
      <c r="EY42" s="1">
        <f t="shared" si="87"/>
        <v>0</v>
      </c>
      <c r="EZ42" s="1">
        <f t="shared" si="88"/>
        <v>0</v>
      </c>
      <c r="FA42" s="1">
        <f t="shared" si="25"/>
        <v>0</v>
      </c>
      <c r="FB42" s="1">
        <f t="shared" si="98"/>
        <v>0</v>
      </c>
      <c r="FC42" s="1">
        <f t="shared" si="99"/>
        <v>0</v>
      </c>
      <c r="FD42" s="1">
        <f t="shared" si="100"/>
        <v>0</v>
      </c>
      <c r="FE42" s="1">
        <f t="shared" si="101"/>
        <v>0</v>
      </c>
      <c r="FF42" s="1">
        <f t="shared" si="102"/>
        <v>0</v>
      </c>
      <c r="FG42" s="1">
        <f t="shared" si="103"/>
        <v>0</v>
      </c>
      <c r="FH42" s="1">
        <f t="shared" si="104"/>
        <v>0</v>
      </c>
      <c r="FI42" s="1">
        <f t="shared" si="105"/>
        <v>0</v>
      </c>
      <c r="FJ42" s="1">
        <f t="shared" si="106"/>
        <v>0</v>
      </c>
      <c r="FK42" s="1">
        <f t="shared" si="107"/>
        <v>0</v>
      </c>
      <c r="FL42" s="1">
        <f t="shared" si="108"/>
        <v>0</v>
      </c>
      <c r="FM42" s="1">
        <f t="shared" si="109"/>
        <v>0</v>
      </c>
      <c r="FN42" s="1">
        <f t="shared" si="110"/>
        <v>0</v>
      </c>
      <c r="FO42" s="1">
        <f t="shared" si="111"/>
        <v>0</v>
      </c>
      <c r="FP42" s="1">
        <f t="shared" si="112"/>
        <v>0</v>
      </c>
      <c r="FQ42" s="1">
        <f t="shared" si="90"/>
        <v>0</v>
      </c>
      <c r="FR42" s="1">
        <f t="shared" si="91"/>
        <v>0</v>
      </c>
      <c r="FS42" s="1">
        <f t="shared" si="92"/>
        <v>0</v>
      </c>
      <c r="FT42" s="1">
        <f t="shared" si="93"/>
        <v>0</v>
      </c>
      <c r="FU42" s="1">
        <f t="shared" si="94"/>
        <v>0</v>
      </c>
      <c r="FV42" s="1">
        <f t="shared" si="95"/>
        <v>0</v>
      </c>
      <c r="FW42" s="1">
        <f t="shared" si="96"/>
        <v>0</v>
      </c>
      <c r="FX42" s="1">
        <f t="shared" si="97"/>
        <v>0</v>
      </c>
    </row>
    <row r="43" spans="1:180" x14ac:dyDescent="0.2">
      <c r="A43" s="1">
        <v>31</v>
      </c>
      <c r="B43" s="2">
        <v>35551</v>
      </c>
      <c r="C43" s="5">
        <f>VLOOKUP(B43,'[1]1993'!$A$392:$IV$502,3,0)</f>
        <v>23086384</v>
      </c>
      <c r="D43" s="5">
        <f>VLOOKUP(B43,[2]jan94!$A$38:$IV$145,3,0)</f>
        <v>87485</v>
      </c>
      <c r="E43" s="5">
        <f>VLOOKUP(B43,[3]feb94!$A$38:$IV$144,3,0)</f>
        <v>23051</v>
      </c>
      <c r="F43" s="5">
        <f>VLOOKUP(B43,[4]mar94!$A$38:$IV$144,3,0)</f>
        <v>5432</v>
      </c>
      <c r="G43" s="5">
        <f>VLOOKUP(B43,[5]apr94!$A$38:$IV$142,3,0)</f>
        <v>7440</v>
      </c>
      <c r="H43" s="5">
        <f>VLOOKUP(B43,[6]may94!$A$38:$IV$142,3,0)</f>
        <v>94230</v>
      </c>
      <c r="I43" s="5">
        <f>VLOOKUP(B43,[7]jun94!$A$49:$IV$153,3,0)</f>
        <v>48209</v>
      </c>
      <c r="J43" s="5">
        <f>VLOOKUP(B43,[8]jul94!$A$38:$IV$140,3,0)</f>
        <v>184001</v>
      </c>
      <c r="K43" s="5">
        <f>VLOOKUP(B43,[9]aug94!$A$38:$IV$140,3,0)</f>
        <v>110905</v>
      </c>
      <c r="L43" s="5">
        <f>VLOOKUP(B43,[10]sep94!$A$38:$IV$137,3,0)</f>
        <v>92669</v>
      </c>
      <c r="M43" s="5">
        <f>VLOOKUP(B43,[11]oct94!$A$38:$IV$140,3,0)</f>
        <v>77897</v>
      </c>
      <c r="N43" s="5">
        <f>VLOOKUP(B43,[12]nov94!$A$38:$IV$138,3,0)</f>
        <v>145731</v>
      </c>
      <c r="O43" s="5">
        <f>VLOOKUP(B43,[13]dec94!$A$38:$IV$137,3,0)</f>
        <v>1311593</v>
      </c>
      <c r="P43" s="5">
        <f>VLOOKUP(B43,[14]jan95!$A$37:$IV$133,3,0)</f>
        <v>244332</v>
      </c>
      <c r="Q43" s="5">
        <f>VLOOKUP(B43,[15]feb95!$A$37:$IV$127,3,0)</f>
        <v>26534</v>
      </c>
      <c r="R43" s="5">
        <f>VLOOKUP(B43,[16]mar95!$A$37:$IV$128,3,0)</f>
        <v>83948</v>
      </c>
      <c r="S43" s="5">
        <f>VLOOKUP(B43,[17]apr95!$A$37:$IV$122,3,0)</f>
        <v>29594</v>
      </c>
      <c r="T43" s="5">
        <f>VLOOKUP(B43,[18]may95!$A$37:$IV$126,3,0)</f>
        <v>86065</v>
      </c>
      <c r="U43" s="5">
        <f>VLOOKUP(B43,[19]jun95!$A$51:$IV$142,3,0)</f>
        <v>36227</v>
      </c>
      <c r="V43" s="5">
        <f>VLOOKUP(B43,[20]jul95!$A$51:$IV$140,3,0)</f>
        <v>39023</v>
      </c>
      <c r="W43" s="5">
        <f>VLOOKUP(B43,[21]aug95!$A$51:$IV$139,3,0)</f>
        <v>106414</v>
      </c>
      <c r="X43" s="5">
        <f>VLOOKUP(B43,[22]sep95!$A$51:$IV$138,3,0)</f>
        <v>35921</v>
      </c>
      <c r="Y43" s="5">
        <f>VLOOKUP(B43,[23]oct95!$A$37:$IV$122,3,0)</f>
        <v>6330</v>
      </c>
      <c r="Z43" s="5">
        <f>VLOOKUP(B43,[24]nov95!$A$37:$IV$122,3,0)</f>
        <v>82858</v>
      </c>
      <c r="AA43" s="5"/>
      <c r="AB43" s="5">
        <f>VLOOKUP(B43,[25]jan96!$A$36:$IV$108,3,0)</f>
        <v>8777</v>
      </c>
      <c r="AC43" s="5" t="e">
        <f>VLOOKUP(B43,[26]feb96!$A$32:$IV$51,3,0)</f>
        <v>#N/A</v>
      </c>
      <c r="AD43" s="5"/>
      <c r="AE43" s="5">
        <f>VLOOKUP(B43,[27]apr96!$A$36:$IV$111,3,0)</f>
        <v>5522</v>
      </c>
      <c r="AF43" s="5">
        <f>VLOOKUP(B43,[28]may96!$A$50:$IV$159,3,0)</f>
        <v>6263</v>
      </c>
      <c r="AG43" s="5">
        <f>VLOOKUP(B43,[29]jun96!$A$36:$IV$111,3,0)</f>
        <v>11835</v>
      </c>
      <c r="AH43" s="5">
        <f>VLOOKUP(B43,[30]jul96!$A$51:$IV$125,3,0)</f>
        <v>54790</v>
      </c>
      <c r="AI43" s="5">
        <f>VLOOKUP(B43,[31]aug96!$A$50:$IV$123,3,0)</f>
        <v>6995</v>
      </c>
      <c r="AJ43" s="5">
        <f>VLOOKUP(B43,[32]sep96!$A$50:$IV$122,3,0)</f>
        <v>256145</v>
      </c>
      <c r="AK43" s="5">
        <f>VLOOKUP(B43,[33]oct96!$A$36:$IV$108,3,0)</f>
        <v>422084</v>
      </c>
      <c r="AL43" s="5">
        <f>VLOOKUP(B43,[34]nov96!$A$36:$IV$106,3,0)</f>
        <v>71571</v>
      </c>
      <c r="AM43" s="5">
        <f>VLOOKUP(B43,[35]dec96!$A$36:$IV$105,3,0)</f>
        <v>551244</v>
      </c>
      <c r="AN43" s="5">
        <f>VLOOKUP(B43,[36]jan97!$A$48:$IV$113,3,0)</f>
        <v>491978</v>
      </c>
      <c r="AO43" s="5">
        <f>VLOOKUP(B43,[37]feb97!$A$35:$IV$99,3,0)</f>
        <v>84822</v>
      </c>
      <c r="AP43" s="5">
        <f>VLOOKUP(B43,[38]mar97!$A$35:$IV$95,3,0)</f>
        <v>412347</v>
      </c>
      <c r="AQ43" s="5">
        <f>VLOOKUP(B43,[39]apr97!$A$35:$IV$97,3,0)</f>
        <v>560675</v>
      </c>
      <c r="AR43" s="5">
        <f>VLOOKUP(B43,[40]may97!$A$48:$IV$109,3,0)</f>
        <v>54391</v>
      </c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N43" s="2">
        <v>35551</v>
      </c>
      <c r="CO43" s="1">
        <f t="shared" si="24"/>
        <v>0.74472206451612899</v>
      </c>
      <c r="CP43" s="1">
        <f t="shared" si="26"/>
        <v>2.8220967741935483E-3</v>
      </c>
      <c r="CQ43" s="1">
        <f t="shared" si="27"/>
        <v>7.4358064516129026E-4</v>
      </c>
      <c r="CR43" s="1">
        <f t="shared" si="28"/>
        <v>1.7522580645161292E-4</v>
      </c>
      <c r="CS43" s="1">
        <f t="shared" si="29"/>
        <v>2.4000000000000001E-4</v>
      </c>
      <c r="CT43" s="1">
        <f t="shared" si="30"/>
        <v>3.0396774193548384E-3</v>
      </c>
      <c r="CU43" s="1">
        <f t="shared" si="31"/>
        <v>1.5551290322580646E-3</v>
      </c>
      <c r="CV43" s="1">
        <f t="shared" si="32"/>
        <v>5.935516129032258E-3</v>
      </c>
      <c r="CW43" s="1">
        <f t="shared" si="33"/>
        <v>3.5775806451612906E-3</v>
      </c>
      <c r="CX43" s="1">
        <f t="shared" si="34"/>
        <v>2.9893225806451613E-3</v>
      </c>
      <c r="CY43" s="1">
        <f t="shared" si="35"/>
        <v>2.5128064516129031E-3</v>
      </c>
      <c r="CZ43" s="1">
        <f t="shared" si="36"/>
        <v>4.7010000000000003E-3</v>
      </c>
      <c r="DA43" s="1">
        <f t="shared" si="37"/>
        <v>4.2309451612903226E-2</v>
      </c>
      <c r="DB43" s="1">
        <f t="shared" si="38"/>
        <v>7.8816774193548392E-3</v>
      </c>
      <c r="DC43" s="1">
        <f t="shared" si="39"/>
        <v>8.5593548387096765E-4</v>
      </c>
      <c r="DD43" s="1">
        <f t="shared" si="40"/>
        <v>2.7079999999999999E-3</v>
      </c>
      <c r="DE43" s="1">
        <f t="shared" si="41"/>
        <v>9.5464516129032252E-4</v>
      </c>
      <c r="DF43" s="1">
        <f t="shared" si="42"/>
        <v>2.7762903225806452E-3</v>
      </c>
      <c r="DG43" s="1">
        <f t="shared" si="43"/>
        <v>1.1686129032258065E-3</v>
      </c>
      <c r="DH43" s="1">
        <f t="shared" si="44"/>
        <v>1.2588064516129032E-3</v>
      </c>
      <c r="DI43" s="1">
        <f t="shared" si="45"/>
        <v>3.4327096774193545E-3</v>
      </c>
      <c r="DJ43" s="1">
        <f t="shared" si="46"/>
        <v>1.1587419354838709E-3</v>
      </c>
      <c r="DK43" s="1">
        <f t="shared" si="47"/>
        <v>2.0419354838709677E-4</v>
      </c>
      <c r="DL43" s="1">
        <f t="shared" si="48"/>
        <v>2.6728387096774196E-3</v>
      </c>
      <c r="DM43" s="1">
        <f t="shared" si="49"/>
        <v>0</v>
      </c>
      <c r="DN43" s="1">
        <f t="shared" si="50"/>
        <v>2.8312903225806451E-4</v>
      </c>
      <c r="DO43" s="1" t="e">
        <f t="shared" si="51"/>
        <v>#N/A</v>
      </c>
      <c r="DP43" s="1">
        <f t="shared" si="52"/>
        <v>0</v>
      </c>
      <c r="DQ43" s="1">
        <f t="shared" si="53"/>
        <v>1.7812903225806451E-4</v>
      </c>
      <c r="DR43" s="1">
        <f t="shared" si="54"/>
        <v>2.0203225806451615E-4</v>
      </c>
      <c r="DS43" s="1">
        <f t="shared" si="55"/>
        <v>3.817741935483871E-4</v>
      </c>
      <c r="DT43" s="1">
        <f t="shared" si="56"/>
        <v>1.7674193548387095E-3</v>
      </c>
      <c r="DU43" s="1">
        <f t="shared" si="57"/>
        <v>2.2564516129032258E-4</v>
      </c>
      <c r="DV43" s="1">
        <f t="shared" si="58"/>
        <v>8.2627419354838715E-3</v>
      </c>
      <c r="DW43" s="1">
        <f t="shared" si="59"/>
        <v>1.3615612903225808E-2</v>
      </c>
      <c r="DX43" s="1">
        <f t="shared" si="60"/>
        <v>2.3087419354838709E-3</v>
      </c>
      <c r="DY43" s="1">
        <f t="shared" si="61"/>
        <v>1.7782064516129032E-2</v>
      </c>
      <c r="DZ43" s="1">
        <f t="shared" si="62"/>
        <v>1.587025806451613E-2</v>
      </c>
      <c r="EA43" s="1">
        <f t="shared" si="63"/>
        <v>2.7361935483870966E-3</v>
      </c>
      <c r="EB43" s="1">
        <f t="shared" si="64"/>
        <v>1.3301516129032258E-2</v>
      </c>
      <c r="EC43" s="1">
        <f t="shared" si="65"/>
        <v>1.8086290322580648E-2</v>
      </c>
      <c r="ED43" s="1">
        <f t="shared" si="66"/>
        <v>1.7545483870967742E-3</v>
      </c>
      <c r="EE43" s="1">
        <f t="shared" si="67"/>
        <v>0</v>
      </c>
      <c r="EF43" s="1">
        <f t="shared" si="68"/>
        <v>0</v>
      </c>
      <c r="EG43" s="1">
        <f t="shared" si="69"/>
        <v>0</v>
      </c>
      <c r="EH43" s="1">
        <f t="shared" si="70"/>
        <v>0</v>
      </c>
      <c r="EI43" s="1">
        <f t="shared" si="71"/>
        <v>0</v>
      </c>
      <c r="EJ43" s="1">
        <f t="shared" si="72"/>
        <v>0</v>
      </c>
      <c r="EK43" s="1">
        <f t="shared" si="73"/>
        <v>0</v>
      </c>
      <c r="EL43" s="1">
        <f t="shared" si="74"/>
        <v>0</v>
      </c>
      <c r="EM43" s="1">
        <f t="shared" si="75"/>
        <v>0</v>
      </c>
      <c r="EN43" s="1">
        <f t="shared" si="76"/>
        <v>0</v>
      </c>
      <c r="EO43" s="1">
        <f t="shared" si="77"/>
        <v>0</v>
      </c>
      <c r="EP43" s="1">
        <f t="shared" si="78"/>
        <v>0</v>
      </c>
      <c r="EQ43" s="1">
        <f t="shared" si="79"/>
        <v>0</v>
      </c>
      <c r="ER43" s="1">
        <f t="shared" si="80"/>
        <v>0</v>
      </c>
      <c r="ES43" s="1">
        <f t="shared" si="81"/>
        <v>0</v>
      </c>
      <c r="ET43" s="1">
        <f t="shared" si="82"/>
        <v>0</v>
      </c>
      <c r="EU43" s="1">
        <f t="shared" si="83"/>
        <v>0</v>
      </c>
      <c r="EV43" s="1">
        <f t="shared" si="84"/>
        <v>0</v>
      </c>
      <c r="EW43" s="1">
        <f t="shared" si="85"/>
        <v>0</v>
      </c>
      <c r="EX43" s="1">
        <f t="shared" si="86"/>
        <v>0</v>
      </c>
      <c r="EY43" s="1">
        <f t="shared" si="87"/>
        <v>0</v>
      </c>
      <c r="EZ43" s="1">
        <f t="shared" si="88"/>
        <v>0</v>
      </c>
      <c r="FA43" s="1">
        <f t="shared" si="25"/>
        <v>0</v>
      </c>
      <c r="FB43" s="1">
        <f t="shared" si="98"/>
        <v>0</v>
      </c>
      <c r="FC43" s="1">
        <f t="shared" si="99"/>
        <v>0</v>
      </c>
      <c r="FD43" s="1">
        <f t="shared" si="100"/>
        <v>0</v>
      </c>
      <c r="FE43" s="1">
        <f t="shared" si="101"/>
        <v>0</v>
      </c>
      <c r="FF43" s="1">
        <f t="shared" si="102"/>
        <v>0</v>
      </c>
      <c r="FG43" s="1">
        <f t="shared" si="103"/>
        <v>0</v>
      </c>
      <c r="FH43" s="1">
        <f t="shared" si="104"/>
        <v>0</v>
      </c>
      <c r="FI43" s="1">
        <f t="shared" si="105"/>
        <v>0</v>
      </c>
      <c r="FJ43" s="1">
        <f t="shared" si="106"/>
        <v>0</v>
      </c>
      <c r="FK43" s="1">
        <f t="shared" si="107"/>
        <v>0</v>
      </c>
      <c r="FL43" s="1">
        <f t="shared" si="108"/>
        <v>0</v>
      </c>
      <c r="FM43" s="1">
        <f t="shared" si="109"/>
        <v>0</v>
      </c>
      <c r="FN43" s="1">
        <f t="shared" si="110"/>
        <v>0</v>
      </c>
      <c r="FO43" s="1">
        <f t="shared" si="111"/>
        <v>0</v>
      </c>
      <c r="FP43" s="1">
        <f t="shared" si="112"/>
        <v>0</v>
      </c>
      <c r="FQ43" s="1">
        <f t="shared" si="90"/>
        <v>0</v>
      </c>
      <c r="FR43" s="1">
        <f t="shared" si="91"/>
        <v>0</v>
      </c>
      <c r="FS43" s="1">
        <f t="shared" si="92"/>
        <v>0</v>
      </c>
      <c r="FT43" s="1">
        <f t="shared" si="93"/>
        <v>0</v>
      </c>
      <c r="FU43" s="1">
        <f t="shared" si="94"/>
        <v>0</v>
      </c>
      <c r="FV43" s="1">
        <f t="shared" si="95"/>
        <v>0</v>
      </c>
      <c r="FW43" s="1">
        <f t="shared" si="96"/>
        <v>0</v>
      </c>
      <c r="FX43" s="1">
        <f t="shared" si="97"/>
        <v>0</v>
      </c>
    </row>
    <row r="44" spans="1:180" x14ac:dyDescent="0.2">
      <c r="A44" s="1">
        <v>30</v>
      </c>
      <c r="B44" s="2">
        <v>35582</v>
      </c>
      <c r="C44" s="5">
        <f>VLOOKUP(B44,'[1]1993'!$A$392:$IV$502,3,0)</f>
        <v>19338495</v>
      </c>
      <c r="D44" s="5">
        <f>VLOOKUP(B44,[2]jan94!$A$38:$IV$145,3,0)</f>
        <v>80823</v>
      </c>
      <c r="E44" s="5">
        <f>VLOOKUP(B44,[3]feb94!$A$38:$IV$144,3,0)</f>
        <v>21038</v>
      </c>
      <c r="F44" s="5">
        <f>VLOOKUP(B44,[4]mar94!$A$38:$IV$144,3,0)</f>
        <v>4743</v>
      </c>
      <c r="G44" s="5">
        <f>VLOOKUP(B44,[5]apr94!$A$38:$IV$142,3,0)</f>
        <v>7129</v>
      </c>
      <c r="H44" s="5">
        <f>VLOOKUP(B44,[6]may94!$A$38:$IV$142,3,0)</f>
        <v>91381</v>
      </c>
      <c r="I44" s="5">
        <f>VLOOKUP(B44,[7]jun94!$A$49:$IV$153,3,0)</f>
        <v>46017</v>
      </c>
      <c r="J44" s="5">
        <f>VLOOKUP(B44,[8]jul94!$A$38:$IV$140,3,0)</f>
        <v>172382</v>
      </c>
      <c r="K44" s="5">
        <f>VLOOKUP(B44,[9]aug94!$A$38:$IV$140,3,0)</f>
        <v>108771</v>
      </c>
      <c r="L44" s="5">
        <f>VLOOKUP(B44,[10]sep94!$A$38:$IV$137,3,0)</f>
        <v>89120</v>
      </c>
      <c r="M44" s="5">
        <f>VLOOKUP(B44,[11]oct94!$A$38:$IV$140,3,0)</f>
        <v>69792</v>
      </c>
      <c r="N44" s="5">
        <f>VLOOKUP(B44,[12]nov94!$A$38:$IV$138,3,0)</f>
        <v>127138</v>
      </c>
      <c r="O44" s="5">
        <f>VLOOKUP(B44,[13]dec94!$A$38:$IV$137,3,0)</f>
        <v>878656</v>
      </c>
      <c r="P44" s="5">
        <f>VLOOKUP(B44,[14]jan95!$A$37:$IV$133,3,0)</f>
        <v>207179</v>
      </c>
      <c r="Q44" s="5">
        <f>VLOOKUP(B44,[15]feb95!$A$37:$IV$127,3,0)</f>
        <v>25089</v>
      </c>
      <c r="R44" s="5">
        <f>VLOOKUP(B44,[16]mar95!$A$37:$IV$128,3,0)</f>
        <v>80013</v>
      </c>
      <c r="S44" s="5">
        <f>VLOOKUP(B44,[17]apr95!$A$37:$IV$122,3,0)</f>
        <v>29310</v>
      </c>
      <c r="T44" s="5">
        <f>VLOOKUP(B44,[18]may95!$A$37:$IV$126,3,0)</f>
        <v>81938</v>
      </c>
      <c r="U44" s="5">
        <f>VLOOKUP(B44,[19]jun95!$A$51:$IV$142,3,0)</f>
        <v>33499</v>
      </c>
      <c r="V44" s="5">
        <f>VLOOKUP(B44,[20]jul95!$A$51:$IV$140,3,0)</f>
        <v>37325</v>
      </c>
      <c r="W44" s="5">
        <f>VLOOKUP(B44,[21]aug95!$A$51:$IV$139,3,0)</f>
        <v>100565</v>
      </c>
      <c r="X44" s="5">
        <f>VLOOKUP(B44,[22]sep95!$A$51:$IV$138,3,0)</f>
        <v>36501</v>
      </c>
      <c r="Y44" s="5">
        <f>VLOOKUP(B44,[23]oct95!$A$37:$IV$122,3,0)</f>
        <v>6322</v>
      </c>
      <c r="Z44" s="5">
        <f>VLOOKUP(B44,[24]nov95!$A$37:$IV$122,3,0)</f>
        <v>67433</v>
      </c>
      <c r="AA44" s="5"/>
      <c r="AB44" s="5">
        <f>VLOOKUP(B44,[25]jan96!$A$36:$IV$108,3,0)</f>
        <v>8295</v>
      </c>
      <c r="AC44" s="5" t="e">
        <f>VLOOKUP(B44,[26]feb96!$A$32:$IV$51,3,0)</f>
        <v>#N/A</v>
      </c>
      <c r="AD44" s="5"/>
      <c r="AE44" s="5">
        <f>VLOOKUP(B44,[27]apr96!$A$36:$IV$111,3,0)</f>
        <v>5449</v>
      </c>
      <c r="AF44" s="5">
        <f>VLOOKUP(B44,[28]may96!$A$50:$IV$159,3,0)</f>
        <v>5416</v>
      </c>
      <c r="AG44" s="5">
        <f>VLOOKUP(B44,[29]jun96!$A$36:$IV$111,3,0)</f>
        <v>12321</v>
      </c>
      <c r="AH44" s="5">
        <f>VLOOKUP(B44,[30]jul96!$A$51:$IV$125,3,0)</f>
        <v>47593</v>
      </c>
      <c r="AI44" s="5">
        <f>VLOOKUP(B44,[31]aug96!$A$50:$IV$123,3,0)</f>
        <v>97003</v>
      </c>
      <c r="AJ44" s="5">
        <f>VLOOKUP(B44,[32]sep96!$A$50:$IV$122,3,0)</f>
        <v>365410</v>
      </c>
      <c r="AK44" s="5">
        <f>VLOOKUP(B44,[33]oct96!$A$36:$IV$108,3,0)</f>
        <v>351790</v>
      </c>
      <c r="AL44" s="5">
        <f>VLOOKUP(B44,[34]nov96!$A$36:$IV$106,3,0)</f>
        <v>73652</v>
      </c>
      <c r="AM44" s="5">
        <f>VLOOKUP(B44,[35]dec96!$A$36:$IV$105,3,0)</f>
        <v>482400</v>
      </c>
      <c r="AN44" s="5">
        <f>VLOOKUP(B44,[36]jan97!$A$48:$IV$113,3,0)</f>
        <v>442373</v>
      </c>
      <c r="AO44" s="5">
        <f>VLOOKUP(B44,[37]feb97!$A$35:$IV$99,3,0)</f>
        <v>239800</v>
      </c>
      <c r="AP44" s="5">
        <f>VLOOKUP(B44,[38]mar97!$A$35:$IV$95,3,0)</f>
        <v>234978</v>
      </c>
      <c r="AQ44" s="5">
        <f>VLOOKUP(B44,[39]apr97!$A$35:$IV$97,3,0)</f>
        <v>562828</v>
      </c>
      <c r="AR44" s="5">
        <f>VLOOKUP(B44,[40]may97!$A$48:$IV$109,3,0)</f>
        <v>166116</v>
      </c>
      <c r="AS44" s="5">
        <f>VLOOKUP(B44,[41]jun97!$A$35:$IV$96,3,0)</f>
        <v>102206</v>
      </c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N44" s="2">
        <v>35582</v>
      </c>
      <c r="CO44" s="1">
        <f t="shared" si="24"/>
        <v>0.64461650000000004</v>
      </c>
      <c r="CP44" s="1">
        <f t="shared" si="26"/>
        <v>2.6941000000000001E-3</v>
      </c>
      <c r="CQ44" s="1">
        <f t="shared" si="27"/>
        <v>7.0126666666666673E-4</v>
      </c>
      <c r="CR44" s="1">
        <f t="shared" si="28"/>
        <v>1.5809999999999999E-4</v>
      </c>
      <c r="CS44" s="1">
        <f t="shared" si="29"/>
        <v>2.3763333333333333E-4</v>
      </c>
      <c r="CT44" s="1">
        <f t="shared" si="30"/>
        <v>3.0460333333333337E-3</v>
      </c>
      <c r="CU44" s="1">
        <f t="shared" si="31"/>
        <v>1.5339000000000002E-3</v>
      </c>
      <c r="CV44" s="1">
        <f t="shared" si="32"/>
        <v>5.7460666666666665E-3</v>
      </c>
      <c r="CW44" s="1">
        <f t="shared" si="33"/>
        <v>3.6257000000000004E-3</v>
      </c>
      <c r="CX44" s="1">
        <f t="shared" si="34"/>
        <v>2.970666666666667E-3</v>
      </c>
      <c r="CY44" s="1">
        <f t="shared" si="35"/>
        <v>2.3264000000000002E-3</v>
      </c>
      <c r="CZ44" s="1">
        <f t="shared" si="36"/>
        <v>4.2379333333333333E-3</v>
      </c>
      <c r="DA44" s="1">
        <f t="shared" si="37"/>
        <v>2.9288533333333332E-2</v>
      </c>
      <c r="DB44" s="1">
        <f t="shared" si="38"/>
        <v>6.9059666666666667E-3</v>
      </c>
      <c r="DC44" s="1">
        <f t="shared" si="39"/>
        <v>8.363E-4</v>
      </c>
      <c r="DD44" s="1">
        <f t="shared" si="40"/>
        <v>2.6670999999999999E-3</v>
      </c>
      <c r="DE44" s="1">
        <f t="shared" si="41"/>
        <v>9.77E-4</v>
      </c>
      <c r="DF44" s="1">
        <f t="shared" si="42"/>
        <v>2.7312666666666667E-3</v>
      </c>
      <c r="DG44" s="1">
        <f t="shared" si="43"/>
        <v>1.1166333333333333E-3</v>
      </c>
      <c r="DH44" s="1">
        <f t="shared" si="44"/>
        <v>1.2441666666666666E-3</v>
      </c>
      <c r="DI44" s="1">
        <f t="shared" si="45"/>
        <v>3.3521666666666669E-3</v>
      </c>
      <c r="DJ44" s="1">
        <f t="shared" si="46"/>
        <v>1.2167E-3</v>
      </c>
      <c r="DK44" s="1">
        <f t="shared" si="47"/>
        <v>2.1073333333333335E-4</v>
      </c>
      <c r="DL44" s="1">
        <f t="shared" si="48"/>
        <v>2.2477666666666667E-3</v>
      </c>
      <c r="DM44" s="1">
        <f t="shared" si="49"/>
        <v>0</v>
      </c>
      <c r="DN44" s="1">
        <f t="shared" si="50"/>
        <v>2.765E-4</v>
      </c>
      <c r="DO44" s="1" t="e">
        <f t="shared" si="51"/>
        <v>#N/A</v>
      </c>
      <c r="DP44" s="1">
        <f t="shared" si="52"/>
        <v>0</v>
      </c>
      <c r="DQ44" s="1">
        <f t="shared" si="53"/>
        <v>1.8163333333333332E-4</v>
      </c>
      <c r="DR44" s="1">
        <f t="shared" si="54"/>
        <v>1.8053333333333332E-4</v>
      </c>
      <c r="DS44" s="1">
        <f t="shared" si="55"/>
        <v>4.1070000000000001E-4</v>
      </c>
      <c r="DT44" s="1">
        <f t="shared" si="56"/>
        <v>1.5864333333333335E-3</v>
      </c>
      <c r="DU44" s="1">
        <f t="shared" si="57"/>
        <v>3.2334333333333336E-3</v>
      </c>
      <c r="DV44" s="1">
        <f t="shared" si="58"/>
        <v>1.2180333333333333E-2</v>
      </c>
      <c r="DW44" s="1">
        <f t="shared" si="59"/>
        <v>1.1726333333333333E-2</v>
      </c>
      <c r="DX44" s="1">
        <f t="shared" si="60"/>
        <v>2.4550666666666664E-3</v>
      </c>
      <c r="DY44" s="1">
        <f t="shared" si="61"/>
        <v>1.6080000000000001E-2</v>
      </c>
      <c r="DZ44" s="1">
        <f t="shared" si="62"/>
        <v>1.4745766666666667E-2</v>
      </c>
      <c r="EA44" s="1">
        <f t="shared" si="63"/>
        <v>7.9933333333333332E-3</v>
      </c>
      <c r="EB44" s="1">
        <f t="shared" si="64"/>
        <v>7.8326000000000003E-3</v>
      </c>
      <c r="EC44" s="1">
        <f t="shared" si="65"/>
        <v>1.8760933333333334E-2</v>
      </c>
      <c r="ED44" s="1">
        <f t="shared" si="66"/>
        <v>5.5372000000000008E-3</v>
      </c>
      <c r="EE44" s="1">
        <f t="shared" si="67"/>
        <v>3.4068666666666669E-3</v>
      </c>
      <c r="EF44" s="1">
        <f t="shared" si="68"/>
        <v>0</v>
      </c>
      <c r="EG44" s="1">
        <f t="shared" si="69"/>
        <v>0</v>
      </c>
      <c r="EH44" s="1">
        <f t="shared" si="70"/>
        <v>0</v>
      </c>
      <c r="EI44" s="1">
        <f t="shared" si="71"/>
        <v>0</v>
      </c>
      <c r="EJ44" s="1">
        <f t="shared" si="72"/>
        <v>0</v>
      </c>
      <c r="EK44" s="1">
        <f t="shared" si="73"/>
        <v>0</v>
      </c>
      <c r="EL44" s="1">
        <f t="shared" si="74"/>
        <v>0</v>
      </c>
      <c r="EM44" s="1">
        <f t="shared" si="75"/>
        <v>0</v>
      </c>
      <c r="EN44" s="1">
        <f t="shared" si="76"/>
        <v>0</v>
      </c>
      <c r="EO44" s="1">
        <f t="shared" si="77"/>
        <v>0</v>
      </c>
      <c r="EP44" s="1">
        <f t="shared" si="78"/>
        <v>0</v>
      </c>
      <c r="EQ44" s="1">
        <f t="shared" si="79"/>
        <v>0</v>
      </c>
      <c r="ER44" s="1">
        <f t="shared" si="80"/>
        <v>0</v>
      </c>
      <c r="ES44" s="1">
        <f t="shared" si="81"/>
        <v>0</v>
      </c>
      <c r="ET44" s="1">
        <f t="shared" si="82"/>
        <v>0</v>
      </c>
      <c r="EU44" s="1">
        <f t="shared" si="83"/>
        <v>0</v>
      </c>
      <c r="EV44" s="1">
        <f t="shared" si="84"/>
        <v>0</v>
      </c>
      <c r="EW44" s="1">
        <f t="shared" si="85"/>
        <v>0</v>
      </c>
      <c r="EX44" s="1">
        <f t="shared" si="86"/>
        <v>0</v>
      </c>
      <c r="EY44" s="1">
        <f t="shared" si="87"/>
        <v>0</v>
      </c>
      <c r="EZ44" s="1">
        <f t="shared" si="88"/>
        <v>0</v>
      </c>
      <c r="FA44" s="1">
        <f t="shared" si="25"/>
        <v>0</v>
      </c>
      <c r="FB44" s="1">
        <f t="shared" si="98"/>
        <v>0</v>
      </c>
      <c r="FC44" s="1">
        <f t="shared" si="99"/>
        <v>0</v>
      </c>
      <c r="FD44" s="1">
        <f t="shared" si="100"/>
        <v>0</v>
      </c>
      <c r="FE44" s="1">
        <f t="shared" si="101"/>
        <v>0</v>
      </c>
      <c r="FF44" s="1">
        <f t="shared" si="102"/>
        <v>0</v>
      </c>
      <c r="FG44" s="1">
        <f t="shared" si="103"/>
        <v>0</v>
      </c>
      <c r="FH44" s="1">
        <f t="shared" si="104"/>
        <v>0</v>
      </c>
      <c r="FI44" s="1">
        <f t="shared" si="105"/>
        <v>0</v>
      </c>
      <c r="FJ44" s="1">
        <f t="shared" si="106"/>
        <v>0</v>
      </c>
      <c r="FK44" s="1">
        <f t="shared" si="107"/>
        <v>0</v>
      </c>
      <c r="FL44" s="1">
        <f t="shared" si="108"/>
        <v>0</v>
      </c>
      <c r="FM44" s="1">
        <f t="shared" si="109"/>
        <v>0</v>
      </c>
      <c r="FN44" s="1">
        <f t="shared" si="110"/>
        <v>0</v>
      </c>
      <c r="FO44" s="1">
        <f t="shared" si="111"/>
        <v>0</v>
      </c>
      <c r="FP44" s="1">
        <f t="shared" si="112"/>
        <v>0</v>
      </c>
      <c r="FQ44" s="1">
        <f t="shared" si="90"/>
        <v>0</v>
      </c>
      <c r="FR44" s="1">
        <f t="shared" si="91"/>
        <v>0</v>
      </c>
      <c r="FS44" s="1">
        <f t="shared" si="92"/>
        <v>0</v>
      </c>
      <c r="FT44" s="1">
        <f t="shared" si="93"/>
        <v>0</v>
      </c>
      <c r="FU44" s="1">
        <f t="shared" si="94"/>
        <v>0</v>
      </c>
      <c r="FV44" s="1">
        <f t="shared" si="95"/>
        <v>0</v>
      </c>
      <c r="FW44" s="1">
        <f t="shared" si="96"/>
        <v>0</v>
      </c>
      <c r="FX44" s="1">
        <f t="shared" si="97"/>
        <v>0</v>
      </c>
    </row>
    <row r="45" spans="1:180" x14ac:dyDescent="0.2">
      <c r="A45" s="1">
        <v>31</v>
      </c>
      <c r="B45" s="2">
        <v>35612</v>
      </c>
      <c r="C45" s="5">
        <f>VLOOKUP(B45,'[1]1993'!$A$392:$IV$502,3,0)</f>
        <v>23344927</v>
      </c>
      <c r="D45" s="5">
        <f>VLOOKUP(B45,[2]jan94!$A$38:$IV$145,3,0)</f>
        <v>86587</v>
      </c>
      <c r="E45" s="5">
        <f>VLOOKUP(B45,[3]feb94!$A$38:$IV$144,3,0)</f>
        <v>21580</v>
      </c>
      <c r="F45" s="5">
        <f>VLOOKUP(B45,[4]mar94!$A$38:$IV$144,3,0)</f>
        <v>5396</v>
      </c>
      <c r="G45" s="5">
        <f>VLOOKUP(B45,[5]apr94!$A$38:$IV$142,3,0)</f>
        <v>7629</v>
      </c>
      <c r="H45" s="5">
        <f>VLOOKUP(B45,[6]may94!$A$38:$IV$142,3,0)</f>
        <v>91100</v>
      </c>
      <c r="I45" s="5">
        <f>VLOOKUP(B45,[7]jun94!$A$49:$IV$153,3,0)</f>
        <v>46155</v>
      </c>
      <c r="J45" s="5">
        <f>VLOOKUP(B45,[8]jul94!$A$38:$IV$140,3,0)</f>
        <v>171858</v>
      </c>
      <c r="K45" s="5">
        <f>VLOOKUP(B45,[9]aug94!$A$38:$IV$140,3,0)</f>
        <v>105417</v>
      </c>
      <c r="L45" s="5">
        <f>VLOOKUP(B45,[10]sep94!$A$38:$IV$137,3,0)</f>
        <v>88605</v>
      </c>
      <c r="M45" s="5">
        <f>VLOOKUP(B45,[11]oct94!$A$38:$IV$140,3,0)</f>
        <v>71188</v>
      </c>
      <c r="N45" s="5">
        <f>VLOOKUP(B45,[12]nov94!$A$38:$IV$138,3,0)</f>
        <v>136208</v>
      </c>
      <c r="O45" s="5">
        <f>VLOOKUP(B45,[13]dec94!$A$38:$IV$137,3,0)</f>
        <v>1176761</v>
      </c>
      <c r="P45" s="5">
        <f>VLOOKUP(B45,[14]jan95!$A$37:$IV$133,3,0)</f>
        <v>197924</v>
      </c>
      <c r="Q45" s="5">
        <f>VLOOKUP(B45,[15]feb95!$A$37:$IV$127,3,0)</f>
        <v>25151</v>
      </c>
      <c r="R45" s="5">
        <f>VLOOKUP(B45,[16]mar95!$A$37:$IV$128,3,0)</f>
        <v>81262</v>
      </c>
      <c r="S45" s="5">
        <f>VLOOKUP(B45,[17]apr95!$A$37:$IV$122,3,0)</f>
        <v>28838</v>
      </c>
      <c r="T45" s="5">
        <f>VLOOKUP(B45,[18]may95!$A$37:$IV$126,3,0)</f>
        <v>80280</v>
      </c>
      <c r="U45" s="5">
        <f>VLOOKUP(B45,[19]jun95!$A$51:$IV$142,3,0)</f>
        <v>34947</v>
      </c>
      <c r="V45" s="5">
        <f>VLOOKUP(B45,[20]jul95!$A$51:$IV$140,3,0)</f>
        <v>24805</v>
      </c>
      <c r="W45" s="5">
        <f>VLOOKUP(B45,[21]aug95!$A$51:$IV$139,3,0)</f>
        <v>91676</v>
      </c>
      <c r="X45" s="5">
        <f>VLOOKUP(B45,[22]sep95!$A$51:$IV$138,3,0)</f>
        <v>37035</v>
      </c>
      <c r="Y45" s="5">
        <f>VLOOKUP(B45,[23]oct95!$A$37:$IV$122,3,0)</f>
        <v>4557</v>
      </c>
      <c r="Z45" s="5">
        <f>VLOOKUP(B45,[24]nov95!$A$37:$IV$122,3,0)</f>
        <v>58012</v>
      </c>
      <c r="AA45" s="5"/>
      <c r="AB45" s="5">
        <f>VLOOKUP(B45,[25]jan96!$A$36:$IV$108,3,0)</f>
        <v>8002</v>
      </c>
      <c r="AC45" s="5" t="e">
        <f>VLOOKUP(B45,[26]feb96!$A$32:$IV$51,3,0)</f>
        <v>#N/A</v>
      </c>
      <c r="AD45" s="5"/>
      <c r="AE45" s="5">
        <f>VLOOKUP(B45,[27]apr96!$A$36:$IV$111,3,0)</f>
        <v>5477</v>
      </c>
      <c r="AF45" s="5">
        <f>VLOOKUP(B45,[28]may96!$A$50:$IV$159,3,0)</f>
        <v>4965</v>
      </c>
      <c r="AG45" s="5">
        <f>VLOOKUP(B45,[29]jun96!$A$36:$IV$111,3,0)</f>
        <v>13737</v>
      </c>
      <c r="AH45" s="5">
        <f>VLOOKUP(B45,[30]jul96!$A$51:$IV$125,3,0)</f>
        <v>51372</v>
      </c>
      <c r="AI45" s="5">
        <f>VLOOKUP(B45,[31]aug96!$A$50:$IV$123,3,0)</f>
        <v>119604</v>
      </c>
      <c r="AJ45" s="5">
        <f>VLOOKUP(B45,[32]sep96!$A$50:$IV$122,3,0)</f>
        <v>336354</v>
      </c>
      <c r="AK45" s="5">
        <f>VLOOKUP(B45,[33]oct96!$A$36:$IV$108,3,0)</f>
        <v>325140</v>
      </c>
      <c r="AL45" s="5">
        <f>VLOOKUP(B45,[34]nov96!$A$36:$IV$106,3,0)</f>
        <v>75816</v>
      </c>
      <c r="AM45" s="5">
        <f>VLOOKUP(B45,[35]dec96!$A$36:$IV$105,3,0)</f>
        <v>470035</v>
      </c>
      <c r="AN45" s="5">
        <f>VLOOKUP(B45,[36]jan97!$A$48:$IV$113,3,0)</f>
        <v>425456</v>
      </c>
      <c r="AO45" s="5">
        <f>VLOOKUP(B45,[37]feb97!$A$35:$IV$99,3,0)</f>
        <v>101197</v>
      </c>
      <c r="AP45" s="5">
        <f>VLOOKUP(B45,[38]mar97!$A$35:$IV$95,3,0)</f>
        <v>300246</v>
      </c>
      <c r="AQ45" s="5">
        <f>VLOOKUP(B45,[39]apr97!$A$35:$IV$97,3,0)</f>
        <v>550929</v>
      </c>
      <c r="AR45" s="5">
        <f>VLOOKUP(B45,[40]may97!$A$48:$IV$109,3,0)</f>
        <v>266130</v>
      </c>
      <c r="AS45" s="5">
        <f>VLOOKUP(B45,[41]jun97!$A$35:$IV$96,3,0)</f>
        <v>312743</v>
      </c>
      <c r="AT45" s="5">
        <f>VLOOKUP(B45,[42]jul97!$A$50:$IV$110,3,0)</f>
        <v>160361</v>
      </c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N45" s="2">
        <v>35612</v>
      </c>
      <c r="CO45" s="1">
        <f t="shared" si="24"/>
        <v>0.75306216129032255</v>
      </c>
      <c r="CP45" s="1">
        <f t="shared" si="26"/>
        <v>2.7931290322580644E-3</v>
      </c>
      <c r="CQ45" s="1">
        <f t="shared" si="27"/>
        <v>6.9612903225806447E-4</v>
      </c>
      <c r="CR45" s="1">
        <f t="shared" si="28"/>
        <v>1.7406451612903226E-4</v>
      </c>
      <c r="CS45" s="1">
        <f t="shared" si="29"/>
        <v>2.4609677419354842E-4</v>
      </c>
      <c r="CT45" s="1">
        <f t="shared" si="30"/>
        <v>2.9387096774193548E-3</v>
      </c>
      <c r="CU45" s="1">
        <f t="shared" si="31"/>
        <v>1.4888709677419356E-3</v>
      </c>
      <c r="CV45" s="1">
        <f t="shared" si="32"/>
        <v>5.5438064516129034E-3</v>
      </c>
      <c r="CW45" s="1">
        <f t="shared" si="33"/>
        <v>3.4005483870967741E-3</v>
      </c>
      <c r="CX45" s="1">
        <f t="shared" si="34"/>
        <v>2.8582258064516132E-3</v>
      </c>
      <c r="CY45" s="1">
        <f t="shared" si="35"/>
        <v>2.2963870967741937E-3</v>
      </c>
      <c r="CZ45" s="1">
        <f t="shared" si="36"/>
        <v>4.3938064516129034E-3</v>
      </c>
      <c r="DA45" s="1">
        <f t="shared" si="37"/>
        <v>3.7960032258064512E-2</v>
      </c>
      <c r="DB45" s="1">
        <f t="shared" si="38"/>
        <v>6.3846451612903218E-3</v>
      </c>
      <c r="DC45" s="1">
        <f t="shared" si="39"/>
        <v>8.1132258064516125E-4</v>
      </c>
      <c r="DD45" s="1">
        <f t="shared" si="40"/>
        <v>2.6213548387096774E-3</v>
      </c>
      <c r="DE45" s="1">
        <f t="shared" si="41"/>
        <v>9.3025806451612898E-4</v>
      </c>
      <c r="DF45" s="1">
        <f t="shared" si="42"/>
        <v>2.5896774193548389E-3</v>
      </c>
      <c r="DG45" s="1">
        <f t="shared" si="43"/>
        <v>1.1273225806451613E-3</v>
      </c>
      <c r="DH45" s="1">
        <f t="shared" si="44"/>
        <v>8.0016129032258062E-4</v>
      </c>
      <c r="DI45" s="1">
        <f t="shared" si="45"/>
        <v>2.9572903225806449E-3</v>
      </c>
      <c r="DJ45" s="1">
        <f t="shared" si="46"/>
        <v>1.1946774193548387E-3</v>
      </c>
      <c r="DK45" s="1">
        <f t="shared" si="47"/>
        <v>1.4700000000000002E-4</v>
      </c>
      <c r="DL45" s="1">
        <f t="shared" si="48"/>
        <v>1.8713548387096774E-3</v>
      </c>
      <c r="DM45" s="1">
        <f t="shared" si="49"/>
        <v>0</v>
      </c>
      <c r="DN45" s="1">
        <f t="shared" si="50"/>
        <v>2.5812903225806455E-4</v>
      </c>
      <c r="DO45" s="1" t="e">
        <f t="shared" si="51"/>
        <v>#N/A</v>
      </c>
      <c r="DP45" s="1">
        <f t="shared" si="52"/>
        <v>0</v>
      </c>
      <c r="DQ45" s="1">
        <f t="shared" si="53"/>
        <v>1.7667741935483873E-4</v>
      </c>
      <c r="DR45" s="1">
        <f t="shared" si="54"/>
        <v>1.6016129032258065E-4</v>
      </c>
      <c r="DS45" s="1">
        <f t="shared" si="55"/>
        <v>4.431290322580645E-4</v>
      </c>
      <c r="DT45" s="1">
        <f t="shared" si="56"/>
        <v>1.6571612903225807E-3</v>
      </c>
      <c r="DU45" s="1">
        <f t="shared" si="57"/>
        <v>3.8581935483870968E-3</v>
      </c>
      <c r="DV45" s="1">
        <f t="shared" si="58"/>
        <v>1.0850129032258064E-2</v>
      </c>
      <c r="DW45" s="1">
        <f t="shared" si="59"/>
        <v>1.0488387096774193E-2</v>
      </c>
      <c r="DX45" s="1">
        <f t="shared" si="60"/>
        <v>2.4456774193548384E-3</v>
      </c>
      <c r="DY45" s="1">
        <f t="shared" si="61"/>
        <v>1.5162419354838709E-2</v>
      </c>
      <c r="DZ45" s="1">
        <f t="shared" si="62"/>
        <v>1.3724387096774194E-2</v>
      </c>
      <c r="EA45" s="1">
        <f t="shared" si="63"/>
        <v>3.2644193548387094E-3</v>
      </c>
      <c r="EB45" s="1">
        <f t="shared" si="64"/>
        <v>9.6853548387096783E-3</v>
      </c>
      <c r="EC45" s="1">
        <f t="shared" si="65"/>
        <v>1.7771903225806452E-2</v>
      </c>
      <c r="ED45" s="1">
        <f t="shared" si="66"/>
        <v>8.5848387096774184E-3</v>
      </c>
      <c r="EE45" s="1">
        <f t="shared" si="67"/>
        <v>1.0088483870967741E-2</v>
      </c>
      <c r="EF45" s="1">
        <f t="shared" si="68"/>
        <v>5.1729354838709676E-3</v>
      </c>
      <c r="EG45" s="1">
        <f t="shared" si="69"/>
        <v>0</v>
      </c>
      <c r="EH45" s="1">
        <f t="shared" si="70"/>
        <v>0</v>
      </c>
      <c r="EI45" s="1">
        <f t="shared" si="71"/>
        <v>0</v>
      </c>
      <c r="EJ45" s="1">
        <f t="shared" si="72"/>
        <v>0</v>
      </c>
      <c r="EK45" s="1">
        <f t="shared" si="73"/>
        <v>0</v>
      </c>
      <c r="EL45" s="1">
        <f t="shared" si="74"/>
        <v>0</v>
      </c>
      <c r="EM45" s="1">
        <f t="shared" si="75"/>
        <v>0</v>
      </c>
      <c r="EN45" s="1">
        <f t="shared" si="76"/>
        <v>0</v>
      </c>
      <c r="EO45" s="1">
        <f t="shared" si="77"/>
        <v>0</v>
      </c>
      <c r="EP45" s="1">
        <f t="shared" si="78"/>
        <v>0</v>
      </c>
      <c r="EQ45" s="1">
        <f t="shared" si="79"/>
        <v>0</v>
      </c>
      <c r="ER45" s="1">
        <f t="shared" si="80"/>
        <v>0</v>
      </c>
      <c r="ES45" s="1">
        <f t="shared" si="81"/>
        <v>0</v>
      </c>
      <c r="ET45" s="1">
        <f t="shared" si="82"/>
        <v>0</v>
      </c>
      <c r="EU45" s="1">
        <f t="shared" si="83"/>
        <v>0</v>
      </c>
      <c r="EV45" s="1">
        <f t="shared" si="84"/>
        <v>0</v>
      </c>
      <c r="EW45" s="1">
        <f t="shared" si="85"/>
        <v>0</v>
      </c>
      <c r="EX45" s="1">
        <f t="shared" si="86"/>
        <v>0</v>
      </c>
      <c r="EY45" s="1">
        <f t="shared" si="87"/>
        <v>0</v>
      </c>
      <c r="EZ45" s="1">
        <f t="shared" si="88"/>
        <v>0</v>
      </c>
      <c r="FA45" s="1">
        <f t="shared" si="25"/>
        <v>0</v>
      </c>
      <c r="FB45" s="1">
        <f t="shared" si="98"/>
        <v>0</v>
      </c>
      <c r="FC45" s="1">
        <f t="shared" si="99"/>
        <v>0</v>
      </c>
      <c r="FD45" s="1">
        <f t="shared" si="100"/>
        <v>0</v>
      </c>
      <c r="FE45" s="1">
        <f t="shared" si="101"/>
        <v>0</v>
      </c>
      <c r="FF45" s="1">
        <f t="shared" si="102"/>
        <v>0</v>
      </c>
      <c r="FG45" s="1">
        <f t="shared" si="103"/>
        <v>0</v>
      </c>
      <c r="FH45" s="1">
        <f t="shared" si="104"/>
        <v>0</v>
      </c>
      <c r="FI45" s="1">
        <f t="shared" si="105"/>
        <v>0</v>
      </c>
      <c r="FJ45" s="1">
        <f t="shared" si="106"/>
        <v>0</v>
      </c>
      <c r="FK45" s="1">
        <f t="shared" si="107"/>
        <v>0</v>
      </c>
      <c r="FL45" s="1">
        <f t="shared" si="108"/>
        <v>0</v>
      </c>
      <c r="FM45" s="1">
        <f t="shared" si="109"/>
        <v>0</v>
      </c>
      <c r="FN45" s="1">
        <f t="shared" si="110"/>
        <v>0</v>
      </c>
      <c r="FO45" s="1">
        <f t="shared" si="111"/>
        <v>0</v>
      </c>
      <c r="FP45" s="1">
        <f t="shared" si="112"/>
        <v>0</v>
      </c>
      <c r="FQ45" s="1">
        <f t="shared" si="90"/>
        <v>0</v>
      </c>
      <c r="FR45" s="1">
        <f t="shared" si="91"/>
        <v>0</v>
      </c>
      <c r="FS45" s="1">
        <f t="shared" si="92"/>
        <v>0</v>
      </c>
      <c r="FT45" s="1">
        <f t="shared" si="93"/>
        <v>0</v>
      </c>
      <c r="FU45" s="1">
        <f t="shared" si="94"/>
        <v>0</v>
      </c>
      <c r="FV45" s="1">
        <f t="shared" si="95"/>
        <v>0</v>
      </c>
      <c r="FW45" s="1">
        <f t="shared" si="96"/>
        <v>0</v>
      </c>
      <c r="FX45" s="1">
        <f t="shared" si="97"/>
        <v>0</v>
      </c>
    </row>
    <row r="46" spans="1:180" x14ac:dyDescent="0.2">
      <c r="A46" s="1">
        <v>31</v>
      </c>
      <c r="B46" s="2">
        <v>35643</v>
      </c>
      <c r="C46" s="5">
        <f>VLOOKUP(B46,'[1]1993'!$A$392:$IV$502,3,0)</f>
        <v>22766236</v>
      </c>
      <c r="D46" s="5">
        <f>VLOOKUP(B46,[2]jan94!$A$38:$IV$145,3,0)</f>
        <v>87776</v>
      </c>
      <c r="E46" s="5">
        <f>VLOOKUP(B46,[3]feb94!$A$38:$IV$144,3,0)</f>
        <v>20535</v>
      </c>
      <c r="F46" s="5">
        <f>VLOOKUP(B46,[4]mar94!$A$38:$IV$144,3,0)</f>
        <v>5140</v>
      </c>
      <c r="G46" s="5">
        <f>VLOOKUP(B46,[5]apr94!$A$38:$IV$142,3,0)</f>
        <v>7419</v>
      </c>
      <c r="H46" s="5">
        <f>VLOOKUP(B46,[6]may94!$A$38:$IV$142,3,0)</f>
        <v>87141</v>
      </c>
      <c r="I46" s="5">
        <f>VLOOKUP(B46,[7]jun94!$A$49:$IV$153,3,0)</f>
        <v>46611</v>
      </c>
      <c r="J46" s="5">
        <f>VLOOKUP(B46,[8]jul94!$A$38:$IV$140,3,0)</f>
        <v>169548</v>
      </c>
      <c r="K46" s="5">
        <f>VLOOKUP(B46,[9]aug94!$A$38:$IV$140,3,0)</f>
        <v>102443</v>
      </c>
      <c r="L46" s="5">
        <f>VLOOKUP(B46,[10]sep94!$A$38:$IV$137,3,0)</f>
        <v>87440</v>
      </c>
      <c r="M46" s="5">
        <f>VLOOKUP(B46,[11]oct94!$A$38:$IV$140,3,0)</f>
        <v>72938</v>
      </c>
      <c r="N46" s="5">
        <f>VLOOKUP(B46,[12]nov94!$A$38:$IV$138,3,0)</f>
        <v>243852</v>
      </c>
      <c r="O46" s="5">
        <f>VLOOKUP(B46,[13]dec94!$A$38:$IV$137,3,0)</f>
        <v>1264849</v>
      </c>
      <c r="P46" s="5">
        <f>VLOOKUP(B46,[14]jan95!$A$37:$IV$133,3,0)</f>
        <v>196979</v>
      </c>
      <c r="Q46" s="5">
        <f>VLOOKUP(B46,[15]feb95!$A$37:$IV$127,3,0)</f>
        <v>22744</v>
      </c>
      <c r="R46" s="5">
        <f>VLOOKUP(B46,[16]mar95!$A$37:$IV$128,3,0)</f>
        <v>81102</v>
      </c>
      <c r="S46" s="5">
        <f>VLOOKUP(B46,[17]apr95!$A$37:$IV$122,3,0)</f>
        <v>28775</v>
      </c>
      <c r="T46" s="5">
        <f>VLOOKUP(B46,[18]may95!$A$37:$IV$126,3,0)</f>
        <v>82865</v>
      </c>
      <c r="U46" s="5">
        <f>VLOOKUP(B46,[19]jun95!$A$51:$IV$142,3,0)</f>
        <v>33773</v>
      </c>
      <c r="V46" s="5">
        <f>VLOOKUP(B46,[20]jul95!$A$51:$IV$140,3,0)</f>
        <v>25011</v>
      </c>
      <c r="W46" s="5">
        <f>VLOOKUP(B46,[21]aug95!$A$51:$IV$139,3,0)</f>
        <v>91969</v>
      </c>
      <c r="X46" s="5">
        <f>VLOOKUP(B46,[22]sep95!$A$51:$IV$138,3,0)</f>
        <v>33416</v>
      </c>
      <c r="Y46" s="5">
        <f>VLOOKUP(B46,[23]oct95!$A$37:$IV$122,3,0)</f>
        <v>5709</v>
      </c>
      <c r="Z46" s="5">
        <f>VLOOKUP(B46,[24]nov95!$A$37:$IV$122,3,0)</f>
        <v>57634</v>
      </c>
      <c r="AA46" s="5"/>
      <c r="AB46" s="5">
        <f>VLOOKUP(B46,[25]jan96!$A$36:$IV$108,3,0)</f>
        <v>7050</v>
      </c>
      <c r="AC46" s="5" t="e">
        <f>VLOOKUP(B46,[26]feb96!$A$32:$IV$51,3,0)</f>
        <v>#N/A</v>
      </c>
      <c r="AD46" s="5"/>
      <c r="AE46" s="5">
        <f>VLOOKUP(B46,[27]apr96!$A$36:$IV$111,3,0)</f>
        <v>5742</v>
      </c>
      <c r="AF46" s="5">
        <f>VLOOKUP(B46,[28]may96!$A$50:$IV$159,3,0)</f>
        <v>3737</v>
      </c>
      <c r="AG46" s="5">
        <f>VLOOKUP(B46,[29]jun96!$A$36:$IV$111,3,0)</f>
        <v>11179</v>
      </c>
      <c r="AH46" s="5">
        <f>VLOOKUP(B46,[30]jul96!$A$51:$IV$125,3,0)</f>
        <v>46350</v>
      </c>
      <c r="AI46" s="5">
        <f>VLOOKUP(B46,[31]aug96!$A$50:$IV$123,3,0)</f>
        <v>133009</v>
      </c>
      <c r="AJ46" s="5">
        <f>VLOOKUP(B46,[32]sep96!$A$50:$IV$122,3,0)</f>
        <v>241201</v>
      </c>
      <c r="AK46" s="5">
        <f>VLOOKUP(B46,[33]oct96!$A$36:$IV$108,3,0)</f>
        <v>267344</v>
      </c>
      <c r="AL46" s="5">
        <f>VLOOKUP(B46,[34]nov96!$A$36:$IV$106,3,0)</f>
        <v>160135</v>
      </c>
      <c r="AM46" s="5">
        <f>VLOOKUP(B46,[35]dec96!$A$36:$IV$105,3,0)</f>
        <v>334080</v>
      </c>
      <c r="AN46" s="5">
        <f>VLOOKUP(B46,[36]jan97!$A$48:$IV$113,3,0)</f>
        <v>452876</v>
      </c>
      <c r="AO46" s="5">
        <f>VLOOKUP(B46,[37]feb97!$A$35:$IV$99,3,0)</f>
        <v>97775</v>
      </c>
      <c r="AP46" s="5">
        <f>VLOOKUP(B46,[38]mar97!$A$35:$IV$95,3,0)</f>
        <v>294678</v>
      </c>
      <c r="AQ46" s="5">
        <f>VLOOKUP(B46,[39]apr97!$A$35:$IV$97,3,0)</f>
        <v>470779</v>
      </c>
      <c r="AR46" s="5">
        <f>VLOOKUP(B46,[40]may97!$A$48:$IV$109,3,0)</f>
        <v>194277</v>
      </c>
      <c r="AS46" s="5">
        <f>VLOOKUP(B46,[41]jun97!$A$35:$IV$96,3,0)</f>
        <v>432827</v>
      </c>
      <c r="AT46" s="5">
        <f>VLOOKUP(B46,[42]jul97!$A$50:$IV$110,3,0)</f>
        <v>399231</v>
      </c>
      <c r="AU46" s="5">
        <f>VLOOKUP(B46,[43]aug97!$A$49:$IV$107,3,0)</f>
        <v>172581</v>
      </c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N46" s="2">
        <v>35643</v>
      </c>
      <c r="CO46" s="1">
        <f t="shared" si="24"/>
        <v>0.73439470967741938</v>
      </c>
      <c r="CP46" s="1">
        <f t="shared" si="26"/>
        <v>2.831483870967742E-3</v>
      </c>
      <c r="CQ46" s="1">
        <f t="shared" si="27"/>
        <v>6.6241935483870977E-4</v>
      </c>
      <c r="CR46" s="1">
        <f t="shared" si="28"/>
        <v>1.6580645161290322E-4</v>
      </c>
      <c r="CS46" s="1">
        <f t="shared" si="29"/>
        <v>2.393225806451613E-4</v>
      </c>
      <c r="CT46" s="1">
        <f t="shared" si="30"/>
        <v>2.8109999999999997E-3</v>
      </c>
      <c r="CU46" s="1">
        <f t="shared" si="31"/>
        <v>1.5035806451612903E-3</v>
      </c>
      <c r="CV46" s="1">
        <f t="shared" si="32"/>
        <v>5.4692903225806453E-3</v>
      </c>
      <c r="CW46" s="1">
        <f t="shared" si="33"/>
        <v>3.3046129032258068E-3</v>
      </c>
      <c r="CX46" s="1">
        <f t="shared" si="34"/>
        <v>2.8206451612903228E-3</v>
      </c>
      <c r="CY46" s="1">
        <f t="shared" si="35"/>
        <v>2.3528387096774196E-3</v>
      </c>
      <c r="CZ46" s="1">
        <f t="shared" si="36"/>
        <v>7.8661935483870966E-3</v>
      </c>
      <c r="DA46" s="1">
        <f t="shared" si="37"/>
        <v>4.0801580645161289E-2</v>
      </c>
      <c r="DB46" s="1">
        <f t="shared" si="38"/>
        <v>6.3541612903225799E-3</v>
      </c>
      <c r="DC46" s="1">
        <f t="shared" si="39"/>
        <v>7.3367741935483869E-4</v>
      </c>
      <c r="DD46" s="1">
        <f t="shared" si="40"/>
        <v>2.6161935483870967E-3</v>
      </c>
      <c r="DE46" s="1">
        <f t="shared" si="41"/>
        <v>9.2822580645161282E-4</v>
      </c>
      <c r="DF46" s="1">
        <f t="shared" si="42"/>
        <v>2.673064516129032E-3</v>
      </c>
      <c r="DG46" s="1">
        <f t="shared" si="43"/>
        <v>1.0894516129032257E-3</v>
      </c>
      <c r="DH46" s="1">
        <f t="shared" si="44"/>
        <v>8.0680645161290319E-4</v>
      </c>
      <c r="DI46" s="1">
        <f t="shared" si="45"/>
        <v>2.9667419354838707E-3</v>
      </c>
      <c r="DJ46" s="1">
        <f t="shared" si="46"/>
        <v>1.0779354838709677E-3</v>
      </c>
      <c r="DK46" s="1">
        <f t="shared" si="47"/>
        <v>1.8416129032258063E-4</v>
      </c>
      <c r="DL46" s="1">
        <f t="shared" si="48"/>
        <v>1.8591612903225807E-3</v>
      </c>
      <c r="DM46" s="1">
        <f t="shared" si="49"/>
        <v>0</v>
      </c>
      <c r="DN46" s="1">
        <f t="shared" si="50"/>
        <v>2.2741935483870968E-4</v>
      </c>
      <c r="DO46" s="1" t="e">
        <f t="shared" si="51"/>
        <v>#N/A</v>
      </c>
      <c r="DP46" s="1">
        <f t="shared" si="52"/>
        <v>0</v>
      </c>
      <c r="DQ46" s="1">
        <f t="shared" si="53"/>
        <v>1.8522580645161289E-4</v>
      </c>
      <c r="DR46" s="1">
        <f t="shared" si="54"/>
        <v>1.2054838709677419E-4</v>
      </c>
      <c r="DS46" s="1">
        <f t="shared" si="55"/>
        <v>3.6061290322580644E-4</v>
      </c>
      <c r="DT46" s="1">
        <f t="shared" si="56"/>
        <v>1.4951612903225807E-3</v>
      </c>
      <c r="DU46" s="1">
        <f t="shared" si="57"/>
        <v>4.2906129032258059E-3</v>
      </c>
      <c r="DV46" s="1">
        <f t="shared" si="58"/>
        <v>7.7806774193548388E-3</v>
      </c>
      <c r="DW46" s="1">
        <f t="shared" si="59"/>
        <v>8.6240000000000015E-3</v>
      </c>
      <c r="DX46" s="1">
        <f t="shared" si="60"/>
        <v>5.1656451612903222E-3</v>
      </c>
      <c r="DY46" s="1">
        <f t="shared" si="61"/>
        <v>1.0776774193548387E-2</v>
      </c>
      <c r="DZ46" s="1">
        <f t="shared" si="62"/>
        <v>1.4608903225806451E-2</v>
      </c>
      <c r="EA46" s="1">
        <f t="shared" si="63"/>
        <v>3.1540322580645161E-3</v>
      </c>
      <c r="EB46" s="1">
        <f t="shared" si="64"/>
        <v>9.5057419354838708E-3</v>
      </c>
      <c r="EC46" s="1">
        <f t="shared" si="65"/>
        <v>1.518641935483871E-2</v>
      </c>
      <c r="ED46" s="1">
        <f t="shared" si="66"/>
        <v>6.267E-3</v>
      </c>
      <c r="EE46" s="1">
        <f t="shared" si="67"/>
        <v>1.3962161290322581E-2</v>
      </c>
      <c r="EF46" s="1">
        <f t="shared" si="68"/>
        <v>1.2878419354838709E-2</v>
      </c>
      <c r="EG46" s="1">
        <f t="shared" si="69"/>
        <v>5.5671290322580648E-3</v>
      </c>
      <c r="EH46" s="1">
        <f t="shared" si="70"/>
        <v>0</v>
      </c>
      <c r="EI46" s="1">
        <f t="shared" si="71"/>
        <v>0</v>
      </c>
      <c r="EJ46" s="1">
        <f t="shared" si="72"/>
        <v>0</v>
      </c>
      <c r="EK46" s="1">
        <f t="shared" si="73"/>
        <v>0</v>
      </c>
      <c r="EL46" s="1">
        <f t="shared" si="74"/>
        <v>0</v>
      </c>
      <c r="EM46" s="1">
        <f t="shared" si="75"/>
        <v>0</v>
      </c>
      <c r="EN46" s="1">
        <f t="shared" si="76"/>
        <v>0</v>
      </c>
      <c r="EO46" s="1">
        <f t="shared" si="77"/>
        <v>0</v>
      </c>
      <c r="EP46" s="1">
        <f t="shared" si="78"/>
        <v>0</v>
      </c>
      <c r="EQ46" s="1">
        <f t="shared" si="79"/>
        <v>0</v>
      </c>
      <c r="ER46" s="1">
        <f t="shared" si="80"/>
        <v>0</v>
      </c>
      <c r="ES46" s="1">
        <f t="shared" si="81"/>
        <v>0</v>
      </c>
      <c r="ET46" s="1">
        <f t="shared" si="82"/>
        <v>0</v>
      </c>
      <c r="EU46" s="1">
        <f t="shared" si="83"/>
        <v>0</v>
      </c>
      <c r="EV46" s="1">
        <f t="shared" si="84"/>
        <v>0</v>
      </c>
      <c r="EW46" s="1">
        <f t="shared" si="85"/>
        <v>0</v>
      </c>
      <c r="EX46" s="1">
        <f t="shared" si="86"/>
        <v>0</v>
      </c>
      <c r="EY46" s="1">
        <f t="shared" si="87"/>
        <v>0</v>
      </c>
      <c r="EZ46" s="1">
        <f t="shared" si="88"/>
        <v>0</v>
      </c>
      <c r="FA46" s="1">
        <f t="shared" si="25"/>
        <v>0</v>
      </c>
      <c r="FB46" s="1">
        <f t="shared" si="98"/>
        <v>0</v>
      </c>
      <c r="FC46" s="1">
        <f t="shared" si="99"/>
        <v>0</v>
      </c>
      <c r="FD46" s="1">
        <f t="shared" si="100"/>
        <v>0</v>
      </c>
      <c r="FE46" s="1">
        <f t="shared" si="101"/>
        <v>0</v>
      </c>
      <c r="FF46" s="1">
        <f t="shared" si="102"/>
        <v>0</v>
      </c>
      <c r="FG46" s="1">
        <f t="shared" si="103"/>
        <v>0</v>
      </c>
      <c r="FH46" s="1">
        <f t="shared" si="104"/>
        <v>0</v>
      </c>
      <c r="FI46" s="1">
        <f t="shared" si="105"/>
        <v>0</v>
      </c>
      <c r="FJ46" s="1">
        <f t="shared" si="106"/>
        <v>0</v>
      </c>
      <c r="FK46" s="1">
        <f t="shared" si="107"/>
        <v>0</v>
      </c>
      <c r="FL46" s="1">
        <f t="shared" si="108"/>
        <v>0</v>
      </c>
      <c r="FM46" s="1">
        <f t="shared" si="109"/>
        <v>0</v>
      </c>
      <c r="FN46" s="1">
        <f t="shared" si="110"/>
        <v>0</v>
      </c>
      <c r="FO46" s="1">
        <f t="shared" si="111"/>
        <v>0</v>
      </c>
      <c r="FP46" s="1">
        <f t="shared" si="112"/>
        <v>0</v>
      </c>
      <c r="FQ46" s="1">
        <f t="shared" si="90"/>
        <v>0</v>
      </c>
      <c r="FR46" s="1">
        <f t="shared" si="91"/>
        <v>0</v>
      </c>
      <c r="FS46" s="1">
        <f t="shared" si="92"/>
        <v>0</v>
      </c>
      <c r="FT46" s="1">
        <f t="shared" si="93"/>
        <v>0</v>
      </c>
      <c r="FU46" s="1">
        <f t="shared" si="94"/>
        <v>0</v>
      </c>
      <c r="FV46" s="1">
        <f t="shared" si="95"/>
        <v>0</v>
      </c>
      <c r="FW46" s="1">
        <f t="shared" si="96"/>
        <v>0</v>
      </c>
      <c r="FX46" s="1">
        <f t="shared" si="97"/>
        <v>0</v>
      </c>
    </row>
    <row r="47" spans="1:180" x14ac:dyDescent="0.2">
      <c r="A47" s="1">
        <v>30</v>
      </c>
      <c r="B47" s="2">
        <v>35674</v>
      </c>
      <c r="C47" s="5">
        <f>VLOOKUP(B47,'[1]1993'!$A$392:$IV$502,3,0)</f>
        <v>22652863</v>
      </c>
      <c r="D47" s="5">
        <f>VLOOKUP(B47,[2]jan94!$A$38:$IV$145,3,0)</f>
        <v>85098</v>
      </c>
      <c r="E47" s="5">
        <f>VLOOKUP(B47,[3]feb94!$A$38:$IV$144,3,0)</f>
        <v>22574</v>
      </c>
      <c r="F47" s="5">
        <f>VLOOKUP(B47,[4]mar94!$A$38:$IV$144,3,0)</f>
        <v>5632</v>
      </c>
      <c r="G47" s="5">
        <f>VLOOKUP(B47,[5]apr94!$A$38:$IV$142,3,0)</f>
        <v>7150</v>
      </c>
      <c r="H47" s="5">
        <f>VLOOKUP(B47,[6]may94!$A$38:$IV$142,3,0)</f>
        <v>88112</v>
      </c>
      <c r="I47" s="5">
        <f>VLOOKUP(B47,[7]jun94!$A$49:$IV$153,3,0)</f>
        <v>46333</v>
      </c>
      <c r="J47" s="5">
        <f>VLOOKUP(B47,[8]jul94!$A$38:$IV$140,3,0)</f>
        <v>175392</v>
      </c>
      <c r="K47" s="5">
        <f>VLOOKUP(B47,[9]aug94!$A$38:$IV$140,3,0)</f>
        <v>107430</v>
      </c>
      <c r="L47" s="5">
        <f>VLOOKUP(B47,[10]sep94!$A$38:$IV$137,3,0)</f>
        <v>81270</v>
      </c>
      <c r="M47" s="5">
        <f>VLOOKUP(B47,[11]oct94!$A$38:$IV$140,3,0)</f>
        <v>65727</v>
      </c>
      <c r="N47" s="5">
        <f>VLOOKUP(B47,[12]nov94!$A$38:$IV$138,3,0)</f>
        <v>240644</v>
      </c>
      <c r="O47" s="5">
        <f>VLOOKUP(B47,[13]dec94!$A$38:$IV$137,3,0)</f>
        <v>950806</v>
      </c>
      <c r="P47" s="5">
        <f>VLOOKUP(B47,[14]jan95!$A$37:$IV$133,3,0)</f>
        <v>179651</v>
      </c>
      <c r="Q47" s="5">
        <f>VLOOKUP(B47,[15]feb95!$A$37:$IV$127,3,0)</f>
        <v>28311</v>
      </c>
      <c r="R47" s="5">
        <f>VLOOKUP(B47,[16]mar95!$A$37:$IV$128,3,0)</f>
        <v>74072</v>
      </c>
      <c r="S47" s="5">
        <f>VLOOKUP(B47,[17]apr95!$A$37:$IV$122,3,0)</f>
        <v>28797</v>
      </c>
      <c r="T47" s="5">
        <f>VLOOKUP(B47,[18]may95!$A$37:$IV$126,3,0)</f>
        <v>77611</v>
      </c>
      <c r="U47" s="5">
        <f>VLOOKUP(B47,[19]jun95!$A$51:$IV$142,3,0)</f>
        <v>32756</v>
      </c>
      <c r="V47" s="5">
        <f>VLOOKUP(B47,[20]jul95!$A$51:$IV$140,3,0)</f>
        <v>23091</v>
      </c>
      <c r="W47" s="5">
        <f>VLOOKUP(B47,[21]aug95!$A$51:$IV$139,3,0)</f>
        <v>83520</v>
      </c>
      <c r="X47" s="5">
        <f>VLOOKUP(B47,[22]sep95!$A$51:$IV$138,3,0)</f>
        <v>30276</v>
      </c>
      <c r="Y47" s="5">
        <f>VLOOKUP(B47,[23]oct95!$A$37:$IV$122,3,0)</f>
        <v>4618</v>
      </c>
      <c r="Z47" s="5">
        <f>VLOOKUP(B47,[24]nov95!$A$37:$IV$122,3,0)</f>
        <v>121636</v>
      </c>
      <c r="AA47" s="5"/>
      <c r="AB47" s="5">
        <f>VLOOKUP(B47,[25]jan96!$A$36:$IV$108,3,0)</f>
        <v>7824</v>
      </c>
      <c r="AC47" s="5" t="e">
        <f>VLOOKUP(B47,[26]feb96!$A$32:$IV$51,3,0)</f>
        <v>#N/A</v>
      </c>
      <c r="AD47" s="5"/>
      <c r="AE47" s="5">
        <f>VLOOKUP(B47,[27]apr96!$A$36:$IV$111,3,0)</f>
        <v>4998</v>
      </c>
      <c r="AF47" s="5">
        <f>VLOOKUP(B47,[28]may96!$A$50:$IV$159,3,0)</f>
        <v>5913</v>
      </c>
      <c r="AG47" s="5">
        <f>VLOOKUP(B47,[29]jun96!$A$36:$IV$111,3,0)</f>
        <v>10228</v>
      </c>
      <c r="AH47" s="5">
        <f>VLOOKUP(B47,[30]jul96!$A$51:$IV$125,3,0)</f>
        <v>49939</v>
      </c>
      <c r="AI47" s="5">
        <f>VLOOKUP(B47,[31]aug96!$A$50:$IV$123,3,0)</f>
        <v>95903</v>
      </c>
      <c r="AJ47" s="5">
        <f>VLOOKUP(B47,[32]sep96!$A$50:$IV$122,3,0)</f>
        <v>191930</v>
      </c>
      <c r="AK47" s="5">
        <f>VLOOKUP(B47,[33]oct96!$A$36:$IV$108,3,0)</f>
        <v>242124</v>
      </c>
      <c r="AL47" s="5">
        <f>VLOOKUP(B47,[34]nov96!$A$36:$IV$106,3,0)</f>
        <v>146535</v>
      </c>
      <c r="AM47" s="5">
        <f>VLOOKUP(B47,[35]dec96!$A$36:$IV$105,3,0)</f>
        <v>293399</v>
      </c>
      <c r="AN47" s="5">
        <f>VLOOKUP(B47,[36]jan97!$A$48:$IV$113,3,0)</f>
        <v>491370</v>
      </c>
      <c r="AO47" s="5">
        <f>VLOOKUP(B47,[37]feb97!$A$35:$IV$99,3,0)</f>
        <v>80284</v>
      </c>
      <c r="AP47" s="5">
        <f>VLOOKUP(B47,[38]mar97!$A$35:$IV$95,3,0)</f>
        <v>252152</v>
      </c>
      <c r="AQ47" s="5">
        <f>VLOOKUP(B47,[39]apr97!$A$35:$IV$97,3,0)</f>
        <v>357826</v>
      </c>
      <c r="AR47" s="5">
        <f>VLOOKUP(B47,[40]may97!$A$48:$IV$109,3,0)</f>
        <v>245232</v>
      </c>
      <c r="AS47" s="5">
        <f>VLOOKUP(B47,[41]jun97!$A$35:$IV$96,3,0)</f>
        <v>375030</v>
      </c>
      <c r="AT47" s="5">
        <f>VLOOKUP(B47,[42]jul97!$A$50:$IV$110,3,0)</f>
        <v>511825</v>
      </c>
      <c r="AU47" s="5">
        <f>VLOOKUP(B47,[43]aug97!$A$49:$IV$107,3,0)</f>
        <v>301455</v>
      </c>
      <c r="AV47" s="5">
        <f>VLOOKUP(B47,[44]sep97!$A$49:$IV$107,3,0)</f>
        <v>114697</v>
      </c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N47" s="2">
        <v>35674</v>
      </c>
      <c r="CO47" s="1">
        <f t="shared" si="24"/>
        <v>0.75509543333333329</v>
      </c>
      <c r="CP47" s="1">
        <f t="shared" si="26"/>
        <v>2.8365999999999999E-3</v>
      </c>
      <c r="CQ47" s="1">
        <f t="shared" si="27"/>
        <v>7.5246666666666667E-4</v>
      </c>
      <c r="CR47" s="1">
        <f t="shared" si="28"/>
        <v>1.8773333333333333E-4</v>
      </c>
      <c r="CS47" s="1">
        <f t="shared" si="29"/>
        <v>2.3833333333333334E-4</v>
      </c>
      <c r="CT47" s="1">
        <f t="shared" si="30"/>
        <v>2.9370666666666666E-3</v>
      </c>
      <c r="CU47" s="1">
        <f t="shared" si="31"/>
        <v>1.5444333333333334E-3</v>
      </c>
      <c r="CV47" s="1">
        <f t="shared" si="32"/>
        <v>5.8463999999999999E-3</v>
      </c>
      <c r="CW47" s="1">
        <f t="shared" si="33"/>
        <v>3.581E-3</v>
      </c>
      <c r="CX47" s="1">
        <f t="shared" si="34"/>
        <v>2.709E-3</v>
      </c>
      <c r="CY47" s="1">
        <f t="shared" si="35"/>
        <v>2.1909E-3</v>
      </c>
      <c r="CZ47" s="1">
        <f t="shared" si="36"/>
        <v>8.021466666666666E-3</v>
      </c>
      <c r="DA47" s="1">
        <f t="shared" si="37"/>
        <v>3.1693533333333336E-2</v>
      </c>
      <c r="DB47" s="1">
        <f t="shared" si="38"/>
        <v>5.9883666666666665E-3</v>
      </c>
      <c r="DC47" s="1">
        <f t="shared" si="39"/>
        <v>9.4370000000000001E-4</v>
      </c>
      <c r="DD47" s="1">
        <f t="shared" si="40"/>
        <v>2.4690666666666665E-3</v>
      </c>
      <c r="DE47" s="1">
        <f t="shared" si="41"/>
        <v>9.5989999999999997E-4</v>
      </c>
      <c r="DF47" s="1">
        <f t="shared" si="42"/>
        <v>2.5870333333333335E-3</v>
      </c>
      <c r="DG47" s="1">
        <f t="shared" si="43"/>
        <v>1.0918666666666667E-3</v>
      </c>
      <c r="DH47" s="1">
        <f t="shared" si="44"/>
        <v>7.6970000000000001E-4</v>
      </c>
      <c r="DI47" s="1">
        <f t="shared" si="45"/>
        <v>2.784E-3</v>
      </c>
      <c r="DJ47" s="1">
        <f t="shared" si="46"/>
        <v>1.0092E-3</v>
      </c>
      <c r="DK47" s="1">
        <f t="shared" si="47"/>
        <v>1.5393333333333333E-4</v>
      </c>
      <c r="DL47" s="1">
        <f t="shared" si="48"/>
        <v>4.0545333333333331E-3</v>
      </c>
      <c r="DM47" s="1">
        <f t="shared" si="49"/>
        <v>0</v>
      </c>
      <c r="DN47" s="1">
        <f t="shared" si="50"/>
        <v>2.608E-4</v>
      </c>
      <c r="DO47" s="1" t="e">
        <f t="shared" si="51"/>
        <v>#N/A</v>
      </c>
      <c r="DP47" s="1">
        <f t="shared" si="52"/>
        <v>0</v>
      </c>
      <c r="DQ47" s="1">
        <f t="shared" si="53"/>
        <v>1.6659999999999998E-4</v>
      </c>
      <c r="DR47" s="1">
        <f t="shared" si="54"/>
        <v>1.9709999999999999E-4</v>
      </c>
      <c r="DS47" s="1">
        <f t="shared" si="55"/>
        <v>3.4093333333333329E-4</v>
      </c>
      <c r="DT47" s="1">
        <f t="shared" si="56"/>
        <v>1.6646333333333332E-3</v>
      </c>
      <c r="DU47" s="1">
        <f t="shared" si="57"/>
        <v>3.1967666666666669E-3</v>
      </c>
      <c r="DV47" s="1">
        <f t="shared" si="58"/>
        <v>6.3976666666666661E-3</v>
      </c>
      <c r="DW47" s="1">
        <f t="shared" si="59"/>
        <v>8.0707999999999995E-3</v>
      </c>
      <c r="DX47" s="1">
        <f t="shared" si="60"/>
        <v>4.8845E-3</v>
      </c>
      <c r="DY47" s="1">
        <f t="shared" si="61"/>
        <v>9.7799666666666674E-3</v>
      </c>
      <c r="DZ47" s="1">
        <f t="shared" si="62"/>
        <v>1.6378999999999998E-2</v>
      </c>
      <c r="EA47" s="1">
        <f t="shared" si="63"/>
        <v>2.676133333333333E-3</v>
      </c>
      <c r="EB47" s="1">
        <f t="shared" si="64"/>
        <v>8.4050666666666655E-3</v>
      </c>
      <c r="EC47" s="1">
        <f t="shared" si="65"/>
        <v>1.1927533333333332E-2</v>
      </c>
      <c r="ED47" s="1">
        <f t="shared" si="66"/>
        <v>8.1744000000000001E-3</v>
      </c>
      <c r="EE47" s="1">
        <f t="shared" si="67"/>
        <v>1.2501E-2</v>
      </c>
      <c r="EF47" s="1">
        <f t="shared" si="68"/>
        <v>1.7060833333333334E-2</v>
      </c>
      <c r="EG47" s="1">
        <f t="shared" si="69"/>
        <v>1.0048499999999998E-2</v>
      </c>
      <c r="EH47" s="1">
        <f t="shared" si="70"/>
        <v>3.8232333333333333E-3</v>
      </c>
      <c r="EI47" s="1">
        <f t="shared" si="71"/>
        <v>0</v>
      </c>
      <c r="EJ47" s="1">
        <f t="shared" si="72"/>
        <v>0</v>
      </c>
      <c r="EK47" s="1">
        <f t="shared" si="73"/>
        <v>0</v>
      </c>
      <c r="EL47" s="1">
        <f t="shared" si="74"/>
        <v>0</v>
      </c>
      <c r="EM47" s="1">
        <f t="shared" si="75"/>
        <v>0</v>
      </c>
      <c r="EN47" s="1">
        <f t="shared" si="76"/>
        <v>0</v>
      </c>
      <c r="EO47" s="1">
        <f t="shared" si="77"/>
        <v>0</v>
      </c>
      <c r="EP47" s="1">
        <f t="shared" si="78"/>
        <v>0</v>
      </c>
      <c r="EQ47" s="1">
        <f t="shared" si="79"/>
        <v>0</v>
      </c>
      <c r="ER47" s="1">
        <f t="shared" si="80"/>
        <v>0</v>
      </c>
      <c r="ES47" s="1">
        <f t="shared" si="81"/>
        <v>0</v>
      </c>
      <c r="ET47" s="1">
        <f t="shared" si="82"/>
        <v>0</v>
      </c>
      <c r="EU47" s="1">
        <f t="shared" si="83"/>
        <v>0</v>
      </c>
      <c r="EV47" s="1">
        <f t="shared" si="84"/>
        <v>0</v>
      </c>
      <c r="EW47" s="1">
        <f t="shared" si="85"/>
        <v>0</v>
      </c>
      <c r="EX47" s="1">
        <f t="shared" si="86"/>
        <v>0</v>
      </c>
      <c r="EY47" s="1">
        <f t="shared" si="87"/>
        <v>0</v>
      </c>
      <c r="EZ47" s="1">
        <f t="shared" si="88"/>
        <v>0</v>
      </c>
      <c r="FA47" s="1">
        <f t="shared" si="25"/>
        <v>0</v>
      </c>
      <c r="FB47" s="1">
        <f t="shared" si="98"/>
        <v>0</v>
      </c>
      <c r="FC47" s="1">
        <f t="shared" si="99"/>
        <v>0</v>
      </c>
      <c r="FD47" s="1">
        <f t="shared" si="100"/>
        <v>0</v>
      </c>
      <c r="FE47" s="1">
        <f t="shared" si="101"/>
        <v>0</v>
      </c>
      <c r="FF47" s="1">
        <f t="shared" si="102"/>
        <v>0</v>
      </c>
      <c r="FG47" s="1">
        <f t="shared" si="103"/>
        <v>0</v>
      </c>
      <c r="FH47" s="1">
        <f t="shared" si="104"/>
        <v>0</v>
      </c>
      <c r="FI47" s="1">
        <f t="shared" si="105"/>
        <v>0</v>
      </c>
      <c r="FJ47" s="1">
        <f t="shared" si="106"/>
        <v>0</v>
      </c>
      <c r="FK47" s="1">
        <f t="shared" si="107"/>
        <v>0</v>
      </c>
      <c r="FL47" s="1">
        <f t="shared" si="108"/>
        <v>0</v>
      </c>
      <c r="FM47" s="1">
        <f t="shared" si="109"/>
        <v>0</v>
      </c>
      <c r="FN47" s="1">
        <f t="shared" si="110"/>
        <v>0</v>
      </c>
      <c r="FO47" s="1">
        <f t="shared" si="111"/>
        <v>0</v>
      </c>
      <c r="FP47" s="1">
        <f t="shared" si="112"/>
        <v>0</v>
      </c>
      <c r="FQ47" s="1">
        <f t="shared" si="90"/>
        <v>0</v>
      </c>
      <c r="FR47" s="1">
        <f t="shared" si="91"/>
        <v>0</v>
      </c>
      <c r="FS47" s="1">
        <f t="shared" si="92"/>
        <v>0</v>
      </c>
      <c r="FT47" s="1">
        <f t="shared" si="93"/>
        <v>0</v>
      </c>
      <c r="FU47" s="1">
        <f t="shared" si="94"/>
        <v>0</v>
      </c>
      <c r="FV47" s="1">
        <f t="shared" si="95"/>
        <v>0</v>
      </c>
      <c r="FW47" s="1">
        <f t="shared" si="96"/>
        <v>0</v>
      </c>
      <c r="FX47" s="1">
        <f t="shared" si="97"/>
        <v>0</v>
      </c>
    </row>
    <row r="48" spans="1:180" x14ac:dyDescent="0.2">
      <c r="A48" s="1">
        <v>31</v>
      </c>
      <c r="B48" s="2">
        <v>35704</v>
      </c>
      <c r="C48" s="5">
        <f>VLOOKUP(B48,'[1]1993'!$A$392:$IV$502,3,0)</f>
        <v>23215359</v>
      </c>
      <c r="D48" s="5">
        <f>VLOOKUP(B48,[2]jan94!$A$38:$IV$145,3,0)</f>
        <v>86309</v>
      </c>
      <c r="E48" s="5">
        <f>VLOOKUP(B48,[3]feb94!$A$38:$IV$144,3,0)</f>
        <v>21076</v>
      </c>
      <c r="F48" s="5">
        <f>VLOOKUP(B48,[4]mar94!$A$38:$IV$144,3,0)</f>
        <v>5312</v>
      </c>
      <c r="G48" s="5">
        <f>VLOOKUP(B48,[5]apr94!$A$38:$IV$142,3,0)</f>
        <v>8425</v>
      </c>
      <c r="H48" s="5">
        <f>VLOOKUP(B48,[6]may94!$A$38:$IV$142,3,0)</f>
        <v>88616</v>
      </c>
      <c r="I48" s="5">
        <f>VLOOKUP(B48,[7]jun94!$A$49:$IV$153,3,0)</f>
        <v>47050</v>
      </c>
      <c r="J48" s="5">
        <f>VLOOKUP(B48,[8]jul94!$A$38:$IV$140,3,0)</f>
        <v>175455</v>
      </c>
      <c r="K48" s="5">
        <f>VLOOKUP(B48,[9]aug94!$A$38:$IV$140,3,0)</f>
        <v>105090</v>
      </c>
      <c r="L48" s="5">
        <f>VLOOKUP(B48,[10]sep94!$A$38:$IV$137,3,0)</f>
        <v>78986</v>
      </c>
      <c r="M48" s="5">
        <f>VLOOKUP(B48,[11]oct94!$A$38:$IV$140,3,0)</f>
        <v>73606</v>
      </c>
      <c r="N48" s="5">
        <f>VLOOKUP(B48,[12]nov94!$A$38:$IV$138,3,0)</f>
        <v>239676</v>
      </c>
      <c r="O48" s="5">
        <f>VLOOKUP(B48,[13]dec94!$A$38:$IV$137,3,0)</f>
        <v>1121795</v>
      </c>
      <c r="P48" s="5">
        <f>VLOOKUP(B48,[14]jan95!$A$37:$IV$133,3,0)</f>
        <v>177673</v>
      </c>
      <c r="Q48" s="5">
        <f>VLOOKUP(B48,[15]feb95!$A$37:$IV$127,3,0)</f>
        <v>31486</v>
      </c>
      <c r="R48" s="5">
        <f>VLOOKUP(B48,[16]mar95!$A$37:$IV$128,3,0)</f>
        <v>74602</v>
      </c>
      <c r="S48" s="5">
        <f>VLOOKUP(B48,[17]apr95!$A$37:$IV$122,3,0)</f>
        <v>28164</v>
      </c>
      <c r="T48" s="5">
        <f>VLOOKUP(B48,[18]may95!$A$37:$IV$126,3,0)</f>
        <v>81467</v>
      </c>
      <c r="U48" s="5">
        <f>VLOOKUP(B48,[19]jun95!$A$51:$IV$142,3,0)</f>
        <v>33682</v>
      </c>
      <c r="V48" s="5">
        <f>VLOOKUP(B48,[20]jul95!$A$51:$IV$140,3,0)</f>
        <v>24631</v>
      </c>
      <c r="W48" s="5">
        <f>VLOOKUP(B48,[21]aug95!$A$51:$IV$139,3,0)</f>
        <v>83899</v>
      </c>
      <c r="X48" s="5">
        <f>VLOOKUP(B48,[22]sep95!$A$51:$IV$138,3,0)</f>
        <v>31865</v>
      </c>
      <c r="Y48" s="5">
        <f>VLOOKUP(B48,[23]oct95!$A$37:$IV$122,3,0)</f>
        <v>4039</v>
      </c>
      <c r="Z48" s="5">
        <f>VLOOKUP(B48,[24]nov95!$A$37:$IV$122,3,0)</f>
        <v>138742</v>
      </c>
      <c r="AA48" s="5"/>
      <c r="AB48" s="5">
        <f>VLOOKUP(B48,[25]jan96!$A$36:$IV$108,3,0)</f>
        <v>7982</v>
      </c>
      <c r="AC48" s="5" t="e">
        <f>VLOOKUP(B48,[26]feb96!$A$32:$IV$51,3,0)</f>
        <v>#N/A</v>
      </c>
      <c r="AD48" s="5"/>
      <c r="AE48" s="5">
        <f>VLOOKUP(B48,[27]apr96!$A$36:$IV$111,3,0)</f>
        <v>4548</v>
      </c>
      <c r="AF48" s="5">
        <f>VLOOKUP(B48,[28]may96!$A$50:$IV$159,3,0)</f>
        <v>4805</v>
      </c>
      <c r="AG48" s="5">
        <f>VLOOKUP(B48,[29]jun96!$A$36:$IV$111,3,0)</f>
        <v>9133</v>
      </c>
      <c r="AH48" s="5">
        <f>VLOOKUP(B48,[30]jul96!$A$51:$IV$125,3,0)</f>
        <v>37932</v>
      </c>
      <c r="AI48" s="5">
        <f>VLOOKUP(B48,[31]aug96!$A$50:$IV$123,3,0)</f>
        <v>108484</v>
      </c>
      <c r="AJ48" s="5">
        <f>VLOOKUP(B48,[32]sep96!$A$50:$IV$122,3,0)</f>
        <v>201714</v>
      </c>
      <c r="AK48" s="5">
        <f>VLOOKUP(B48,[33]oct96!$A$36:$IV$108,3,0)</f>
        <v>254446</v>
      </c>
      <c r="AL48" s="5">
        <f>VLOOKUP(B48,[34]nov96!$A$36:$IV$106,3,0)</f>
        <v>145102</v>
      </c>
      <c r="AM48" s="5">
        <f>VLOOKUP(B48,[35]dec96!$A$36:$IV$105,3,0)</f>
        <v>308335</v>
      </c>
      <c r="AN48" s="5">
        <f>VLOOKUP(B48,[36]jan97!$A$48:$IV$113,3,0)</f>
        <v>446967</v>
      </c>
      <c r="AO48" s="5">
        <f>VLOOKUP(B48,[37]feb97!$A$35:$IV$99,3,0)</f>
        <v>80057</v>
      </c>
      <c r="AP48" s="5">
        <f>VLOOKUP(B48,[38]mar97!$A$35:$IV$95,3,0)</f>
        <v>243839</v>
      </c>
      <c r="AQ48" s="5">
        <f>VLOOKUP(B48,[39]apr97!$A$35:$IV$97,3,0)</f>
        <v>384101</v>
      </c>
      <c r="AR48" s="5">
        <f>VLOOKUP(B48,[40]may97!$A$48:$IV$109,3,0)</f>
        <v>210463</v>
      </c>
      <c r="AS48" s="5">
        <f>VLOOKUP(B48,[41]jun97!$A$35:$IV$96,3,0)</f>
        <v>346882</v>
      </c>
      <c r="AT48" s="5">
        <f>VLOOKUP(B48,[42]jul97!$A$50:$IV$110,3,0)</f>
        <v>463065</v>
      </c>
      <c r="AU48" s="5">
        <f>VLOOKUP(B48,[43]aug97!$A$49:$IV$107,3,0)</f>
        <v>472956</v>
      </c>
      <c r="AV48" s="5">
        <f>VLOOKUP(B48,[44]sep97!$A$49:$IV$107,3,0)</f>
        <v>340248</v>
      </c>
      <c r="AW48" s="5">
        <f>VLOOKUP(B48,[45]oct97!$A$36:$IV$92,3,0)</f>
        <v>205563</v>
      </c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N48" s="2">
        <v>35704</v>
      </c>
      <c r="CO48" s="1">
        <f t="shared" si="24"/>
        <v>0.74888254838709678</v>
      </c>
      <c r="CP48" s="1">
        <f t="shared" si="26"/>
        <v>2.7841612903225805E-3</v>
      </c>
      <c r="CQ48" s="1">
        <f t="shared" si="27"/>
        <v>6.7987096774193548E-4</v>
      </c>
      <c r="CR48" s="1">
        <f t="shared" si="28"/>
        <v>1.7135483870967742E-4</v>
      </c>
      <c r="CS48" s="1">
        <f t="shared" si="29"/>
        <v>2.7177419354838708E-4</v>
      </c>
      <c r="CT48" s="1">
        <f t="shared" si="30"/>
        <v>2.8585806451612902E-3</v>
      </c>
      <c r="CU48" s="1">
        <f t="shared" si="31"/>
        <v>1.5177419354838711E-3</v>
      </c>
      <c r="CV48" s="1">
        <f t="shared" si="32"/>
        <v>5.6598387096774196E-3</v>
      </c>
      <c r="CW48" s="1">
        <f t="shared" si="33"/>
        <v>3.3900000000000002E-3</v>
      </c>
      <c r="CX48" s="1">
        <f t="shared" si="34"/>
        <v>2.5479354838709679E-3</v>
      </c>
      <c r="CY48" s="1">
        <f t="shared" si="35"/>
        <v>2.3743870967741936E-3</v>
      </c>
      <c r="CZ48" s="1">
        <f t="shared" si="36"/>
        <v>7.7314838709677423E-3</v>
      </c>
      <c r="DA48" s="1">
        <f t="shared" si="37"/>
        <v>3.6186935483870968E-2</v>
      </c>
      <c r="DB48" s="1">
        <f t="shared" si="38"/>
        <v>5.7313870967741938E-3</v>
      </c>
      <c r="DC48" s="1">
        <f t="shared" si="39"/>
        <v>1.0156774193548388E-3</v>
      </c>
      <c r="DD48" s="1">
        <f t="shared" si="40"/>
        <v>2.406516129032258E-3</v>
      </c>
      <c r="DE48" s="1">
        <f t="shared" si="41"/>
        <v>9.0851612903225813E-4</v>
      </c>
      <c r="DF48" s="1">
        <f t="shared" si="42"/>
        <v>2.6279677419354837E-3</v>
      </c>
      <c r="DG48" s="1">
        <f t="shared" si="43"/>
        <v>1.086516129032258E-3</v>
      </c>
      <c r="DH48" s="1">
        <f t="shared" si="44"/>
        <v>7.9454838709677419E-4</v>
      </c>
      <c r="DI48" s="1">
        <f t="shared" si="45"/>
        <v>2.7064193548387099E-3</v>
      </c>
      <c r="DJ48" s="1">
        <f t="shared" si="46"/>
        <v>1.0279032258064516E-3</v>
      </c>
      <c r="DK48" s="1">
        <f t="shared" si="47"/>
        <v>1.3029032258064517E-4</v>
      </c>
      <c r="DL48" s="1">
        <f t="shared" si="48"/>
        <v>4.4755483870967741E-3</v>
      </c>
      <c r="DM48" s="1">
        <f t="shared" si="49"/>
        <v>0</v>
      </c>
      <c r="DN48" s="1">
        <f t="shared" si="50"/>
        <v>2.5748387096774191E-4</v>
      </c>
      <c r="DO48" s="1" t="e">
        <f t="shared" si="51"/>
        <v>#N/A</v>
      </c>
      <c r="DP48" s="1">
        <f t="shared" si="52"/>
        <v>0</v>
      </c>
      <c r="DQ48" s="1">
        <f t="shared" si="53"/>
        <v>1.4670967741935484E-4</v>
      </c>
      <c r="DR48" s="1">
        <f t="shared" si="54"/>
        <v>1.55E-4</v>
      </c>
      <c r="DS48" s="1">
        <f t="shared" si="55"/>
        <v>2.9461290322580646E-4</v>
      </c>
      <c r="DT48" s="1">
        <f t="shared" si="56"/>
        <v>1.2236129032258064E-3</v>
      </c>
      <c r="DU48" s="1">
        <f t="shared" si="57"/>
        <v>3.4994838709677418E-3</v>
      </c>
      <c r="DV48" s="1">
        <f t="shared" si="58"/>
        <v>6.5069032258064522E-3</v>
      </c>
      <c r="DW48" s="1">
        <f t="shared" si="59"/>
        <v>8.2079354838709671E-3</v>
      </c>
      <c r="DX48" s="1">
        <f t="shared" si="60"/>
        <v>4.6807096774193549E-3</v>
      </c>
      <c r="DY48" s="1">
        <f t="shared" si="61"/>
        <v>9.9462903225806462E-3</v>
      </c>
      <c r="DZ48" s="1">
        <f t="shared" si="62"/>
        <v>1.4418290322580645E-2</v>
      </c>
      <c r="EA48" s="1">
        <f t="shared" si="63"/>
        <v>2.5824838709677419E-3</v>
      </c>
      <c r="EB48" s="1">
        <f t="shared" si="64"/>
        <v>7.8657741935483864E-3</v>
      </c>
      <c r="EC48" s="1">
        <f t="shared" si="65"/>
        <v>1.2390354838709679E-2</v>
      </c>
      <c r="ED48" s="1">
        <f t="shared" si="66"/>
        <v>6.7891290322580648E-3</v>
      </c>
      <c r="EE48" s="1">
        <f t="shared" si="67"/>
        <v>1.1189741935483872E-2</v>
      </c>
      <c r="EF48" s="1">
        <f t="shared" si="68"/>
        <v>1.493758064516129E-2</v>
      </c>
      <c r="EG48" s="1">
        <f t="shared" si="69"/>
        <v>1.5256645161290322E-2</v>
      </c>
      <c r="EH48" s="1">
        <f t="shared" si="70"/>
        <v>1.0975741935483872E-2</v>
      </c>
      <c r="EI48" s="1">
        <f t="shared" si="71"/>
        <v>6.6310645161290318E-3</v>
      </c>
      <c r="EJ48" s="1">
        <f t="shared" si="72"/>
        <v>0</v>
      </c>
      <c r="EK48" s="1">
        <f t="shared" si="73"/>
        <v>0</v>
      </c>
      <c r="EL48" s="1">
        <f t="shared" si="74"/>
        <v>0</v>
      </c>
      <c r="EM48" s="1">
        <f t="shared" si="75"/>
        <v>0</v>
      </c>
      <c r="EN48" s="1">
        <f t="shared" si="76"/>
        <v>0</v>
      </c>
      <c r="EO48" s="1">
        <f t="shared" si="77"/>
        <v>0</v>
      </c>
      <c r="EP48" s="1">
        <f t="shared" si="78"/>
        <v>0</v>
      </c>
      <c r="EQ48" s="1">
        <f t="shared" si="79"/>
        <v>0</v>
      </c>
      <c r="ER48" s="1">
        <f t="shared" si="80"/>
        <v>0</v>
      </c>
      <c r="ES48" s="1">
        <f t="shared" si="81"/>
        <v>0</v>
      </c>
      <c r="ET48" s="1">
        <f t="shared" si="82"/>
        <v>0</v>
      </c>
      <c r="EU48" s="1">
        <f t="shared" si="83"/>
        <v>0</v>
      </c>
      <c r="EV48" s="1">
        <f t="shared" si="84"/>
        <v>0</v>
      </c>
      <c r="EW48" s="1">
        <f t="shared" si="85"/>
        <v>0</v>
      </c>
      <c r="EX48" s="1">
        <f t="shared" si="86"/>
        <v>0</v>
      </c>
      <c r="EY48" s="1">
        <f t="shared" si="87"/>
        <v>0</v>
      </c>
      <c r="EZ48" s="1">
        <f t="shared" si="88"/>
        <v>0</v>
      </c>
      <c r="FA48" s="1">
        <f t="shared" si="25"/>
        <v>0</v>
      </c>
      <c r="FB48" s="1">
        <f t="shared" si="98"/>
        <v>0</v>
      </c>
      <c r="FC48" s="1">
        <f t="shared" si="99"/>
        <v>0</v>
      </c>
      <c r="FD48" s="1">
        <f t="shared" si="100"/>
        <v>0</v>
      </c>
      <c r="FE48" s="1">
        <f t="shared" si="101"/>
        <v>0</v>
      </c>
      <c r="FF48" s="1">
        <f t="shared" si="102"/>
        <v>0</v>
      </c>
      <c r="FG48" s="1">
        <f t="shared" si="103"/>
        <v>0</v>
      </c>
      <c r="FH48" s="1">
        <f t="shared" si="104"/>
        <v>0</v>
      </c>
      <c r="FI48" s="1">
        <f t="shared" si="105"/>
        <v>0</v>
      </c>
      <c r="FJ48" s="1">
        <f t="shared" si="106"/>
        <v>0</v>
      </c>
      <c r="FK48" s="1">
        <f t="shared" si="107"/>
        <v>0</v>
      </c>
      <c r="FL48" s="1">
        <f t="shared" si="108"/>
        <v>0</v>
      </c>
      <c r="FM48" s="1">
        <f t="shared" si="109"/>
        <v>0</v>
      </c>
      <c r="FN48" s="1">
        <f t="shared" si="110"/>
        <v>0</v>
      </c>
      <c r="FO48" s="1">
        <f t="shared" si="111"/>
        <v>0</v>
      </c>
      <c r="FP48" s="1">
        <f t="shared" si="112"/>
        <v>0</v>
      </c>
      <c r="FQ48" s="1">
        <f t="shared" si="90"/>
        <v>0</v>
      </c>
      <c r="FR48" s="1">
        <f t="shared" si="91"/>
        <v>0</v>
      </c>
      <c r="FS48" s="1">
        <f t="shared" si="92"/>
        <v>0</v>
      </c>
      <c r="FT48" s="1">
        <f t="shared" si="93"/>
        <v>0</v>
      </c>
      <c r="FU48" s="1">
        <f t="shared" si="94"/>
        <v>0</v>
      </c>
      <c r="FV48" s="1">
        <f t="shared" si="95"/>
        <v>0</v>
      </c>
      <c r="FW48" s="1">
        <f t="shared" si="96"/>
        <v>0</v>
      </c>
      <c r="FX48" s="1">
        <f t="shared" si="97"/>
        <v>0</v>
      </c>
    </row>
    <row r="49" spans="1:180" x14ac:dyDescent="0.2">
      <c r="A49" s="1">
        <v>30</v>
      </c>
      <c r="B49" s="2">
        <v>35735</v>
      </c>
      <c r="C49" s="5">
        <f>VLOOKUP(B49,'[1]1993'!$A$392:$IV$502,3,0)</f>
        <v>23332802</v>
      </c>
      <c r="D49" s="5">
        <f>VLOOKUP(B49,[2]jan94!$A$38:$IV$145,3,0)</f>
        <v>82192</v>
      </c>
      <c r="E49" s="5">
        <f>VLOOKUP(B49,[3]feb94!$A$38:$IV$144,3,0)</f>
        <v>20965</v>
      </c>
      <c r="F49" s="5">
        <f>VLOOKUP(B49,[4]mar94!$A$38:$IV$144,3,0)</f>
        <v>4933</v>
      </c>
      <c r="G49" s="5">
        <f>VLOOKUP(B49,[5]apr94!$A$38:$IV$142,3,0)</f>
        <v>7284</v>
      </c>
      <c r="H49" s="5">
        <f>VLOOKUP(B49,[6]may94!$A$38:$IV$142,3,0)</f>
        <v>88257</v>
      </c>
      <c r="I49" s="5">
        <f>VLOOKUP(B49,[7]jun94!$A$49:$IV$153,3,0)</f>
        <v>45197</v>
      </c>
      <c r="J49" s="5">
        <f>VLOOKUP(B49,[8]jul94!$A$38:$IV$140,3,0)</f>
        <v>166183</v>
      </c>
      <c r="K49" s="5">
        <f>VLOOKUP(B49,[9]aug94!$A$38:$IV$140,3,0)</f>
        <v>103775</v>
      </c>
      <c r="L49" s="5">
        <f>VLOOKUP(B49,[10]sep94!$A$38:$IV$137,3,0)</f>
        <v>82634</v>
      </c>
      <c r="M49" s="5">
        <f>VLOOKUP(B49,[11]oct94!$A$38:$IV$140,3,0)</f>
        <v>67680</v>
      </c>
      <c r="N49" s="5">
        <f>VLOOKUP(B49,[12]nov94!$A$38:$IV$138,3,0)</f>
        <v>213688</v>
      </c>
      <c r="O49" s="5">
        <f>VLOOKUP(B49,[13]dec94!$A$38:$IV$137,3,0)</f>
        <v>1441967</v>
      </c>
      <c r="P49" s="5">
        <f>VLOOKUP(B49,[14]jan95!$A$37:$IV$133,3,0)</f>
        <v>194321</v>
      </c>
      <c r="Q49" s="5">
        <f>VLOOKUP(B49,[15]feb95!$A$37:$IV$127,3,0)</f>
        <v>28172</v>
      </c>
      <c r="R49" s="5">
        <f>VLOOKUP(B49,[16]mar95!$A$37:$IV$128,3,0)</f>
        <v>75867</v>
      </c>
      <c r="S49" s="5">
        <f>VLOOKUP(B49,[17]apr95!$A$37:$IV$122,3,0)</f>
        <v>26860</v>
      </c>
      <c r="T49" s="5">
        <f>VLOOKUP(B49,[18]may95!$A$37:$IV$126,3,0)</f>
        <v>75619</v>
      </c>
      <c r="U49" s="5">
        <f>VLOOKUP(B49,[19]jun95!$A$51:$IV$142,3,0)</f>
        <v>31880</v>
      </c>
      <c r="V49" s="5">
        <f>VLOOKUP(B49,[20]jul95!$A$51:$IV$140,3,0)</f>
        <v>34217</v>
      </c>
      <c r="W49" s="5">
        <f>VLOOKUP(B49,[21]aug95!$A$51:$IV$139,3,0)</f>
        <v>88154</v>
      </c>
      <c r="X49" s="5">
        <f>VLOOKUP(B49,[22]sep95!$A$51:$IV$138,3,0)</f>
        <v>30285</v>
      </c>
      <c r="Y49" s="5">
        <f>VLOOKUP(B49,[23]oct95!$A$37:$IV$122,3,0)</f>
        <v>4886</v>
      </c>
      <c r="Z49" s="5">
        <f>VLOOKUP(B49,[24]nov95!$A$37:$IV$122,3,0)</f>
        <v>147011</v>
      </c>
      <c r="AA49" s="5"/>
      <c r="AB49" s="5">
        <f>VLOOKUP(B49,[25]jan96!$A$36:$IV$108,3,0)</f>
        <v>6862</v>
      </c>
      <c r="AC49" s="5" t="e">
        <f>VLOOKUP(B49,[26]feb96!$A$32:$IV$51,3,0)</f>
        <v>#N/A</v>
      </c>
      <c r="AD49" s="5"/>
      <c r="AE49" s="5">
        <f>VLOOKUP(B49,[27]apr96!$A$36:$IV$111,3,0)</f>
        <v>4230</v>
      </c>
      <c r="AF49" s="5">
        <f>VLOOKUP(B49,[28]may96!$A$50:$IV$159,3,0)</f>
        <v>2200</v>
      </c>
      <c r="AG49" s="5">
        <f>VLOOKUP(B49,[29]jun96!$A$36:$IV$111,3,0)</f>
        <v>9810</v>
      </c>
      <c r="AH49" s="5">
        <f>VLOOKUP(B49,[30]jul96!$A$51:$IV$125,3,0)</f>
        <v>44663</v>
      </c>
      <c r="AI49" s="5">
        <f>VLOOKUP(B49,[31]aug96!$A$50:$IV$123,3,0)</f>
        <v>102570</v>
      </c>
      <c r="AJ49" s="5">
        <f>VLOOKUP(B49,[32]sep96!$A$50:$IV$122,3,0)</f>
        <v>188906</v>
      </c>
      <c r="AK49" s="5">
        <f>VLOOKUP(B49,[33]oct96!$A$36:$IV$108,3,0)</f>
        <v>278045</v>
      </c>
      <c r="AL49" s="5">
        <f>VLOOKUP(B49,[34]nov96!$A$36:$IV$106,3,0)</f>
        <v>125754</v>
      </c>
      <c r="AM49" s="5">
        <f>VLOOKUP(B49,[35]dec96!$A$36:$IV$105,3,0)</f>
        <v>313785</v>
      </c>
      <c r="AN49" s="5">
        <f>VLOOKUP(B49,[36]jan97!$A$48:$IV$113,3,0)</f>
        <v>440013</v>
      </c>
      <c r="AO49" s="5">
        <f>VLOOKUP(B49,[37]feb97!$A$35:$IV$99,3,0)</f>
        <v>150617</v>
      </c>
      <c r="AP49" s="5">
        <f>VLOOKUP(B49,[38]mar97!$A$35:$IV$95,3,0)</f>
        <v>233452</v>
      </c>
      <c r="AQ49" s="5">
        <f>VLOOKUP(B49,[39]apr97!$A$35:$IV$97,3,0)</f>
        <v>389678</v>
      </c>
      <c r="AR49" s="5">
        <f>VLOOKUP(B49,[40]may97!$A$48:$IV$109,3,0)</f>
        <v>193118</v>
      </c>
      <c r="AS49" s="5">
        <f>VLOOKUP(B49,[41]jun97!$A$35:$IV$96,3,0)</f>
        <v>432238</v>
      </c>
      <c r="AT49" s="5">
        <f>VLOOKUP(B49,[42]jul97!$A$50:$IV$110,3,0)</f>
        <v>421788</v>
      </c>
      <c r="AU49" s="5">
        <f>VLOOKUP(B49,[43]aug97!$A$49:$IV$107,3,0)</f>
        <v>529921</v>
      </c>
      <c r="AV49" s="5">
        <f>VLOOKUP(B49,[44]sep97!$A$49:$IV$107,3,0)</f>
        <v>327897</v>
      </c>
      <c r="AW49" s="5">
        <f>VLOOKUP(B49,[45]oct97!$A$36:$IV$92,3,0)</f>
        <v>331619</v>
      </c>
      <c r="AX49" s="5">
        <f>VLOOKUP(B49,[46]nov97!$A$35:$IV$90,3,0)</f>
        <v>190067</v>
      </c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N49" s="2">
        <v>35735</v>
      </c>
      <c r="CO49" s="1">
        <f t="shared" si="24"/>
        <v>0.77776006666666675</v>
      </c>
      <c r="CP49" s="1">
        <f t="shared" si="26"/>
        <v>2.7397333333333334E-3</v>
      </c>
      <c r="CQ49" s="1">
        <f t="shared" si="27"/>
        <v>6.9883333333333332E-4</v>
      </c>
      <c r="CR49" s="1">
        <f t="shared" si="28"/>
        <v>1.6443333333333334E-4</v>
      </c>
      <c r="CS49" s="1">
        <f t="shared" si="29"/>
        <v>2.4279999999999999E-4</v>
      </c>
      <c r="CT49" s="1">
        <f t="shared" si="30"/>
        <v>2.9418999999999999E-3</v>
      </c>
      <c r="CU49" s="1">
        <f t="shared" si="31"/>
        <v>1.5065666666666667E-3</v>
      </c>
      <c r="CV49" s="1">
        <f t="shared" si="32"/>
        <v>5.539433333333333E-3</v>
      </c>
      <c r="CW49" s="1">
        <f t="shared" si="33"/>
        <v>3.4591666666666668E-3</v>
      </c>
      <c r="CX49" s="1">
        <f t="shared" si="34"/>
        <v>2.7544666666666664E-3</v>
      </c>
      <c r="CY49" s="1">
        <f t="shared" si="35"/>
        <v>2.2560000000000002E-3</v>
      </c>
      <c r="CZ49" s="1">
        <f t="shared" si="36"/>
        <v>7.1229333333333329E-3</v>
      </c>
      <c r="DA49" s="1">
        <f t="shared" si="37"/>
        <v>4.8065566666666663E-2</v>
      </c>
      <c r="DB49" s="1">
        <f t="shared" si="38"/>
        <v>6.4773666666666663E-3</v>
      </c>
      <c r="DC49" s="1">
        <f t="shared" si="39"/>
        <v>9.3906666666666665E-4</v>
      </c>
      <c r="DD49" s="1">
        <f t="shared" si="40"/>
        <v>2.5289000000000002E-3</v>
      </c>
      <c r="DE49" s="1">
        <f t="shared" si="41"/>
        <v>8.9533333333333327E-4</v>
      </c>
      <c r="DF49" s="1">
        <f t="shared" si="42"/>
        <v>2.5206333333333336E-3</v>
      </c>
      <c r="DG49" s="1">
        <f t="shared" si="43"/>
        <v>1.0626666666666666E-3</v>
      </c>
      <c r="DH49" s="1">
        <f t="shared" si="44"/>
        <v>1.1405666666666665E-3</v>
      </c>
      <c r="DI49" s="1">
        <f t="shared" si="45"/>
        <v>2.9384666666666666E-3</v>
      </c>
      <c r="DJ49" s="1">
        <f t="shared" si="46"/>
        <v>1.0095E-3</v>
      </c>
      <c r="DK49" s="1">
        <f t="shared" si="47"/>
        <v>1.6286666666666665E-4</v>
      </c>
      <c r="DL49" s="1">
        <f t="shared" si="48"/>
        <v>4.9003666666666669E-3</v>
      </c>
      <c r="DM49" s="1">
        <f t="shared" si="49"/>
        <v>0</v>
      </c>
      <c r="DN49" s="1">
        <f t="shared" si="50"/>
        <v>2.2873333333333333E-4</v>
      </c>
      <c r="DO49" s="1" t="e">
        <f t="shared" si="51"/>
        <v>#N/A</v>
      </c>
      <c r="DP49" s="1">
        <f t="shared" si="52"/>
        <v>0</v>
      </c>
      <c r="DQ49" s="1">
        <f t="shared" si="53"/>
        <v>1.4100000000000001E-4</v>
      </c>
      <c r="DR49" s="1">
        <f t="shared" si="54"/>
        <v>7.3333333333333331E-5</v>
      </c>
      <c r="DS49" s="1">
        <f t="shared" si="55"/>
        <v>3.2699999999999998E-4</v>
      </c>
      <c r="DT49" s="1">
        <f t="shared" si="56"/>
        <v>1.4887666666666666E-3</v>
      </c>
      <c r="DU49" s="1">
        <f t="shared" si="57"/>
        <v>3.4189999999999997E-3</v>
      </c>
      <c r="DV49" s="1">
        <f t="shared" si="58"/>
        <v>6.2968666666666662E-3</v>
      </c>
      <c r="DW49" s="1">
        <f t="shared" si="59"/>
        <v>9.2681666666666659E-3</v>
      </c>
      <c r="DX49" s="1">
        <f t="shared" si="60"/>
        <v>4.1917999999999999E-3</v>
      </c>
      <c r="DY49" s="1">
        <f t="shared" si="61"/>
        <v>1.04595E-2</v>
      </c>
      <c r="DZ49" s="1">
        <f t="shared" si="62"/>
        <v>1.4667099999999999E-2</v>
      </c>
      <c r="EA49" s="1">
        <f t="shared" si="63"/>
        <v>5.0205666666666669E-3</v>
      </c>
      <c r="EB49" s="1">
        <f t="shared" si="64"/>
        <v>7.781733333333333E-3</v>
      </c>
      <c r="EC49" s="1">
        <f t="shared" si="65"/>
        <v>1.2989266666666667E-2</v>
      </c>
      <c r="ED49" s="1">
        <f t="shared" si="66"/>
        <v>6.4372666666666668E-3</v>
      </c>
      <c r="EE49" s="1">
        <f t="shared" si="67"/>
        <v>1.4407933333333334E-2</v>
      </c>
      <c r="EF49" s="1">
        <f t="shared" si="68"/>
        <v>1.40596E-2</v>
      </c>
      <c r="EG49" s="1">
        <f t="shared" si="69"/>
        <v>1.7664033333333332E-2</v>
      </c>
      <c r="EH49" s="1">
        <f t="shared" si="70"/>
        <v>1.0929899999999999E-2</v>
      </c>
      <c r="EI49" s="1">
        <f t="shared" si="71"/>
        <v>1.1053966666666666E-2</v>
      </c>
      <c r="EJ49" s="1">
        <f t="shared" si="72"/>
        <v>6.3355666666666671E-3</v>
      </c>
      <c r="EK49" s="1">
        <f t="shared" si="73"/>
        <v>0</v>
      </c>
      <c r="EL49" s="1">
        <f t="shared" si="74"/>
        <v>0</v>
      </c>
      <c r="EM49" s="1">
        <f t="shared" si="75"/>
        <v>0</v>
      </c>
      <c r="EN49" s="1">
        <f t="shared" si="76"/>
        <v>0</v>
      </c>
      <c r="EO49" s="1">
        <f t="shared" si="77"/>
        <v>0</v>
      </c>
      <c r="EP49" s="1">
        <f t="shared" si="78"/>
        <v>0</v>
      </c>
      <c r="EQ49" s="1">
        <f t="shared" si="79"/>
        <v>0</v>
      </c>
      <c r="ER49" s="1">
        <f t="shared" si="80"/>
        <v>0</v>
      </c>
      <c r="ES49" s="1">
        <f t="shared" si="81"/>
        <v>0</v>
      </c>
      <c r="ET49" s="1">
        <f t="shared" si="82"/>
        <v>0</v>
      </c>
      <c r="EU49" s="1">
        <f t="shared" si="83"/>
        <v>0</v>
      </c>
      <c r="EV49" s="1">
        <f t="shared" si="84"/>
        <v>0</v>
      </c>
      <c r="EW49" s="1">
        <f t="shared" si="85"/>
        <v>0</v>
      </c>
      <c r="EX49" s="1">
        <f t="shared" si="86"/>
        <v>0</v>
      </c>
      <c r="EY49" s="1">
        <f t="shared" si="87"/>
        <v>0</v>
      </c>
      <c r="EZ49" s="1">
        <f t="shared" si="88"/>
        <v>0</v>
      </c>
      <c r="FA49" s="1">
        <f t="shared" si="25"/>
        <v>0</v>
      </c>
      <c r="FB49" s="1">
        <f t="shared" si="98"/>
        <v>0</v>
      </c>
      <c r="FC49" s="1">
        <f t="shared" si="99"/>
        <v>0</v>
      </c>
      <c r="FD49" s="1">
        <f t="shared" si="100"/>
        <v>0</v>
      </c>
      <c r="FE49" s="1">
        <f t="shared" si="101"/>
        <v>0</v>
      </c>
      <c r="FF49" s="1">
        <f t="shared" si="102"/>
        <v>0</v>
      </c>
      <c r="FG49" s="1">
        <f t="shared" si="103"/>
        <v>0</v>
      </c>
      <c r="FH49" s="1">
        <f t="shared" si="104"/>
        <v>0</v>
      </c>
      <c r="FI49" s="1">
        <f t="shared" si="105"/>
        <v>0</v>
      </c>
      <c r="FJ49" s="1">
        <f t="shared" si="106"/>
        <v>0</v>
      </c>
      <c r="FK49" s="1">
        <f t="shared" si="107"/>
        <v>0</v>
      </c>
      <c r="FL49" s="1">
        <f t="shared" si="108"/>
        <v>0</v>
      </c>
      <c r="FM49" s="1">
        <f t="shared" si="109"/>
        <v>0</v>
      </c>
      <c r="FN49" s="1">
        <f t="shared" si="110"/>
        <v>0</v>
      </c>
      <c r="FO49" s="1">
        <f t="shared" si="111"/>
        <v>0</v>
      </c>
      <c r="FP49" s="1">
        <f t="shared" si="112"/>
        <v>0</v>
      </c>
      <c r="FQ49" s="1">
        <f t="shared" si="90"/>
        <v>0</v>
      </c>
      <c r="FR49" s="1">
        <f t="shared" si="91"/>
        <v>0</v>
      </c>
      <c r="FS49" s="1">
        <f t="shared" si="92"/>
        <v>0</v>
      </c>
      <c r="FT49" s="1">
        <f t="shared" si="93"/>
        <v>0</v>
      </c>
      <c r="FU49" s="1">
        <f t="shared" si="94"/>
        <v>0</v>
      </c>
      <c r="FV49" s="1">
        <f t="shared" si="95"/>
        <v>0</v>
      </c>
      <c r="FW49" s="1">
        <f t="shared" si="96"/>
        <v>0</v>
      </c>
      <c r="FX49" s="1">
        <f t="shared" si="97"/>
        <v>0</v>
      </c>
    </row>
    <row r="50" spans="1:180" x14ac:dyDescent="0.2">
      <c r="A50" s="1">
        <v>31</v>
      </c>
      <c r="B50" s="2">
        <v>35765</v>
      </c>
      <c r="C50" s="5">
        <f>VLOOKUP(B50,'[1]1993'!$A$392:$IV$502,3,0)</f>
        <v>23639032</v>
      </c>
      <c r="D50" s="5">
        <f>VLOOKUP(B50,[2]jan94!$A$38:$IV$145,3,0)</f>
        <v>86801</v>
      </c>
      <c r="E50" s="5">
        <f>VLOOKUP(B50,[3]feb94!$A$38:$IV$144,3,0)</f>
        <v>21372</v>
      </c>
      <c r="F50" s="5">
        <f>VLOOKUP(B50,[4]mar94!$A$38:$IV$144,3,0)</f>
        <v>5296</v>
      </c>
      <c r="G50" s="5">
        <f>VLOOKUP(B50,[5]apr94!$A$38:$IV$142,3,0)</f>
        <v>7697</v>
      </c>
      <c r="H50" s="5">
        <f>VLOOKUP(B50,[6]may94!$A$38:$IV$142,3,0)</f>
        <v>90478</v>
      </c>
      <c r="I50" s="5">
        <f>VLOOKUP(B50,[7]jun94!$A$49:$IV$153,3,0)</f>
        <v>46686</v>
      </c>
      <c r="J50" s="5">
        <f>VLOOKUP(B50,[8]jul94!$A$38:$IV$140,3,0)</f>
        <v>168609</v>
      </c>
      <c r="K50" s="5">
        <f>VLOOKUP(B50,[9]aug94!$A$38:$IV$140,3,0)</f>
        <v>105691</v>
      </c>
      <c r="L50" s="5">
        <f>VLOOKUP(B50,[10]sep94!$A$38:$IV$137,3,0)</f>
        <v>81792</v>
      </c>
      <c r="M50" s="5">
        <f>VLOOKUP(B50,[11]oct94!$A$38:$IV$140,3,0)</f>
        <v>69466</v>
      </c>
      <c r="N50" s="5">
        <f>VLOOKUP(B50,[12]nov94!$A$38:$IV$138,3,0)</f>
        <v>214615</v>
      </c>
      <c r="O50" s="5">
        <f>VLOOKUP(B50,[13]dec94!$A$38:$IV$137,3,0)</f>
        <v>1432718</v>
      </c>
      <c r="P50" s="5">
        <f>VLOOKUP(B50,[14]jan95!$A$37:$IV$133,3,0)</f>
        <v>184157</v>
      </c>
      <c r="Q50" s="5">
        <f>VLOOKUP(B50,[15]feb95!$A$37:$IV$127,3,0)</f>
        <v>28608</v>
      </c>
      <c r="R50" s="5">
        <f>VLOOKUP(B50,[16]mar95!$A$37:$IV$128,3,0)</f>
        <v>72768</v>
      </c>
      <c r="S50" s="5">
        <f>VLOOKUP(B50,[17]apr95!$A$37:$IV$122,3,0)</f>
        <v>28443</v>
      </c>
      <c r="T50" s="5">
        <f>VLOOKUP(B50,[18]may95!$A$37:$IV$126,3,0)</f>
        <v>76325</v>
      </c>
      <c r="U50" s="5">
        <f>VLOOKUP(B50,[19]jun95!$A$51:$IV$142,3,0)</f>
        <v>31832</v>
      </c>
      <c r="V50" s="5">
        <f>VLOOKUP(B50,[20]jul95!$A$51:$IV$140,3,0)</f>
        <v>34183</v>
      </c>
      <c r="W50" s="5">
        <f>VLOOKUP(B50,[21]aug95!$A$51:$IV$139,3,0)</f>
        <v>90501</v>
      </c>
      <c r="X50" s="5">
        <f>VLOOKUP(B50,[22]sep95!$A$51:$IV$138,3,0)</f>
        <v>31919</v>
      </c>
      <c r="Y50" s="5">
        <f>VLOOKUP(B50,[23]oct95!$A$37:$IV$122,3,0)</f>
        <v>6073</v>
      </c>
      <c r="Z50" s="5">
        <f>VLOOKUP(B50,[24]nov95!$A$37:$IV$122,3,0)</f>
        <v>130786</v>
      </c>
      <c r="AA50" s="5"/>
      <c r="AB50" s="5">
        <f>VLOOKUP(B50,[25]jan96!$A$36:$IV$108,3,0)</f>
        <v>6958</v>
      </c>
      <c r="AC50" s="5" t="e">
        <f>VLOOKUP(B50,[26]feb96!$A$32:$IV$51,3,0)</f>
        <v>#N/A</v>
      </c>
      <c r="AD50" s="5"/>
      <c r="AE50" s="5">
        <f>VLOOKUP(B50,[27]apr96!$A$36:$IV$111,3,0)</f>
        <v>4899</v>
      </c>
      <c r="AF50" s="5">
        <f>VLOOKUP(B50,[28]may96!$A$50:$IV$159,3,0)</f>
        <v>2280</v>
      </c>
      <c r="AG50" s="5">
        <f>VLOOKUP(B50,[29]jun96!$A$36:$IV$111,3,0)</f>
        <v>9312</v>
      </c>
      <c r="AH50" s="5">
        <f>VLOOKUP(B50,[30]jul96!$A$51:$IV$125,3,0)</f>
        <v>43217</v>
      </c>
      <c r="AI50" s="5">
        <f>VLOOKUP(B50,[31]aug96!$A$50:$IV$123,3,0)</f>
        <v>104578</v>
      </c>
      <c r="AJ50" s="5">
        <f>VLOOKUP(B50,[32]sep96!$A$50:$IV$122,3,0)</f>
        <v>180438</v>
      </c>
      <c r="AK50" s="5">
        <f>VLOOKUP(B50,[33]oct96!$A$36:$IV$108,3,0)</f>
        <v>264818</v>
      </c>
      <c r="AL50" s="5">
        <f>VLOOKUP(B50,[34]nov96!$A$36:$IV$106,3,0)</f>
        <v>129392</v>
      </c>
      <c r="AM50" s="5">
        <f>VLOOKUP(B50,[35]dec96!$A$36:$IV$105,3,0)</f>
        <v>307400</v>
      </c>
      <c r="AN50" s="5">
        <f>VLOOKUP(B50,[36]jan97!$A$48:$IV$113,3,0)</f>
        <v>445700</v>
      </c>
      <c r="AO50" s="5">
        <f>VLOOKUP(B50,[37]feb97!$A$35:$IV$99,3,0)</f>
        <v>304719</v>
      </c>
      <c r="AP50" s="5">
        <f>VLOOKUP(B50,[38]mar97!$A$35:$IV$95,3,0)</f>
        <v>225555</v>
      </c>
      <c r="AQ50" s="5">
        <f>VLOOKUP(B50,[39]apr97!$A$35:$IV$97,3,0)</f>
        <v>367236</v>
      </c>
      <c r="AR50" s="5">
        <f>VLOOKUP(B50,[40]may97!$A$48:$IV$109,3,0)</f>
        <v>179372</v>
      </c>
      <c r="AS50" s="5">
        <f>VLOOKUP(B50,[41]jun97!$A$35:$IV$96,3,0)</f>
        <v>369840</v>
      </c>
      <c r="AT50" s="5">
        <f>VLOOKUP(B50,[42]jul97!$A$50:$IV$110,3,0)</f>
        <v>371742</v>
      </c>
      <c r="AU50" s="5">
        <f>VLOOKUP(B50,[43]aug97!$A$49:$IV$107,3,0)</f>
        <v>433785</v>
      </c>
      <c r="AV50" s="5">
        <f>VLOOKUP(B50,[44]sep97!$A$49:$IV$107,3,0)</f>
        <v>268531</v>
      </c>
      <c r="AW50" s="5">
        <f>VLOOKUP(B50,[45]oct97!$A$36:$IV$92,3,0)</f>
        <v>252539</v>
      </c>
      <c r="AX50" s="5">
        <f>VLOOKUP(B50,[46]nov97!$A$35:$IV$90,3,0)</f>
        <v>335331</v>
      </c>
      <c r="AY50" s="5">
        <f>VLOOKUP(B50,[47]dec97!$A$49:$IV$103,3,0)</f>
        <v>128379</v>
      </c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N50" s="2">
        <v>35765</v>
      </c>
      <c r="CO50" s="1">
        <f t="shared" si="24"/>
        <v>0.76254941935483866</v>
      </c>
      <c r="CP50" s="1">
        <f t="shared" si="26"/>
        <v>2.8000322580645164E-3</v>
      </c>
      <c r="CQ50" s="1">
        <f t="shared" si="27"/>
        <v>6.8941935483870966E-4</v>
      </c>
      <c r="CR50" s="1">
        <f t="shared" si="28"/>
        <v>1.7083870967741938E-4</v>
      </c>
      <c r="CS50" s="1">
        <f t="shared" si="29"/>
        <v>2.4829032258064516E-4</v>
      </c>
      <c r="CT50" s="1">
        <f t="shared" si="30"/>
        <v>2.9186451612903228E-3</v>
      </c>
      <c r="CU50" s="1">
        <f t="shared" si="31"/>
        <v>1.506E-3</v>
      </c>
      <c r="CV50" s="1">
        <f t="shared" si="32"/>
        <v>5.4390000000000003E-3</v>
      </c>
      <c r="CW50" s="1">
        <f t="shared" si="33"/>
        <v>3.4093870967741935E-3</v>
      </c>
      <c r="CX50" s="1">
        <f t="shared" si="34"/>
        <v>2.638451612903226E-3</v>
      </c>
      <c r="CY50" s="1">
        <f t="shared" si="35"/>
        <v>2.2408387096774195E-3</v>
      </c>
      <c r="CZ50" s="1">
        <f t="shared" si="36"/>
        <v>6.9230645161290323E-3</v>
      </c>
      <c r="DA50" s="1">
        <f t="shared" si="37"/>
        <v>4.6216709677419351E-2</v>
      </c>
      <c r="DB50" s="1">
        <f t="shared" si="38"/>
        <v>5.9405483870967734E-3</v>
      </c>
      <c r="DC50" s="1">
        <f t="shared" si="39"/>
        <v>9.2283870967741941E-4</v>
      </c>
      <c r="DD50" s="1">
        <f t="shared" si="40"/>
        <v>2.3473548387096775E-3</v>
      </c>
      <c r="DE50" s="1">
        <f t="shared" si="41"/>
        <v>9.1751612903225802E-4</v>
      </c>
      <c r="DF50" s="1">
        <f t="shared" si="42"/>
        <v>2.4620967741935487E-3</v>
      </c>
      <c r="DG50" s="1">
        <f t="shared" si="43"/>
        <v>1.0268387096774192E-3</v>
      </c>
      <c r="DH50" s="1">
        <f t="shared" si="44"/>
        <v>1.1026774193548387E-3</v>
      </c>
      <c r="DI50" s="1">
        <f t="shared" si="45"/>
        <v>2.9193870967741935E-3</v>
      </c>
      <c r="DJ50" s="1">
        <f t="shared" si="46"/>
        <v>1.0296451612903227E-3</v>
      </c>
      <c r="DK50" s="1">
        <f t="shared" si="47"/>
        <v>1.9590322580645162E-4</v>
      </c>
      <c r="DL50" s="1">
        <f t="shared" si="48"/>
        <v>4.2189032258064521E-3</v>
      </c>
      <c r="DM50" s="1">
        <f t="shared" si="49"/>
        <v>0</v>
      </c>
      <c r="DN50" s="1">
        <f t="shared" si="50"/>
        <v>2.2445161290322581E-4</v>
      </c>
      <c r="DO50" s="1" t="e">
        <f t="shared" si="51"/>
        <v>#N/A</v>
      </c>
      <c r="DP50" s="1">
        <f t="shared" si="52"/>
        <v>0</v>
      </c>
      <c r="DQ50" s="1">
        <f t="shared" si="53"/>
        <v>1.5803225806451611E-4</v>
      </c>
      <c r="DR50" s="1">
        <f t="shared" si="54"/>
        <v>7.3548387096774185E-5</v>
      </c>
      <c r="DS50" s="1">
        <f t="shared" si="55"/>
        <v>3.0038709677419358E-4</v>
      </c>
      <c r="DT50" s="1">
        <f t="shared" si="56"/>
        <v>1.3940967741935483E-3</v>
      </c>
      <c r="DU50" s="1">
        <f t="shared" si="57"/>
        <v>3.373483870967742E-3</v>
      </c>
      <c r="DV50" s="1">
        <f t="shared" si="58"/>
        <v>5.8205806451612895E-3</v>
      </c>
      <c r="DW50" s="1">
        <f t="shared" si="59"/>
        <v>8.5425161290322588E-3</v>
      </c>
      <c r="DX50" s="1">
        <f t="shared" si="60"/>
        <v>4.1739354838709677E-3</v>
      </c>
      <c r="DY50" s="1">
        <f t="shared" si="61"/>
        <v>9.9161290322580652E-3</v>
      </c>
      <c r="DZ50" s="1">
        <f t="shared" si="62"/>
        <v>1.4377419354838709E-2</v>
      </c>
      <c r="EA50" s="1">
        <f t="shared" si="63"/>
        <v>9.8296451612903228E-3</v>
      </c>
      <c r="EB50" s="1">
        <f t="shared" si="64"/>
        <v>7.2759677419354839E-3</v>
      </c>
      <c r="EC50" s="1">
        <f t="shared" si="65"/>
        <v>1.1846322580645162E-2</v>
      </c>
      <c r="ED50" s="1">
        <f t="shared" si="66"/>
        <v>5.7861935483870973E-3</v>
      </c>
      <c r="EE50" s="1">
        <f t="shared" si="67"/>
        <v>1.1930322580645161E-2</v>
      </c>
      <c r="EF50" s="1">
        <f t="shared" si="68"/>
        <v>1.199167741935484E-2</v>
      </c>
      <c r="EG50" s="1">
        <f t="shared" si="69"/>
        <v>1.3993064516129031E-2</v>
      </c>
      <c r="EH50" s="1">
        <f t="shared" si="70"/>
        <v>8.6622903225806458E-3</v>
      </c>
      <c r="EI50" s="1">
        <f t="shared" si="71"/>
        <v>8.1464193548387107E-3</v>
      </c>
      <c r="EJ50" s="1">
        <f t="shared" si="72"/>
        <v>1.0817129032258064E-2</v>
      </c>
      <c r="EK50" s="1">
        <f t="shared" si="73"/>
        <v>4.1412580645161286E-3</v>
      </c>
      <c r="EL50" s="1">
        <f t="shared" si="74"/>
        <v>0</v>
      </c>
      <c r="EM50" s="1">
        <f t="shared" si="75"/>
        <v>0</v>
      </c>
      <c r="EN50" s="1">
        <f t="shared" si="76"/>
        <v>0</v>
      </c>
      <c r="EO50" s="1">
        <f t="shared" si="77"/>
        <v>0</v>
      </c>
      <c r="EP50" s="1">
        <f t="shared" si="78"/>
        <v>0</v>
      </c>
      <c r="EQ50" s="1">
        <f t="shared" si="79"/>
        <v>0</v>
      </c>
      <c r="ER50" s="1">
        <f t="shared" si="80"/>
        <v>0</v>
      </c>
      <c r="ES50" s="1">
        <f t="shared" si="81"/>
        <v>0</v>
      </c>
      <c r="ET50" s="1">
        <f t="shared" si="82"/>
        <v>0</v>
      </c>
      <c r="EU50" s="1">
        <f t="shared" si="83"/>
        <v>0</v>
      </c>
      <c r="EV50" s="1">
        <f t="shared" si="84"/>
        <v>0</v>
      </c>
      <c r="EW50" s="1">
        <f t="shared" si="85"/>
        <v>0</v>
      </c>
      <c r="EX50" s="1">
        <f t="shared" si="86"/>
        <v>0</v>
      </c>
      <c r="EY50" s="1">
        <f t="shared" si="87"/>
        <v>0</v>
      </c>
      <c r="EZ50" s="1">
        <f t="shared" si="88"/>
        <v>0</v>
      </c>
      <c r="FA50" s="1">
        <f t="shared" si="25"/>
        <v>0</v>
      </c>
      <c r="FB50" s="1">
        <f t="shared" si="98"/>
        <v>0</v>
      </c>
      <c r="FC50" s="1">
        <f t="shared" si="99"/>
        <v>0</v>
      </c>
      <c r="FD50" s="1">
        <f t="shared" si="100"/>
        <v>0</v>
      </c>
      <c r="FE50" s="1">
        <f t="shared" si="101"/>
        <v>0</v>
      </c>
      <c r="FF50" s="1">
        <f t="shared" si="102"/>
        <v>0</v>
      </c>
      <c r="FG50" s="1">
        <f t="shared" si="103"/>
        <v>0</v>
      </c>
      <c r="FH50" s="1">
        <f t="shared" si="104"/>
        <v>0</v>
      </c>
      <c r="FI50" s="1">
        <f t="shared" si="105"/>
        <v>0</v>
      </c>
      <c r="FJ50" s="1">
        <f t="shared" si="106"/>
        <v>0</v>
      </c>
      <c r="FK50" s="1">
        <f t="shared" si="107"/>
        <v>0</v>
      </c>
      <c r="FL50" s="1">
        <f t="shared" si="108"/>
        <v>0</v>
      </c>
      <c r="FM50" s="1">
        <f t="shared" si="109"/>
        <v>0</v>
      </c>
      <c r="FN50" s="1">
        <f t="shared" si="110"/>
        <v>0</v>
      </c>
      <c r="FO50" s="1">
        <f t="shared" si="111"/>
        <v>0</v>
      </c>
      <c r="FP50" s="1">
        <f t="shared" si="112"/>
        <v>0</v>
      </c>
      <c r="FQ50" s="1">
        <f t="shared" si="90"/>
        <v>0</v>
      </c>
      <c r="FR50" s="1">
        <f t="shared" si="91"/>
        <v>0</v>
      </c>
      <c r="FS50" s="1">
        <f t="shared" si="92"/>
        <v>0</v>
      </c>
      <c r="FT50" s="1">
        <f t="shared" si="93"/>
        <v>0</v>
      </c>
      <c r="FU50" s="1">
        <f t="shared" si="94"/>
        <v>0</v>
      </c>
      <c r="FV50" s="1">
        <f t="shared" si="95"/>
        <v>0</v>
      </c>
      <c r="FW50" s="1">
        <f t="shared" si="96"/>
        <v>0</v>
      </c>
      <c r="FX50" s="1">
        <f t="shared" si="97"/>
        <v>0</v>
      </c>
    </row>
    <row r="51" spans="1:180" x14ac:dyDescent="0.2">
      <c r="A51" s="1">
        <v>31</v>
      </c>
      <c r="B51" s="2">
        <v>35796</v>
      </c>
      <c r="C51" s="5">
        <f>VLOOKUP(B51,'[1]1993'!$A$392:$IV$502,3,0)</f>
        <v>23806159</v>
      </c>
      <c r="D51" s="5">
        <f>VLOOKUP(B51,[2]jan94!$A$38:$IV$145,3,0)</f>
        <v>89128</v>
      </c>
      <c r="E51" s="5">
        <f>VLOOKUP(B51,[3]feb94!$A$38:$IV$144,3,0)</f>
        <v>21482</v>
      </c>
      <c r="F51" s="5">
        <f>VLOOKUP(B51,[4]mar94!$A$38:$IV$144,3,0)</f>
        <v>5548</v>
      </c>
      <c r="G51" s="5">
        <f>VLOOKUP(B51,[5]apr94!$A$38:$IV$142,3,0)</f>
        <v>8725</v>
      </c>
      <c r="H51" s="5">
        <f>VLOOKUP(B51,[6]may94!$A$38:$IV$142,3,0)</f>
        <v>88797</v>
      </c>
      <c r="I51" s="5">
        <f>VLOOKUP(B51,[7]jun94!$A$49:$IV$153,3,0)</f>
        <v>45823</v>
      </c>
      <c r="J51" s="5">
        <f>VLOOKUP(B51,[8]jul94!$A$38:$IV$140,3,0)</f>
        <v>170082</v>
      </c>
      <c r="K51" s="5">
        <f>VLOOKUP(B51,[9]aug94!$A$38:$IV$140,3,0)</f>
        <v>104149</v>
      </c>
      <c r="L51" s="5">
        <f>VLOOKUP(B51,[10]sep94!$A$38:$IV$137,3,0)</f>
        <v>80847</v>
      </c>
      <c r="M51" s="5">
        <f>VLOOKUP(B51,[11]oct94!$A$38:$IV$140,3,0)</f>
        <v>69848</v>
      </c>
      <c r="N51" s="5">
        <f>VLOOKUP(B51,[12]nov94!$A$38:$IV$138,3,0)</f>
        <v>191367</v>
      </c>
      <c r="O51" s="5">
        <f>VLOOKUP(B51,[13]dec94!$A$38:$IV$137,3,0)</f>
        <v>1464042</v>
      </c>
      <c r="P51" s="5">
        <f>VLOOKUP(B51,[14]jan95!$A$37:$IV$133,3,0)</f>
        <v>183688</v>
      </c>
      <c r="Q51" s="5">
        <f>VLOOKUP(B51,[15]feb95!$A$37:$IV$127,3,0)</f>
        <v>28737</v>
      </c>
      <c r="R51" s="5">
        <f>VLOOKUP(B51,[16]mar95!$A$37:$IV$128,3,0)</f>
        <v>76012</v>
      </c>
      <c r="S51" s="5">
        <f>VLOOKUP(B51,[17]apr95!$A$37:$IV$122,3,0)</f>
        <v>28177</v>
      </c>
      <c r="T51" s="5">
        <f>VLOOKUP(B51,[18]may95!$A$37:$IV$126,3,0)</f>
        <v>74788</v>
      </c>
      <c r="U51" s="5">
        <f>VLOOKUP(B51,[19]jun95!$A$51:$IV$142,3,0)</f>
        <v>31663</v>
      </c>
      <c r="V51" s="5">
        <f>VLOOKUP(B51,[20]jul95!$A$51:$IV$140,3,0)</f>
        <v>33471</v>
      </c>
      <c r="W51" s="5">
        <f>VLOOKUP(B51,[21]aug95!$A$51:$IV$139,3,0)</f>
        <v>88197</v>
      </c>
      <c r="X51" s="5">
        <f>VLOOKUP(B51,[22]sep95!$A$51:$IV$138,3,0)</f>
        <v>29819</v>
      </c>
      <c r="Y51" s="5">
        <f>VLOOKUP(B51,[23]oct95!$A$37:$IV$122,3,0)</f>
        <v>3432</v>
      </c>
      <c r="Z51" s="5">
        <f>VLOOKUP(B51,[24]nov95!$A$37:$IV$122,3,0)</f>
        <v>119893</v>
      </c>
      <c r="AA51" s="5"/>
      <c r="AB51" s="5">
        <f>VLOOKUP(B51,[25]jan96!$A$36:$IV$108,3,0)</f>
        <v>7107</v>
      </c>
      <c r="AC51" s="5" t="e">
        <f>VLOOKUP(B51,[26]feb96!$A$32:$IV$51,3,0)</f>
        <v>#N/A</v>
      </c>
      <c r="AD51" s="5"/>
      <c r="AE51" s="5">
        <f>VLOOKUP(B51,[27]apr96!$A$36:$IV$111,3,0)</f>
        <v>5452</v>
      </c>
      <c r="AF51" s="5">
        <f>VLOOKUP(B51,[28]may96!$A$50:$IV$159,3,0)</f>
        <v>2222</v>
      </c>
      <c r="AG51" s="5">
        <f>VLOOKUP(B51,[29]jun96!$A$36:$IV$111,3,0)</f>
        <v>11199</v>
      </c>
      <c r="AH51" s="5">
        <f>VLOOKUP(B51,[30]jul96!$A$51:$IV$125,3,0)</f>
        <v>39245</v>
      </c>
      <c r="AI51" s="5">
        <f>VLOOKUP(B51,[31]aug96!$A$50:$IV$123,3,0)</f>
        <v>99392</v>
      </c>
      <c r="AJ51" s="5">
        <f>VLOOKUP(B51,[32]sep96!$A$50:$IV$122,3,0)</f>
        <v>169932</v>
      </c>
      <c r="AK51" s="5">
        <f>VLOOKUP(B51,[33]oct96!$A$36:$IV$108,3,0)</f>
        <v>244276</v>
      </c>
      <c r="AL51" s="5">
        <f>VLOOKUP(B51,[34]nov96!$A$36:$IV$106,3,0)</f>
        <v>127271</v>
      </c>
      <c r="AM51" s="5">
        <f>VLOOKUP(B51,[35]dec96!$A$36:$IV$105,3,0)</f>
        <v>269557</v>
      </c>
      <c r="AN51" s="5">
        <f>VLOOKUP(B51,[36]jan97!$A$48:$IV$113,3,0)</f>
        <v>459991</v>
      </c>
      <c r="AO51" s="5">
        <f>VLOOKUP(B51,[37]feb97!$A$35:$IV$99,3,0)</f>
        <v>258684</v>
      </c>
      <c r="AP51" s="5">
        <f>VLOOKUP(B51,[38]mar97!$A$35:$IV$95,3,0)</f>
        <v>208098</v>
      </c>
      <c r="AQ51" s="5">
        <f>VLOOKUP(B51,[39]apr97!$A$35:$IV$97,3,0)</f>
        <v>320162</v>
      </c>
      <c r="AR51" s="5">
        <f>VLOOKUP(B51,[40]may97!$A$48:$IV$109,3,0)</f>
        <v>171274</v>
      </c>
      <c r="AS51" s="5">
        <f>VLOOKUP(B51,[41]jun97!$A$35:$IV$96,3,0)</f>
        <v>336139</v>
      </c>
      <c r="AT51" s="5">
        <f>VLOOKUP(B51,[42]jul97!$A$50:$IV$110,3,0)</f>
        <v>344794</v>
      </c>
      <c r="AU51" s="5">
        <f>VLOOKUP(B51,[43]aug97!$A$49:$IV$107,3,0)</f>
        <v>408555</v>
      </c>
      <c r="AV51" s="5">
        <f>VLOOKUP(B51,[44]sep97!$A$49:$IV$107,3,0)</f>
        <v>245486</v>
      </c>
      <c r="AW51" s="5">
        <f>VLOOKUP(B51,[45]oct97!$A$36:$IV$92,3,0)</f>
        <v>247979</v>
      </c>
      <c r="AX51" s="5">
        <f>VLOOKUP(B51,[46]nov97!$A$35:$IV$90,3,0)</f>
        <v>288850</v>
      </c>
      <c r="AY51" s="5">
        <f>VLOOKUP(B51,[47]dec97!$A$49:$IV$103,3,0)</f>
        <v>224041</v>
      </c>
      <c r="AZ51" s="5">
        <f>VLOOKUP(B51,[48]jan98!$A$34:$IV$83,3,0)</f>
        <v>116192</v>
      </c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N51" s="2">
        <v>35796</v>
      </c>
      <c r="CO51" s="1">
        <f t="shared" si="24"/>
        <v>0.76794061290322579</v>
      </c>
      <c r="CP51" s="1">
        <f t="shared" si="26"/>
        <v>2.8750967741935484E-3</v>
      </c>
      <c r="CQ51" s="1">
        <f t="shared" si="27"/>
        <v>6.9296774193548392E-4</v>
      </c>
      <c r="CR51" s="1">
        <f t="shared" si="28"/>
        <v>1.7896774193548387E-4</v>
      </c>
      <c r="CS51" s="1">
        <f t="shared" si="29"/>
        <v>2.8145161290322578E-4</v>
      </c>
      <c r="CT51" s="1">
        <f t="shared" si="30"/>
        <v>2.8644193548387096E-3</v>
      </c>
      <c r="CU51" s="1">
        <f t="shared" si="31"/>
        <v>1.4781612903225808E-3</v>
      </c>
      <c r="CV51" s="1">
        <f t="shared" si="32"/>
        <v>5.4865161290322583E-3</v>
      </c>
      <c r="CW51" s="1">
        <f t="shared" si="33"/>
        <v>3.3596451612903228E-3</v>
      </c>
      <c r="CX51" s="1">
        <f t="shared" si="34"/>
        <v>2.6079677419354841E-3</v>
      </c>
      <c r="CY51" s="1">
        <f t="shared" si="35"/>
        <v>2.2531612903225803E-3</v>
      </c>
      <c r="CZ51" s="1">
        <f t="shared" si="36"/>
        <v>6.1731290322580646E-3</v>
      </c>
      <c r="DA51" s="1">
        <f t="shared" si="37"/>
        <v>4.7227161290322582E-2</v>
      </c>
      <c r="DB51" s="1">
        <f t="shared" si="38"/>
        <v>5.9254193548387091E-3</v>
      </c>
      <c r="DC51" s="1">
        <f t="shared" si="39"/>
        <v>9.2699999999999998E-4</v>
      </c>
      <c r="DD51" s="1">
        <f t="shared" si="40"/>
        <v>2.4519999999999998E-3</v>
      </c>
      <c r="DE51" s="1">
        <f t="shared" si="41"/>
        <v>9.0893548387096775E-4</v>
      </c>
      <c r="DF51" s="1">
        <f t="shared" si="42"/>
        <v>2.4125161290322579E-3</v>
      </c>
      <c r="DG51" s="1">
        <f t="shared" si="43"/>
        <v>1.0213870967741934E-3</v>
      </c>
      <c r="DH51" s="1">
        <f t="shared" si="44"/>
        <v>1.0797096774193549E-3</v>
      </c>
      <c r="DI51" s="1">
        <f t="shared" si="45"/>
        <v>2.8450645161290323E-3</v>
      </c>
      <c r="DJ51" s="1">
        <f t="shared" si="46"/>
        <v>9.6190322580645151E-4</v>
      </c>
      <c r="DK51" s="1">
        <f t="shared" si="47"/>
        <v>1.1070967741935485E-4</v>
      </c>
      <c r="DL51" s="1">
        <f t="shared" si="48"/>
        <v>3.8675161290322581E-3</v>
      </c>
      <c r="DM51" s="1">
        <f t="shared" si="49"/>
        <v>0</v>
      </c>
      <c r="DN51" s="1">
        <f t="shared" si="50"/>
        <v>2.2925806451612902E-4</v>
      </c>
      <c r="DO51" s="1" t="e">
        <f t="shared" si="51"/>
        <v>#N/A</v>
      </c>
      <c r="DP51" s="1">
        <f t="shared" si="52"/>
        <v>0</v>
      </c>
      <c r="DQ51" s="1">
        <f t="shared" si="53"/>
        <v>1.7587096774193551E-4</v>
      </c>
      <c r="DR51" s="1">
        <f t="shared" si="54"/>
        <v>7.1677419354838708E-5</v>
      </c>
      <c r="DS51" s="1">
        <f t="shared" si="55"/>
        <v>3.6125806451612903E-4</v>
      </c>
      <c r="DT51" s="1">
        <f t="shared" si="56"/>
        <v>1.265967741935484E-3</v>
      </c>
      <c r="DU51" s="1">
        <f t="shared" si="57"/>
        <v>3.2061935483870966E-3</v>
      </c>
      <c r="DV51" s="1">
        <f t="shared" si="58"/>
        <v>5.481677419354839E-3</v>
      </c>
      <c r="DW51" s="1">
        <f t="shared" si="59"/>
        <v>7.8798709677419358E-3</v>
      </c>
      <c r="DX51" s="1">
        <f t="shared" si="60"/>
        <v>4.105516129032258E-3</v>
      </c>
      <c r="DY51" s="1">
        <f t="shared" si="61"/>
        <v>8.6953870967741934E-3</v>
      </c>
      <c r="DZ51" s="1">
        <f t="shared" si="62"/>
        <v>1.4838419354838709E-2</v>
      </c>
      <c r="EA51" s="1">
        <f t="shared" si="63"/>
        <v>8.3446451612903226E-3</v>
      </c>
      <c r="EB51" s="1">
        <f t="shared" si="64"/>
        <v>6.7128387096774197E-3</v>
      </c>
      <c r="EC51" s="1">
        <f t="shared" si="65"/>
        <v>1.0327806451612903E-2</v>
      </c>
      <c r="ED51" s="1">
        <f t="shared" si="66"/>
        <v>5.524967741935484E-3</v>
      </c>
      <c r="EE51" s="1">
        <f t="shared" si="67"/>
        <v>1.0843193548387097E-2</v>
      </c>
      <c r="EF51" s="1">
        <f t="shared" si="68"/>
        <v>1.1122387096774194E-2</v>
      </c>
      <c r="EG51" s="1">
        <f t="shared" si="69"/>
        <v>1.3179193548387097E-2</v>
      </c>
      <c r="EH51" s="1">
        <f t="shared" si="70"/>
        <v>7.9189032258064514E-3</v>
      </c>
      <c r="EI51" s="1">
        <f t="shared" si="71"/>
        <v>7.9993225806451618E-3</v>
      </c>
      <c r="EJ51" s="1">
        <f t="shared" si="72"/>
        <v>9.3177419354838701E-3</v>
      </c>
      <c r="EK51" s="1">
        <f t="shared" si="73"/>
        <v>7.2271290322580639E-3</v>
      </c>
      <c r="EL51" s="1">
        <f t="shared" si="74"/>
        <v>3.7481290322580645E-3</v>
      </c>
      <c r="EM51" s="1">
        <f t="shared" si="75"/>
        <v>0</v>
      </c>
      <c r="EN51" s="1">
        <f t="shared" si="76"/>
        <v>0</v>
      </c>
      <c r="EO51" s="1">
        <f t="shared" si="77"/>
        <v>0</v>
      </c>
      <c r="EP51" s="1">
        <f t="shared" si="78"/>
        <v>0</v>
      </c>
      <c r="EQ51" s="1">
        <f t="shared" si="79"/>
        <v>0</v>
      </c>
      <c r="ER51" s="1">
        <f t="shared" si="80"/>
        <v>0</v>
      </c>
      <c r="ES51" s="1">
        <f t="shared" si="81"/>
        <v>0</v>
      </c>
      <c r="ET51" s="1">
        <f t="shared" si="82"/>
        <v>0</v>
      </c>
      <c r="EU51" s="1">
        <f t="shared" si="83"/>
        <v>0</v>
      </c>
      <c r="EV51" s="1">
        <f t="shared" si="84"/>
        <v>0</v>
      </c>
      <c r="EW51" s="1">
        <f t="shared" si="85"/>
        <v>0</v>
      </c>
      <c r="EX51" s="1">
        <f t="shared" si="86"/>
        <v>0</v>
      </c>
      <c r="EY51" s="1">
        <f t="shared" si="87"/>
        <v>0</v>
      </c>
      <c r="EZ51" s="1">
        <f t="shared" si="88"/>
        <v>0</v>
      </c>
      <c r="FA51" s="1">
        <f t="shared" si="25"/>
        <v>0</v>
      </c>
      <c r="FB51" s="1">
        <f t="shared" si="98"/>
        <v>0</v>
      </c>
      <c r="FC51" s="1">
        <f t="shared" si="99"/>
        <v>0</v>
      </c>
      <c r="FD51" s="1">
        <f t="shared" si="100"/>
        <v>0</v>
      </c>
      <c r="FE51" s="1">
        <f t="shared" si="101"/>
        <v>0</v>
      </c>
      <c r="FF51" s="1">
        <f t="shared" si="102"/>
        <v>0</v>
      </c>
      <c r="FG51" s="1">
        <f t="shared" si="103"/>
        <v>0</v>
      </c>
      <c r="FH51" s="1">
        <f t="shared" si="104"/>
        <v>0</v>
      </c>
      <c r="FI51" s="1">
        <f t="shared" si="105"/>
        <v>0</v>
      </c>
      <c r="FJ51" s="1">
        <f t="shared" si="106"/>
        <v>0</v>
      </c>
      <c r="FK51" s="1">
        <f t="shared" si="107"/>
        <v>0</v>
      </c>
      <c r="FL51" s="1">
        <f t="shared" si="108"/>
        <v>0</v>
      </c>
      <c r="FM51" s="1">
        <f t="shared" si="109"/>
        <v>0</v>
      </c>
      <c r="FN51" s="1">
        <f t="shared" si="110"/>
        <v>0</v>
      </c>
      <c r="FO51" s="1">
        <f t="shared" si="111"/>
        <v>0</v>
      </c>
      <c r="FP51" s="1">
        <f t="shared" si="112"/>
        <v>0</v>
      </c>
      <c r="FQ51" s="1">
        <f t="shared" si="90"/>
        <v>0</v>
      </c>
      <c r="FR51" s="1">
        <f t="shared" si="91"/>
        <v>0</v>
      </c>
      <c r="FS51" s="1">
        <f t="shared" si="92"/>
        <v>0</v>
      </c>
      <c r="FT51" s="1">
        <f t="shared" si="93"/>
        <v>0</v>
      </c>
      <c r="FU51" s="1">
        <f t="shared" si="94"/>
        <v>0</v>
      </c>
      <c r="FV51" s="1">
        <f t="shared" si="95"/>
        <v>0</v>
      </c>
      <c r="FW51" s="1">
        <f t="shared" si="96"/>
        <v>0</v>
      </c>
      <c r="FX51" s="1">
        <f t="shared" si="97"/>
        <v>0</v>
      </c>
    </row>
    <row r="52" spans="1:180" x14ac:dyDescent="0.2">
      <c r="A52" s="1">
        <v>28</v>
      </c>
      <c r="B52" s="2">
        <v>35827</v>
      </c>
      <c r="C52" s="5">
        <f>VLOOKUP(B52,'[1]1993'!$A$392:$IV$502,3,0)</f>
        <v>21457382</v>
      </c>
      <c r="D52" s="5">
        <f>VLOOKUP(B52,[2]jan94!$A$38:$IV$145,3,0)</f>
        <v>78650</v>
      </c>
      <c r="E52" s="5">
        <f>VLOOKUP(B52,[3]feb94!$A$38:$IV$144,3,0)</f>
        <v>19071</v>
      </c>
      <c r="F52" s="5">
        <f>VLOOKUP(B52,[4]mar94!$A$38:$IV$144,3,0)</f>
        <v>4221</v>
      </c>
      <c r="G52" s="5">
        <f>VLOOKUP(B52,[5]apr94!$A$38:$IV$142,3,0)</f>
        <v>7843</v>
      </c>
      <c r="H52" s="5">
        <f>VLOOKUP(B52,[6]may94!$A$38:$IV$142,3,0)</f>
        <v>78760</v>
      </c>
      <c r="I52" s="5">
        <f>VLOOKUP(B52,[7]jun94!$A$49:$IV$153,3,0)</f>
        <v>40728</v>
      </c>
      <c r="J52" s="5">
        <f>VLOOKUP(B52,[8]jul94!$A$38:$IV$140,3,0)</f>
        <v>149730</v>
      </c>
      <c r="K52" s="5">
        <f>VLOOKUP(B52,[9]aug94!$A$38:$IV$140,3,0)</f>
        <v>89588</v>
      </c>
      <c r="L52" s="5">
        <f>VLOOKUP(B52,[10]sep94!$A$38:$IV$137,3,0)</f>
        <v>75000</v>
      </c>
      <c r="M52" s="5">
        <f>VLOOKUP(B52,[11]oct94!$A$38:$IV$140,3,0)</f>
        <v>63789</v>
      </c>
      <c r="N52" s="5">
        <f>VLOOKUP(B52,[12]nov94!$A$38:$IV$138,3,0)</f>
        <v>180240</v>
      </c>
      <c r="O52" s="5">
        <f>VLOOKUP(B52,[13]dec94!$A$38:$IV$137,3,0)</f>
        <v>1327876</v>
      </c>
      <c r="P52" s="5">
        <f>VLOOKUP(B52,[14]jan95!$A$37:$IV$133,3,0)</f>
        <v>158971</v>
      </c>
      <c r="Q52" s="5">
        <f>VLOOKUP(B52,[15]feb95!$A$37:$IV$127,3,0)</f>
        <v>26530</v>
      </c>
      <c r="R52" s="5">
        <f>VLOOKUP(B52,[16]mar95!$A$37:$IV$128,3,0)</f>
        <v>69674</v>
      </c>
      <c r="S52" s="5">
        <f>VLOOKUP(B52,[17]apr95!$A$37:$IV$122,3,0)</f>
        <v>24724</v>
      </c>
      <c r="T52" s="5">
        <f>VLOOKUP(B52,[18]may95!$A$37:$IV$126,3,0)</f>
        <v>66821</v>
      </c>
      <c r="U52" s="5">
        <f>VLOOKUP(B52,[19]jun95!$A$51:$IV$142,3,0)</f>
        <v>28052</v>
      </c>
      <c r="V52" s="5">
        <f>VLOOKUP(B52,[20]jul95!$A$51:$IV$140,3,0)</f>
        <v>29057</v>
      </c>
      <c r="W52" s="5">
        <f>VLOOKUP(B52,[21]aug95!$A$51:$IV$139,3,0)</f>
        <v>77639</v>
      </c>
      <c r="X52" s="5">
        <f>VLOOKUP(B52,[22]sep95!$A$51:$IV$138,3,0)</f>
        <v>28945</v>
      </c>
      <c r="Y52" s="5">
        <f>VLOOKUP(B52,[23]oct95!$A$37:$IV$122,3,0)</f>
        <v>2712</v>
      </c>
      <c r="Z52" s="5">
        <f>VLOOKUP(B52,[24]nov95!$A$37:$IV$122,3,0)</f>
        <v>103645</v>
      </c>
      <c r="AA52" s="5"/>
      <c r="AB52" s="5">
        <f>VLOOKUP(B52,[25]jan96!$A$36:$IV$108,3,0)</f>
        <v>6237</v>
      </c>
      <c r="AC52" s="5" t="e">
        <f>VLOOKUP(B52,[26]feb96!$A$32:$IV$51,3,0)</f>
        <v>#N/A</v>
      </c>
      <c r="AD52" s="5"/>
      <c r="AE52" s="5">
        <f>VLOOKUP(B52,[27]apr96!$A$36:$IV$111,3,0)</f>
        <v>4580</v>
      </c>
      <c r="AF52" s="5">
        <f>VLOOKUP(B52,[28]may96!$A$50:$IV$159,3,0)</f>
        <v>1914</v>
      </c>
      <c r="AG52" s="5">
        <f>VLOOKUP(B52,[29]jun96!$A$36:$IV$111,3,0)</f>
        <v>9508</v>
      </c>
      <c r="AH52" s="5">
        <f>VLOOKUP(B52,[30]jul96!$A$51:$IV$125,3,0)</f>
        <v>35120</v>
      </c>
      <c r="AI52" s="5">
        <f>VLOOKUP(B52,[31]aug96!$A$50:$IV$123,3,0)</f>
        <v>90644</v>
      </c>
      <c r="AJ52" s="5">
        <f>VLOOKUP(B52,[32]sep96!$A$50:$IV$122,3,0)</f>
        <v>153416</v>
      </c>
      <c r="AK52" s="5">
        <f>VLOOKUP(B52,[33]oct96!$A$36:$IV$108,3,0)</f>
        <v>206568</v>
      </c>
      <c r="AL52" s="5">
        <f>VLOOKUP(B52,[34]nov96!$A$36:$IV$106,3,0)</f>
        <v>111725</v>
      </c>
      <c r="AM52" s="5">
        <f>VLOOKUP(B52,[35]dec96!$A$36:$IV$105,3,0)</f>
        <v>237597</v>
      </c>
      <c r="AN52" s="5">
        <f>VLOOKUP(B52,[36]jan97!$A$48:$IV$113,3,0)</f>
        <v>375488</v>
      </c>
      <c r="AO52" s="5">
        <f>VLOOKUP(B52,[37]feb97!$A$35:$IV$99,3,0)</f>
        <v>205560</v>
      </c>
      <c r="AP52" s="5">
        <f>VLOOKUP(B52,[38]mar97!$A$35:$IV$95,3,0)</f>
        <v>83266</v>
      </c>
      <c r="AQ52" s="5">
        <f>VLOOKUP(B52,[39]apr97!$A$35:$IV$97,3,0)</f>
        <v>276438</v>
      </c>
      <c r="AR52" s="5">
        <f>VLOOKUP(B52,[40]may97!$A$48:$IV$109,3,0)</f>
        <v>151450</v>
      </c>
      <c r="AS52" s="5">
        <f>VLOOKUP(B52,[41]jun97!$A$35:$IV$96,3,0)</f>
        <v>278534</v>
      </c>
      <c r="AT52" s="5">
        <f>VLOOKUP(B52,[42]jul97!$A$50:$IV$110,3,0)</f>
        <v>275705</v>
      </c>
      <c r="AU52" s="5">
        <f>VLOOKUP(B52,[43]aug97!$A$49:$IV$107,3,0)</f>
        <v>335418</v>
      </c>
      <c r="AV52" s="5">
        <f>VLOOKUP(B52,[44]sep97!$A$49:$IV$107,3,0)</f>
        <v>217568</v>
      </c>
      <c r="AW52" s="5">
        <f>VLOOKUP(B52,[45]oct97!$A$36:$IV$92,3,0)</f>
        <v>197204</v>
      </c>
      <c r="AX52" s="5">
        <f>VLOOKUP(B52,[46]nov97!$A$35:$IV$90,3,0)</f>
        <v>186277</v>
      </c>
      <c r="AY52" s="5">
        <f>VLOOKUP(B52,[47]dec97!$A$49:$IV$103,3,0)</f>
        <v>185367</v>
      </c>
      <c r="AZ52" s="5">
        <f>VLOOKUP(B52,[48]jan98!$A$34:$IV$83,3,0)</f>
        <v>173019</v>
      </c>
      <c r="BA52" s="5">
        <f>VLOOKUP(B52,[49]feb98!$A$34:$IV$81,3,0)</f>
        <v>271265</v>
      </c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N52" s="2">
        <v>35827</v>
      </c>
      <c r="CO52" s="1">
        <f t="shared" si="24"/>
        <v>0.76633507142857138</v>
      </c>
      <c r="CP52" s="1">
        <f t="shared" si="26"/>
        <v>2.8089285714285712E-3</v>
      </c>
      <c r="CQ52" s="1">
        <f t="shared" si="27"/>
        <v>6.8110714285714291E-4</v>
      </c>
      <c r="CR52" s="1">
        <f t="shared" si="28"/>
        <v>1.5075000000000001E-4</v>
      </c>
      <c r="CS52" s="1">
        <f t="shared" si="29"/>
        <v>2.8010714285714282E-4</v>
      </c>
      <c r="CT52" s="1">
        <f t="shared" si="30"/>
        <v>2.8128571428571426E-3</v>
      </c>
      <c r="CU52" s="1">
        <f t="shared" si="31"/>
        <v>1.4545714285714286E-3</v>
      </c>
      <c r="CV52" s="1">
        <f t="shared" si="32"/>
        <v>5.3474999999999998E-3</v>
      </c>
      <c r="CW52" s="1">
        <f t="shared" si="33"/>
        <v>3.1995714285714288E-3</v>
      </c>
      <c r="CX52" s="1">
        <f t="shared" si="34"/>
        <v>2.6785714285714286E-3</v>
      </c>
      <c r="CY52" s="1">
        <f t="shared" si="35"/>
        <v>2.2781785714285712E-3</v>
      </c>
      <c r="CZ52" s="1">
        <f t="shared" si="36"/>
        <v>6.4371428571428574E-3</v>
      </c>
      <c r="DA52" s="1">
        <f t="shared" si="37"/>
        <v>4.7424142857142859E-2</v>
      </c>
      <c r="DB52" s="1">
        <f t="shared" si="38"/>
        <v>5.677535714285714E-3</v>
      </c>
      <c r="DC52" s="1">
        <f t="shared" si="39"/>
        <v>9.475000000000001E-4</v>
      </c>
      <c r="DD52" s="1">
        <f t="shared" si="40"/>
        <v>2.4883571428571429E-3</v>
      </c>
      <c r="DE52" s="1">
        <f t="shared" si="41"/>
        <v>8.83E-4</v>
      </c>
      <c r="DF52" s="1">
        <f t="shared" si="42"/>
        <v>2.386464285714286E-3</v>
      </c>
      <c r="DG52" s="1">
        <f t="shared" si="43"/>
        <v>1.0018571428571429E-3</v>
      </c>
      <c r="DH52" s="1">
        <f t="shared" si="44"/>
        <v>1.03775E-3</v>
      </c>
      <c r="DI52" s="1">
        <f t="shared" si="45"/>
        <v>2.7728214285714287E-3</v>
      </c>
      <c r="DJ52" s="1">
        <f t="shared" si="46"/>
        <v>1.0337499999999999E-3</v>
      </c>
      <c r="DK52" s="1">
        <f t="shared" si="47"/>
        <v>9.6857142857142861E-5</v>
      </c>
      <c r="DL52" s="1">
        <f t="shared" si="48"/>
        <v>3.7016071428571428E-3</v>
      </c>
      <c r="DM52" s="1">
        <f t="shared" si="49"/>
        <v>0</v>
      </c>
      <c r="DN52" s="1">
        <f t="shared" si="50"/>
        <v>2.2275000000000002E-4</v>
      </c>
      <c r="DO52" s="1" t="e">
        <f t="shared" si="51"/>
        <v>#N/A</v>
      </c>
      <c r="DP52" s="1">
        <f t="shared" si="52"/>
        <v>0</v>
      </c>
      <c r="DQ52" s="1">
        <f t="shared" si="53"/>
        <v>1.6357142857142856E-4</v>
      </c>
      <c r="DR52" s="1">
        <f t="shared" si="54"/>
        <v>6.8357142857142859E-5</v>
      </c>
      <c r="DS52" s="1">
        <f t="shared" si="55"/>
        <v>3.3957142857142861E-4</v>
      </c>
      <c r="DT52" s="1">
        <f t="shared" si="56"/>
        <v>1.2542857142857143E-3</v>
      </c>
      <c r="DU52" s="1">
        <f t="shared" si="57"/>
        <v>3.2372857142857142E-3</v>
      </c>
      <c r="DV52" s="1">
        <f t="shared" si="58"/>
        <v>5.4791428571428569E-3</v>
      </c>
      <c r="DW52" s="1">
        <f t="shared" si="59"/>
        <v>7.3774285714285712E-3</v>
      </c>
      <c r="DX52" s="1">
        <f t="shared" si="60"/>
        <v>3.9901785714285716E-3</v>
      </c>
      <c r="DY52" s="1">
        <f t="shared" si="61"/>
        <v>8.4856071428571437E-3</v>
      </c>
      <c r="DZ52" s="1">
        <f t="shared" si="62"/>
        <v>1.3410285714285713E-2</v>
      </c>
      <c r="EA52" s="1">
        <f t="shared" si="63"/>
        <v>7.3414285714285708E-3</v>
      </c>
      <c r="EB52" s="1">
        <f t="shared" si="64"/>
        <v>2.9737857142857144E-3</v>
      </c>
      <c r="EC52" s="1">
        <f t="shared" si="65"/>
        <v>9.8727857142857142E-3</v>
      </c>
      <c r="ED52" s="1">
        <f t="shared" si="66"/>
        <v>5.4089285714285715E-3</v>
      </c>
      <c r="EE52" s="1">
        <f t="shared" si="67"/>
        <v>9.947642857142858E-3</v>
      </c>
      <c r="EF52" s="1">
        <f t="shared" si="68"/>
        <v>9.8466071428571413E-3</v>
      </c>
      <c r="EG52" s="1">
        <f t="shared" si="69"/>
        <v>1.1979214285714286E-2</v>
      </c>
      <c r="EH52" s="1">
        <f t="shared" si="70"/>
        <v>7.7702857142857148E-3</v>
      </c>
      <c r="EI52" s="1">
        <f t="shared" si="71"/>
        <v>7.0429999999999998E-3</v>
      </c>
      <c r="EJ52" s="1">
        <f t="shared" si="72"/>
        <v>6.6527499999999998E-3</v>
      </c>
      <c r="EK52" s="1">
        <f t="shared" si="73"/>
        <v>6.6202500000000003E-3</v>
      </c>
      <c r="EL52" s="1">
        <f t="shared" si="74"/>
        <v>6.1792499999999998E-3</v>
      </c>
      <c r="EM52" s="1">
        <f t="shared" si="75"/>
        <v>9.6880357142857133E-3</v>
      </c>
      <c r="EN52" s="1">
        <f t="shared" si="76"/>
        <v>0</v>
      </c>
      <c r="EO52" s="1">
        <f t="shared" si="77"/>
        <v>0</v>
      </c>
      <c r="EP52" s="1">
        <f t="shared" si="78"/>
        <v>0</v>
      </c>
      <c r="EQ52" s="1">
        <f t="shared" si="79"/>
        <v>0</v>
      </c>
      <c r="ER52" s="1">
        <f t="shared" si="80"/>
        <v>0</v>
      </c>
      <c r="ES52" s="1">
        <f t="shared" si="81"/>
        <v>0</v>
      </c>
      <c r="ET52" s="1">
        <f t="shared" si="82"/>
        <v>0</v>
      </c>
      <c r="EU52" s="1">
        <f t="shared" si="83"/>
        <v>0</v>
      </c>
      <c r="EV52" s="1">
        <f t="shared" si="84"/>
        <v>0</v>
      </c>
      <c r="EW52" s="1">
        <f t="shared" si="85"/>
        <v>0</v>
      </c>
      <c r="EX52" s="1">
        <f t="shared" si="86"/>
        <v>0</v>
      </c>
      <c r="EY52" s="1">
        <f t="shared" si="87"/>
        <v>0</v>
      </c>
      <c r="EZ52" s="1">
        <f t="shared" si="88"/>
        <v>0</v>
      </c>
      <c r="FA52" s="1">
        <f t="shared" si="25"/>
        <v>0</v>
      </c>
      <c r="FB52" s="1">
        <f t="shared" si="98"/>
        <v>0</v>
      </c>
      <c r="FC52" s="1">
        <f t="shared" si="99"/>
        <v>0</v>
      </c>
      <c r="FD52" s="1">
        <f t="shared" si="100"/>
        <v>0</v>
      </c>
      <c r="FE52" s="1">
        <f t="shared" si="101"/>
        <v>0</v>
      </c>
      <c r="FF52" s="1">
        <f t="shared" si="102"/>
        <v>0</v>
      </c>
      <c r="FG52" s="1">
        <f t="shared" si="103"/>
        <v>0</v>
      </c>
      <c r="FH52" s="1">
        <f t="shared" si="104"/>
        <v>0</v>
      </c>
      <c r="FI52" s="1">
        <f t="shared" si="105"/>
        <v>0</v>
      </c>
      <c r="FJ52" s="1">
        <f t="shared" si="106"/>
        <v>0</v>
      </c>
      <c r="FK52" s="1">
        <f t="shared" si="107"/>
        <v>0</v>
      </c>
      <c r="FL52" s="1">
        <f t="shared" si="108"/>
        <v>0</v>
      </c>
      <c r="FM52" s="1">
        <f t="shared" si="109"/>
        <v>0</v>
      </c>
      <c r="FN52" s="1">
        <f t="shared" si="110"/>
        <v>0</v>
      </c>
      <c r="FO52" s="1">
        <f t="shared" si="111"/>
        <v>0</v>
      </c>
      <c r="FP52" s="1">
        <f t="shared" si="112"/>
        <v>0</v>
      </c>
      <c r="FQ52" s="1">
        <f t="shared" si="90"/>
        <v>0</v>
      </c>
      <c r="FR52" s="1">
        <f t="shared" si="91"/>
        <v>0</v>
      </c>
      <c r="FS52" s="1">
        <f t="shared" si="92"/>
        <v>0</v>
      </c>
      <c r="FT52" s="1">
        <f t="shared" si="93"/>
        <v>0</v>
      </c>
      <c r="FU52" s="1">
        <f t="shared" si="94"/>
        <v>0</v>
      </c>
      <c r="FV52" s="1">
        <f t="shared" si="95"/>
        <v>0</v>
      </c>
      <c r="FW52" s="1">
        <f t="shared" si="96"/>
        <v>0</v>
      </c>
      <c r="FX52" s="1">
        <f t="shared" si="97"/>
        <v>0</v>
      </c>
    </row>
    <row r="53" spans="1:180" x14ac:dyDescent="0.2">
      <c r="A53" s="1">
        <v>31</v>
      </c>
      <c r="B53" s="2">
        <v>35855</v>
      </c>
      <c r="C53" s="5">
        <f>VLOOKUP(B53,'[1]1993'!$A$392:$IV$502,3,0)</f>
        <v>23358296</v>
      </c>
      <c r="D53" s="5">
        <f>VLOOKUP(B53,[2]jan94!$A$38:$IV$145,3,0)</f>
        <v>85615</v>
      </c>
      <c r="E53" s="5">
        <f>VLOOKUP(B53,[3]feb94!$A$38:$IV$144,3,0)</f>
        <v>21447</v>
      </c>
      <c r="F53" s="5">
        <f>VLOOKUP(B53,[4]mar94!$A$38:$IV$144,3,0)</f>
        <v>5399</v>
      </c>
      <c r="G53" s="5">
        <f>VLOOKUP(B53,[5]apr94!$A$38:$IV$142,3,0)</f>
        <v>9030</v>
      </c>
      <c r="H53" s="5">
        <f>VLOOKUP(B53,[6]may94!$A$38:$IV$142,3,0)</f>
        <v>85845</v>
      </c>
      <c r="I53" s="5">
        <f>VLOOKUP(B53,[7]jun94!$A$49:$IV$153,3,0)</f>
        <v>44345</v>
      </c>
      <c r="J53" s="5">
        <f>VLOOKUP(B53,[8]jul94!$A$38:$IV$140,3,0)</f>
        <v>163702</v>
      </c>
      <c r="K53" s="5">
        <f>VLOOKUP(B53,[9]aug94!$A$38:$IV$140,3,0)</f>
        <v>99092</v>
      </c>
      <c r="L53" s="5">
        <f>VLOOKUP(B53,[10]sep94!$A$38:$IV$137,3,0)</f>
        <v>87906</v>
      </c>
      <c r="M53" s="5">
        <f>VLOOKUP(B53,[11]oct94!$A$38:$IV$140,3,0)</f>
        <v>68614</v>
      </c>
      <c r="N53" s="5">
        <f>VLOOKUP(B53,[12]nov94!$A$38:$IV$138,3,0)</f>
        <v>183818</v>
      </c>
      <c r="O53" s="5">
        <f>VLOOKUP(B53,[13]dec94!$A$38:$IV$137,3,0)</f>
        <v>1506350</v>
      </c>
      <c r="P53" s="5">
        <f>VLOOKUP(B53,[14]jan95!$A$37:$IV$133,3,0)</f>
        <v>168165</v>
      </c>
      <c r="Q53" s="5">
        <f>VLOOKUP(B53,[15]feb95!$A$37:$IV$127,3,0)</f>
        <v>29998</v>
      </c>
      <c r="R53" s="5">
        <f>VLOOKUP(B53,[16]mar95!$A$37:$IV$128,3,0)</f>
        <v>77590</v>
      </c>
      <c r="S53" s="5">
        <f>VLOOKUP(B53,[17]apr95!$A$37:$IV$122,3,0)</f>
        <v>26936</v>
      </c>
      <c r="T53" s="5">
        <f>VLOOKUP(B53,[18]may95!$A$37:$IV$126,3,0)</f>
        <v>74378</v>
      </c>
      <c r="U53" s="5">
        <f>VLOOKUP(B53,[19]jun95!$A$51:$IV$142,3,0)</f>
        <v>31186</v>
      </c>
      <c r="V53" s="5">
        <f>VLOOKUP(B53,[20]jul95!$A$51:$IV$140,3,0)</f>
        <v>32821</v>
      </c>
      <c r="W53" s="5">
        <f>VLOOKUP(B53,[21]aug95!$A$51:$IV$139,3,0)</f>
        <v>87278</v>
      </c>
      <c r="X53" s="5">
        <f>VLOOKUP(B53,[22]sep95!$A$51:$IV$138,3,0)</f>
        <v>30929</v>
      </c>
      <c r="Y53" s="5">
        <f>VLOOKUP(B53,[23]oct95!$A$37:$IV$122,3,0)</f>
        <v>4419</v>
      </c>
      <c r="Z53" s="5">
        <f>VLOOKUP(B53,[24]nov95!$A$37:$IV$122,3,0)</f>
        <v>104745</v>
      </c>
      <c r="AA53" s="5"/>
      <c r="AB53" s="5">
        <f>VLOOKUP(B53,[25]jan96!$A$36:$IV$108,3,0)</f>
        <v>5906</v>
      </c>
      <c r="AC53" s="5" t="e">
        <f>VLOOKUP(B53,[26]feb96!$A$32:$IV$51,3,0)</f>
        <v>#N/A</v>
      </c>
      <c r="AD53" s="5"/>
      <c r="AE53" s="5">
        <f>VLOOKUP(B53,[27]apr96!$A$36:$IV$111,3,0)</f>
        <v>4784</v>
      </c>
      <c r="AF53" s="5">
        <f>VLOOKUP(B53,[28]may96!$A$50:$IV$159,3,0)</f>
        <v>0</v>
      </c>
      <c r="AG53" s="5">
        <f>VLOOKUP(B53,[29]jun96!$A$36:$IV$111,3,0)</f>
        <v>9796</v>
      </c>
      <c r="AH53" s="5">
        <f>VLOOKUP(B53,[30]jul96!$A$51:$IV$125,3,0)</f>
        <v>37538</v>
      </c>
      <c r="AI53" s="5">
        <f>VLOOKUP(B53,[31]aug96!$A$50:$IV$123,3,0)</f>
        <v>92018</v>
      </c>
      <c r="AJ53" s="5">
        <f>VLOOKUP(B53,[32]sep96!$A$50:$IV$122,3,0)</f>
        <v>158208</v>
      </c>
      <c r="AK53" s="5">
        <f>VLOOKUP(B53,[33]oct96!$A$36:$IV$108,3,0)</f>
        <v>218597</v>
      </c>
      <c r="AL53" s="5">
        <f>VLOOKUP(B53,[34]nov96!$A$36:$IV$106,3,0)</f>
        <v>107505</v>
      </c>
      <c r="AM53" s="5">
        <f>VLOOKUP(B53,[35]dec96!$A$36:$IV$105,3,0)</f>
        <v>242079</v>
      </c>
      <c r="AN53" s="5">
        <f>VLOOKUP(B53,[36]jan97!$A$48:$IV$113,3,0)</f>
        <v>363333</v>
      </c>
      <c r="AO53" s="5">
        <f>VLOOKUP(B53,[37]feb97!$A$35:$IV$99,3,0)</f>
        <v>202713</v>
      </c>
      <c r="AP53" s="5">
        <f>VLOOKUP(B53,[38]mar97!$A$35:$IV$95,3,0)</f>
        <v>90091</v>
      </c>
      <c r="AQ53" s="5">
        <f>VLOOKUP(B53,[39]apr97!$A$35:$IV$97,3,0)</f>
        <v>255751</v>
      </c>
      <c r="AR53" s="5">
        <f>VLOOKUP(B53,[40]may97!$A$48:$IV$109,3,0)</f>
        <v>152408</v>
      </c>
      <c r="AS53" s="5">
        <f>VLOOKUP(B53,[41]jun97!$A$35:$IV$96,3,0)</f>
        <v>283890</v>
      </c>
      <c r="AT53" s="5">
        <f>VLOOKUP(B53,[42]jul97!$A$50:$IV$110,3,0)</f>
        <v>270504</v>
      </c>
      <c r="AU53" s="5">
        <f>VLOOKUP(B53,[43]aug97!$A$49:$IV$107,3,0)</f>
        <v>336301</v>
      </c>
      <c r="AV53" s="5">
        <f>VLOOKUP(B53,[44]sep97!$A$49:$IV$107,3,0)</f>
        <v>217633</v>
      </c>
      <c r="AW53" s="5">
        <f>VLOOKUP(B53,[45]oct97!$A$36:$IV$92,3,0)</f>
        <v>384769</v>
      </c>
      <c r="AX53" s="5">
        <f>VLOOKUP(B53,[46]nov97!$A$35:$IV$90,3,0)</f>
        <v>196642</v>
      </c>
      <c r="AY53" s="5">
        <f>VLOOKUP(B53,[47]dec97!$A$49:$IV$103,3,0)</f>
        <v>217746</v>
      </c>
      <c r="AZ53" s="5">
        <f>VLOOKUP(B53,[48]jan98!$A$34:$IV$83,3,0)</f>
        <v>227732</v>
      </c>
      <c r="BA53" s="5">
        <f>VLOOKUP(B53,[49]feb98!$A$34:$IV$81,3,0)</f>
        <v>669752</v>
      </c>
      <c r="BB53" s="5">
        <f>VLOOKUP(B53,[50]mar98!$A$34:$IV$82,3,0)</f>
        <v>103902</v>
      </c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N53" s="2">
        <v>35855</v>
      </c>
      <c r="CO53" s="1">
        <f t="shared" si="24"/>
        <v>0.75349341935483871</v>
      </c>
      <c r="CP53" s="1">
        <f t="shared" si="26"/>
        <v>2.7617741935483868E-3</v>
      </c>
      <c r="CQ53" s="1">
        <f t="shared" si="27"/>
        <v>6.9183870967741933E-4</v>
      </c>
      <c r="CR53" s="1">
        <f t="shared" si="28"/>
        <v>1.7416129032258066E-4</v>
      </c>
      <c r="CS53" s="1">
        <f t="shared" si="29"/>
        <v>2.9129032258064518E-4</v>
      </c>
      <c r="CT53" s="1">
        <f t="shared" si="30"/>
        <v>2.7691935483870971E-3</v>
      </c>
      <c r="CU53" s="1">
        <f t="shared" si="31"/>
        <v>1.4304838709677419E-3</v>
      </c>
      <c r="CV53" s="1">
        <f t="shared" si="32"/>
        <v>5.2807096774193547E-3</v>
      </c>
      <c r="CW53" s="1">
        <f t="shared" si="33"/>
        <v>3.1965161290322579E-3</v>
      </c>
      <c r="CX53" s="1">
        <f t="shared" si="34"/>
        <v>2.8356774193548386E-3</v>
      </c>
      <c r="CY53" s="1">
        <f t="shared" si="35"/>
        <v>2.2133548387096771E-3</v>
      </c>
      <c r="CZ53" s="1">
        <f t="shared" si="36"/>
        <v>5.9296129032258066E-3</v>
      </c>
      <c r="DA53" s="1">
        <f t="shared" si="37"/>
        <v>4.8591935483870967E-2</v>
      </c>
      <c r="DB53" s="1">
        <f t="shared" si="38"/>
        <v>5.4246774193548392E-3</v>
      </c>
      <c r="DC53" s="1">
        <f t="shared" si="39"/>
        <v>9.6767741935483874E-4</v>
      </c>
      <c r="DD53" s="1">
        <f t="shared" si="40"/>
        <v>2.502903225806452E-3</v>
      </c>
      <c r="DE53" s="1">
        <f t="shared" si="41"/>
        <v>8.6890322580645163E-4</v>
      </c>
      <c r="DF53" s="1">
        <f t="shared" si="42"/>
        <v>2.399290322580645E-3</v>
      </c>
      <c r="DG53" s="1">
        <f t="shared" si="43"/>
        <v>1.0059999999999999E-3</v>
      </c>
      <c r="DH53" s="1">
        <f t="shared" si="44"/>
        <v>1.0587419354838711E-3</v>
      </c>
      <c r="DI53" s="1">
        <f t="shared" si="45"/>
        <v>2.8154193548387096E-3</v>
      </c>
      <c r="DJ53" s="1">
        <f t="shared" si="46"/>
        <v>9.9770967741935482E-4</v>
      </c>
      <c r="DK53" s="1">
        <f t="shared" si="47"/>
        <v>1.425483870967742E-4</v>
      </c>
      <c r="DL53" s="1">
        <f t="shared" si="48"/>
        <v>3.3788709677419356E-3</v>
      </c>
      <c r="DM53" s="1">
        <f t="shared" si="49"/>
        <v>0</v>
      </c>
      <c r="DN53" s="1">
        <f t="shared" si="50"/>
        <v>1.9051612903225805E-4</v>
      </c>
      <c r="DO53" s="1" t="e">
        <f t="shared" si="51"/>
        <v>#N/A</v>
      </c>
      <c r="DP53" s="1">
        <f t="shared" si="52"/>
        <v>0</v>
      </c>
      <c r="DQ53" s="1">
        <f t="shared" si="53"/>
        <v>1.543225806451613E-4</v>
      </c>
      <c r="DR53" s="1">
        <f t="shared" si="54"/>
        <v>0</v>
      </c>
      <c r="DS53" s="1">
        <f t="shared" si="55"/>
        <v>3.1599999999999998E-4</v>
      </c>
      <c r="DT53" s="1">
        <f t="shared" si="56"/>
        <v>1.2109032258064516E-3</v>
      </c>
      <c r="DU53" s="1">
        <f t="shared" si="57"/>
        <v>2.9683225806451615E-3</v>
      </c>
      <c r="DV53" s="1">
        <f t="shared" si="58"/>
        <v>5.1034838709677413E-3</v>
      </c>
      <c r="DW53" s="1">
        <f t="shared" si="59"/>
        <v>7.0515161290322587E-3</v>
      </c>
      <c r="DX53" s="1">
        <f t="shared" si="60"/>
        <v>3.4679032258064517E-3</v>
      </c>
      <c r="DY53" s="1">
        <f t="shared" si="61"/>
        <v>7.809E-3</v>
      </c>
      <c r="DZ53" s="1">
        <f t="shared" si="62"/>
        <v>1.172041935483871E-2</v>
      </c>
      <c r="EA53" s="1">
        <f t="shared" si="63"/>
        <v>6.5391290322580646E-3</v>
      </c>
      <c r="EB53" s="1">
        <f t="shared" si="64"/>
        <v>2.9061612903225806E-3</v>
      </c>
      <c r="EC53" s="1">
        <f t="shared" si="65"/>
        <v>8.2500322580645168E-3</v>
      </c>
      <c r="ED53" s="1">
        <f t="shared" si="66"/>
        <v>4.9163870967741932E-3</v>
      </c>
      <c r="EE53" s="1">
        <f t="shared" si="67"/>
        <v>9.1577419354838697E-3</v>
      </c>
      <c r="EF53" s="1">
        <f t="shared" si="68"/>
        <v>8.7259354838709682E-3</v>
      </c>
      <c r="EG53" s="1">
        <f t="shared" si="69"/>
        <v>1.084841935483871E-2</v>
      </c>
      <c r="EH53" s="1">
        <f t="shared" si="70"/>
        <v>7.0204193548387096E-3</v>
      </c>
      <c r="EI53" s="1">
        <f t="shared" si="71"/>
        <v>1.2411903225806452E-2</v>
      </c>
      <c r="EJ53" s="1">
        <f t="shared" si="72"/>
        <v>6.3432903225806459E-3</v>
      </c>
      <c r="EK53" s="1">
        <f t="shared" si="73"/>
        <v>7.0240645161290319E-3</v>
      </c>
      <c r="EL53" s="1">
        <f t="shared" si="74"/>
        <v>7.3461935483870961E-3</v>
      </c>
      <c r="EM53" s="1">
        <f t="shared" si="75"/>
        <v>2.1604903225806452E-2</v>
      </c>
      <c r="EN53" s="1">
        <f t="shared" si="76"/>
        <v>3.3516774193548386E-3</v>
      </c>
      <c r="EO53" s="1">
        <f t="shared" si="77"/>
        <v>0</v>
      </c>
      <c r="EP53" s="1">
        <f t="shared" si="78"/>
        <v>0</v>
      </c>
      <c r="EQ53" s="1">
        <f t="shared" si="79"/>
        <v>0</v>
      </c>
      <c r="ER53" s="1">
        <f t="shared" si="80"/>
        <v>0</v>
      </c>
      <c r="ES53" s="1">
        <f t="shared" si="81"/>
        <v>0</v>
      </c>
      <c r="ET53" s="1">
        <f t="shared" si="82"/>
        <v>0</v>
      </c>
      <c r="EU53" s="1">
        <f t="shared" si="83"/>
        <v>0</v>
      </c>
      <c r="EV53" s="1">
        <f t="shared" si="84"/>
        <v>0</v>
      </c>
      <c r="EW53" s="1">
        <f t="shared" si="85"/>
        <v>0</v>
      </c>
      <c r="EX53" s="1">
        <f t="shared" si="86"/>
        <v>0</v>
      </c>
      <c r="EY53" s="1">
        <f t="shared" si="87"/>
        <v>0</v>
      </c>
      <c r="EZ53" s="1">
        <f t="shared" si="88"/>
        <v>0</v>
      </c>
      <c r="FA53" s="1">
        <f t="shared" si="25"/>
        <v>0</v>
      </c>
      <c r="FB53" s="1">
        <f t="shared" si="98"/>
        <v>0</v>
      </c>
      <c r="FC53" s="1">
        <f t="shared" si="99"/>
        <v>0</v>
      </c>
      <c r="FD53" s="1">
        <f t="shared" si="100"/>
        <v>0</v>
      </c>
      <c r="FE53" s="1">
        <f t="shared" si="101"/>
        <v>0</v>
      </c>
      <c r="FF53" s="1">
        <f t="shared" si="102"/>
        <v>0</v>
      </c>
      <c r="FG53" s="1">
        <f t="shared" si="103"/>
        <v>0</v>
      </c>
      <c r="FH53" s="1">
        <f t="shared" si="104"/>
        <v>0</v>
      </c>
      <c r="FI53" s="1">
        <f t="shared" si="105"/>
        <v>0</v>
      </c>
      <c r="FJ53" s="1">
        <f t="shared" si="106"/>
        <v>0</v>
      </c>
      <c r="FK53" s="1">
        <f t="shared" si="107"/>
        <v>0</v>
      </c>
      <c r="FL53" s="1">
        <f t="shared" si="108"/>
        <v>0</v>
      </c>
      <c r="FM53" s="1">
        <f t="shared" si="109"/>
        <v>0</v>
      </c>
      <c r="FN53" s="1">
        <f t="shared" si="110"/>
        <v>0</v>
      </c>
      <c r="FO53" s="1">
        <f t="shared" si="111"/>
        <v>0</v>
      </c>
      <c r="FP53" s="1">
        <f t="shared" si="112"/>
        <v>0</v>
      </c>
      <c r="FQ53" s="1">
        <f t="shared" si="90"/>
        <v>0</v>
      </c>
      <c r="FR53" s="1">
        <f t="shared" si="91"/>
        <v>0</v>
      </c>
      <c r="FS53" s="1">
        <f t="shared" si="92"/>
        <v>0</v>
      </c>
      <c r="FT53" s="1">
        <f t="shared" si="93"/>
        <v>0</v>
      </c>
      <c r="FU53" s="1">
        <f t="shared" si="94"/>
        <v>0</v>
      </c>
      <c r="FV53" s="1">
        <f t="shared" si="95"/>
        <v>0</v>
      </c>
      <c r="FW53" s="1">
        <f t="shared" si="96"/>
        <v>0</v>
      </c>
      <c r="FX53" s="1">
        <f t="shared" si="97"/>
        <v>0</v>
      </c>
    </row>
    <row r="54" spans="1:180" x14ac:dyDescent="0.2">
      <c r="A54" s="1">
        <v>30</v>
      </c>
      <c r="B54" s="2">
        <v>35886</v>
      </c>
      <c r="C54" s="5">
        <f>VLOOKUP(B54,'[1]1993'!$A$392:$IV$502,3,0)</f>
        <v>22071663</v>
      </c>
      <c r="D54" s="5">
        <f>VLOOKUP(B54,[2]jan94!$A$38:$IV$145,3,0)</f>
        <v>79908</v>
      </c>
      <c r="E54" s="5">
        <f>VLOOKUP(B54,[3]feb94!$A$38:$IV$144,3,0)</f>
        <v>19006</v>
      </c>
      <c r="F54" s="5">
        <f>VLOOKUP(B54,[4]mar94!$A$38:$IV$144,3,0)</f>
        <v>4224</v>
      </c>
      <c r="G54" s="5">
        <f>VLOOKUP(B54,[5]apr94!$A$38:$IV$142,3,0)</f>
        <v>8184</v>
      </c>
      <c r="H54" s="5">
        <f>VLOOKUP(B54,[6]may94!$A$38:$IV$142,3,0)</f>
        <v>76513</v>
      </c>
      <c r="I54" s="5">
        <f>VLOOKUP(B54,[7]jun94!$A$49:$IV$153,3,0)</f>
        <v>42584</v>
      </c>
      <c r="J54" s="5">
        <f>VLOOKUP(B54,[8]jul94!$A$38:$IV$140,3,0)</f>
        <v>148093</v>
      </c>
      <c r="K54" s="5">
        <f>VLOOKUP(B54,[9]aug94!$A$38:$IV$140,3,0)</f>
        <v>87974</v>
      </c>
      <c r="L54" s="5">
        <f>VLOOKUP(B54,[10]sep94!$A$38:$IV$137,3,0)</f>
        <v>39263</v>
      </c>
      <c r="M54" s="5">
        <f>VLOOKUP(B54,[11]oct94!$A$38:$IV$140,3,0)</f>
        <v>65650</v>
      </c>
      <c r="N54" s="5">
        <f>VLOOKUP(B54,[12]nov94!$A$38:$IV$138,3,0)</f>
        <v>171785</v>
      </c>
      <c r="O54" s="5">
        <f>VLOOKUP(B54,[13]dec94!$A$38:$IV$137,3,0)</f>
        <v>1533590</v>
      </c>
      <c r="P54" s="5">
        <f>VLOOKUP(B54,[14]jan95!$A$37:$IV$133,3,0)</f>
        <v>148245</v>
      </c>
      <c r="Q54" s="5">
        <f>VLOOKUP(B54,[15]feb95!$A$37:$IV$127,3,0)</f>
        <v>27845</v>
      </c>
      <c r="R54" s="5">
        <f>VLOOKUP(B54,[16]mar95!$A$37:$IV$128,3,0)</f>
        <v>44014</v>
      </c>
      <c r="S54" s="5">
        <f>VLOOKUP(B54,[17]apr95!$A$37:$IV$122,3,0)</f>
        <v>25489</v>
      </c>
      <c r="T54" s="5">
        <f>VLOOKUP(B54,[18]may95!$A$37:$IV$126,3,0)</f>
        <v>69733</v>
      </c>
      <c r="U54" s="5">
        <f>VLOOKUP(B54,[19]jun95!$A$51:$IV$142,3,0)</f>
        <v>29297</v>
      </c>
      <c r="V54" s="5">
        <f>VLOOKUP(B54,[20]jul95!$A$51:$IV$140,3,0)</f>
        <v>31218</v>
      </c>
      <c r="W54" s="5">
        <f>VLOOKUP(B54,[21]aug95!$A$51:$IV$139,3,0)</f>
        <v>81061</v>
      </c>
      <c r="X54" s="5">
        <f>VLOOKUP(B54,[22]sep95!$A$51:$IV$138,3,0)</f>
        <v>28303</v>
      </c>
      <c r="Y54" s="5">
        <f>VLOOKUP(B54,[23]oct95!$A$37:$IV$122,3,0)</f>
        <v>2856</v>
      </c>
      <c r="Z54" s="5">
        <f>VLOOKUP(B54,[24]nov95!$A$37:$IV$122,3,0)</f>
        <v>93314</v>
      </c>
      <c r="AA54" s="5"/>
      <c r="AB54" s="5">
        <f>VLOOKUP(B54,[25]jan96!$A$36:$IV$108,3,0)</f>
        <v>5576</v>
      </c>
      <c r="AC54" s="5" t="e">
        <f>VLOOKUP(B54,[26]feb96!$A$32:$IV$51,3,0)</f>
        <v>#N/A</v>
      </c>
      <c r="AD54" s="5"/>
      <c r="AE54" s="5">
        <f>VLOOKUP(B54,[27]apr96!$A$36:$IV$111,3,0)</f>
        <v>4269</v>
      </c>
      <c r="AF54" s="5">
        <f>VLOOKUP(B54,[28]may96!$A$50:$IV$159,3,0)</f>
        <v>0</v>
      </c>
      <c r="AG54" s="5">
        <f>VLOOKUP(B54,[29]jun96!$A$36:$IV$111,3,0)</f>
        <v>9020</v>
      </c>
      <c r="AH54" s="5">
        <f>VLOOKUP(B54,[30]jul96!$A$51:$IV$125,3,0)</f>
        <v>31834</v>
      </c>
      <c r="AI54" s="5">
        <f>VLOOKUP(B54,[31]aug96!$A$50:$IV$123,3,0)</f>
        <v>86527</v>
      </c>
      <c r="AJ54" s="5">
        <f>VLOOKUP(B54,[32]sep96!$A$50:$IV$122,3,0)</f>
        <v>137386</v>
      </c>
      <c r="AK54" s="5">
        <f>VLOOKUP(B54,[33]oct96!$A$36:$IV$108,3,0)</f>
        <v>207838</v>
      </c>
      <c r="AL54" s="5">
        <f>VLOOKUP(B54,[34]nov96!$A$36:$IV$106,3,0)</f>
        <v>101731</v>
      </c>
      <c r="AM54" s="5">
        <f>VLOOKUP(B54,[35]dec96!$A$36:$IV$105,3,0)</f>
        <v>228379</v>
      </c>
      <c r="AN54" s="5">
        <f>VLOOKUP(B54,[36]jan97!$A$48:$IV$113,3,0)</f>
        <v>350733</v>
      </c>
      <c r="AO54" s="5">
        <f>VLOOKUP(B54,[37]feb97!$A$35:$IV$99,3,0)</f>
        <v>185772</v>
      </c>
      <c r="AP54" s="5">
        <f>VLOOKUP(B54,[38]mar97!$A$35:$IV$95,3,0)</f>
        <v>86100</v>
      </c>
      <c r="AQ54" s="5">
        <f>VLOOKUP(B54,[39]apr97!$A$35:$IV$97,3,0)</f>
        <v>235446</v>
      </c>
      <c r="AR54" s="5">
        <f>VLOOKUP(B54,[40]may97!$A$48:$IV$109,3,0)</f>
        <v>128204</v>
      </c>
      <c r="AS54" s="5">
        <f>VLOOKUP(B54,[41]jun97!$A$35:$IV$96,3,0)</f>
        <v>267807</v>
      </c>
      <c r="AT54" s="5">
        <f>VLOOKUP(B54,[42]jul97!$A$50:$IV$110,3,0)</f>
        <v>267002</v>
      </c>
      <c r="AU54" s="5">
        <f>VLOOKUP(B54,[43]aug97!$A$49:$IV$107,3,0)</f>
        <v>294299</v>
      </c>
      <c r="AV54" s="5">
        <f>VLOOKUP(B54,[44]sep97!$A$49:$IV$107,3,0)</f>
        <v>206453</v>
      </c>
      <c r="AW54" s="5">
        <f>VLOOKUP(B54,[45]oct97!$A$36:$IV$92,3,0)</f>
        <v>348851</v>
      </c>
      <c r="AX54" s="5">
        <f>VLOOKUP(B54,[46]nov97!$A$35:$IV$90,3,0)</f>
        <v>390328</v>
      </c>
      <c r="AY54" s="5">
        <f>VLOOKUP(B54,[47]dec97!$A$49:$IV$103,3,0)</f>
        <v>166452</v>
      </c>
      <c r="AZ54" s="5">
        <f>VLOOKUP(B54,[48]jan98!$A$34:$IV$83,3,0)</f>
        <v>451925</v>
      </c>
      <c r="BA54" s="5">
        <f>VLOOKUP(B54,[49]feb98!$A$34:$IV$81,3,0)</f>
        <v>893995</v>
      </c>
      <c r="BB54" s="5">
        <f>VLOOKUP(B54,[50]mar98!$A$34:$IV$82,3,0)</f>
        <v>233737</v>
      </c>
      <c r="BC54" s="5">
        <f>VLOOKUP(B54,[51]apr98!$A$31:$IV$39,3,0)</f>
        <v>1451010</v>
      </c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N54" s="2">
        <v>35886</v>
      </c>
      <c r="CO54" s="1">
        <f t="shared" si="24"/>
        <v>0.73572210000000005</v>
      </c>
      <c r="CP54" s="1">
        <f t="shared" si="26"/>
        <v>2.6636000000000003E-3</v>
      </c>
      <c r="CQ54" s="1">
        <f t="shared" si="27"/>
        <v>6.335333333333333E-4</v>
      </c>
      <c r="CR54" s="1">
        <f t="shared" si="28"/>
        <v>1.4080000000000001E-4</v>
      </c>
      <c r="CS54" s="1">
        <f t="shared" si="29"/>
        <v>2.7280000000000002E-4</v>
      </c>
      <c r="CT54" s="1">
        <f t="shared" si="30"/>
        <v>2.5504333333333331E-3</v>
      </c>
      <c r="CU54" s="1">
        <f t="shared" si="31"/>
        <v>1.4194666666666666E-3</v>
      </c>
      <c r="CV54" s="1">
        <f t="shared" si="32"/>
        <v>4.9364333333333336E-3</v>
      </c>
      <c r="CW54" s="1">
        <f t="shared" si="33"/>
        <v>2.9324666666666666E-3</v>
      </c>
      <c r="CX54" s="1">
        <f t="shared" si="34"/>
        <v>1.3087666666666666E-3</v>
      </c>
      <c r="CY54" s="1">
        <f t="shared" si="35"/>
        <v>2.1883333333333334E-3</v>
      </c>
      <c r="CZ54" s="1">
        <f t="shared" si="36"/>
        <v>5.7261666666666667E-3</v>
      </c>
      <c r="DA54" s="1">
        <f t="shared" si="37"/>
        <v>5.1119666666666667E-2</v>
      </c>
      <c r="DB54" s="1">
        <f t="shared" si="38"/>
        <v>4.9414999999999997E-3</v>
      </c>
      <c r="DC54" s="1">
        <f t="shared" si="39"/>
        <v>9.2816666666666677E-4</v>
      </c>
      <c r="DD54" s="1">
        <f t="shared" si="40"/>
        <v>1.4671333333333332E-3</v>
      </c>
      <c r="DE54" s="1">
        <f t="shared" si="41"/>
        <v>8.496333333333334E-4</v>
      </c>
      <c r="DF54" s="1">
        <f t="shared" si="42"/>
        <v>2.3244333333333335E-3</v>
      </c>
      <c r="DG54" s="1">
        <f t="shared" si="43"/>
        <v>9.7656666666666664E-4</v>
      </c>
      <c r="DH54" s="1">
        <f t="shared" si="44"/>
        <v>1.0406E-3</v>
      </c>
      <c r="DI54" s="1">
        <f t="shared" si="45"/>
        <v>2.7020333333333331E-3</v>
      </c>
      <c r="DJ54" s="1">
        <f t="shared" si="46"/>
        <v>9.434333333333333E-4</v>
      </c>
      <c r="DK54" s="1">
        <f t="shared" si="47"/>
        <v>9.5199999999999997E-5</v>
      </c>
      <c r="DL54" s="1">
        <f t="shared" si="48"/>
        <v>3.1104666666666664E-3</v>
      </c>
      <c r="DM54" s="1">
        <f t="shared" si="49"/>
        <v>0</v>
      </c>
      <c r="DN54" s="1">
        <f t="shared" si="50"/>
        <v>1.8586666666666667E-4</v>
      </c>
      <c r="DO54" s="1" t="e">
        <f t="shared" si="51"/>
        <v>#N/A</v>
      </c>
      <c r="DP54" s="1">
        <f t="shared" si="52"/>
        <v>0</v>
      </c>
      <c r="DQ54" s="1">
        <f t="shared" si="53"/>
        <v>1.4230000000000002E-4</v>
      </c>
      <c r="DR54" s="1">
        <f t="shared" si="54"/>
        <v>0</v>
      </c>
      <c r="DS54" s="1">
        <f t="shared" si="55"/>
        <v>3.0066666666666669E-4</v>
      </c>
      <c r="DT54" s="1">
        <f t="shared" si="56"/>
        <v>1.0611333333333333E-3</v>
      </c>
      <c r="DU54" s="1">
        <f t="shared" si="57"/>
        <v>2.8842333333333335E-3</v>
      </c>
      <c r="DV54" s="1">
        <f t="shared" si="58"/>
        <v>4.5795333333333334E-3</v>
      </c>
      <c r="DW54" s="1">
        <f t="shared" si="59"/>
        <v>6.927933333333333E-3</v>
      </c>
      <c r="DX54" s="1">
        <f t="shared" si="60"/>
        <v>3.3910333333333335E-3</v>
      </c>
      <c r="DY54" s="1">
        <f t="shared" si="61"/>
        <v>7.6126333333333329E-3</v>
      </c>
      <c r="DZ54" s="1">
        <f t="shared" si="62"/>
        <v>1.1691100000000001E-2</v>
      </c>
      <c r="EA54" s="1">
        <f t="shared" si="63"/>
        <v>6.1923999999999998E-3</v>
      </c>
      <c r="EB54" s="1">
        <f t="shared" si="64"/>
        <v>2.8699999999999997E-3</v>
      </c>
      <c r="EC54" s="1">
        <f t="shared" si="65"/>
        <v>7.8481999999999996E-3</v>
      </c>
      <c r="ED54" s="1">
        <f t="shared" si="66"/>
        <v>4.2734666666666673E-3</v>
      </c>
      <c r="EE54" s="1">
        <f t="shared" si="67"/>
        <v>8.9268999999999998E-3</v>
      </c>
      <c r="EF54" s="1">
        <f t="shared" si="68"/>
        <v>8.9000666666666679E-3</v>
      </c>
      <c r="EG54" s="1">
        <f t="shared" si="69"/>
        <v>9.8099666666666661E-3</v>
      </c>
      <c r="EH54" s="1">
        <f t="shared" si="70"/>
        <v>6.8817666666666664E-3</v>
      </c>
      <c r="EI54" s="1">
        <f t="shared" si="71"/>
        <v>1.1628366666666667E-2</v>
      </c>
      <c r="EJ54" s="1">
        <f t="shared" si="72"/>
        <v>1.3010933333333334E-2</v>
      </c>
      <c r="EK54" s="1">
        <f t="shared" si="73"/>
        <v>5.5483999999999993E-3</v>
      </c>
      <c r="EL54" s="1">
        <f t="shared" si="74"/>
        <v>1.5064166666666667E-2</v>
      </c>
      <c r="EM54" s="1">
        <f t="shared" si="75"/>
        <v>2.9799833333333334E-2</v>
      </c>
      <c r="EN54" s="1">
        <f t="shared" si="76"/>
        <v>7.791233333333333E-3</v>
      </c>
      <c r="EO54" s="1">
        <f t="shared" si="77"/>
        <v>4.8367E-2</v>
      </c>
      <c r="EP54" s="1">
        <f t="shared" si="78"/>
        <v>0</v>
      </c>
      <c r="EQ54" s="1">
        <f t="shared" si="79"/>
        <v>0</v>
      </c>
      <c r="ER54" s="1">
        <f t="shared" si="80"/>
        <v>0</v>
      </c>
      <c r="ES54" s="1">
        <f t="shared" si="81"/>
        <v>0</v>
      </c>
      <c r="ET54" s="1">
        <f t="shared" si="82"/>
        <v>0</v>
      </c>
      <c r="EU54" s="1">
        <f t="shared" si="83"/>
        <v>0</v>
      </c>
      <c r="EV54" s="1">
        <f t="shared" si="84"/>
        <v>0</v>
      </c>
      <c r="EW54" s="1">
        <f t="shared" si="85"/>
        <v>0</v>
      </c>
      <c r="EX54" s="1">
        <f t="shared" si="86"/>
        <v>0</v>
      </c>
      <c r="EY54" s="1">
        <f t="shared" si="87"/>
        <v>0</v>
      </c>
      <c r="EZ54" s="1">
        <f t="shared" si="88"/>
        <v>0</v>
      </c>
      <c r="FA54" s="1">
        <f t="shared" si="25"/>
        <v>0</v>
      </c>
      <c r="FB54" s="1">
        <f t="shared" si="98"/>
        <v>0</v>
      </c>
      <c r="FC54" s="1">
        <f t="shared" si="99"/>
        <v>0</v>
      </c>
      <c r="FD54" s="1">
        <f t="shared" si="100"/>
        <v>0</v>
      </c>
      <c r="FE54" s="1">
        <f t="shared" si="101"/>
        <v>0</v>
      </c>
      <c r="FF54" s="1">
        <f t="shared" si="102"/>
        <v>0</v>
      </c>
      <c r="FG54" s="1">
        <f t="shared" si="103"/>
        <v>0</v>
      </c>
      <c r="FH54" s="1">
        <f t="shared" si="104"/>
        <v>0</v>
      </c>
      <c r="FI54" s="1">
        <f t="shared" si="105"/>
        <v>0</v>
      </c>
      <c r="FJ54" s="1">
        <f t="shared" si="106"/>
        <v>0</v>
      </c>
      <c r="FK54" s="1">
        <f t="shared" si="107"/>
        <v>0</v>
      </c>
      <c r="FL54" s="1">
        <f t="shared" si="108"/>
        <v>0</v>
      </c>
      <c r="FM54" s="1">
        <f t="shared" si="109"/>
        <v>0</v>
      </c>
      <c r="FN54" s="1">
        <f t="shared" si="110"/>
        <v>0</v>
      </c>
      <c r="FO54" s="1">
        <f t="shared" si="111"/>
        <v>0</v>
      </c>
      <c r="FP54" s="1">
        <f t="shared" si="112"/>
        <v>0</v>
      </c>
      <c r="FQ54" s="1">
        <f t="shared" si="90"/>
        <v>0</v>
      </c>
      <c r="FR54" s="1">
        <f t="shared" si="91"/>
        <v>0</v>
      </c>
      <c r="FS54" s="1">
        <f t="shared" si="92"/>
        <v>0</v>
      </c>
      <c r="FT54" s="1">
        <f t="shared" si="93"/>
        <v>0</v>
      </c>
      <c r="FU54" s="1">
        <f t="shared" si="94"/>
        <v>0</v>
      </c>
      <c r="FV54" s="1">
        <f t="shared" si="95"/>
        <v>0</v>
      </c>
      <c r="FW54" s="1">
        <f t="shared" si="96"/>
        <v>0</v>
      </c>
      <c r="FX54" s="1">
        <f t="shared" si="97"/>
        <v>0</v>
      </c>
    </row>
    <row r="55" spans="1:180" x14ac:dyDescent="0.2">
      <c r="A55" s="1">
        <v>31</v>
      </c>
      <c r="B55" s="2">
        <v>35916</v>
      </c>
      <c r="C55" s="5">
        <f>VLOOKUP(B55,'[1]1993'!$A$392:$IV$502,3,0)</f>
        <v>16500711</v>
      </c>
      <c r="D55" s="5">
        <f>VLOOKUP(B55,[2]jan94!$A$38:$IV$145,3,0)</f>
        <v>81949</v>
      </c>
      <c r="E55" s="5">
        <f>VLOOKUP(B55,[3]feb94!$A$38:$IV$144,3,0)</f>
        <v>20920</v>
      </c>
      <c r="F55" s="5">
        <f>VLOOKUP(B55,[4]mar94!$A$38:$IV$144,3,0)</f>
        <v>4557</v>
      </c>
      <c r="G55" s="5">
        <f>VLOOKUP(B55,[5]apr94!$A$38:$IV$142,3,0)</f>
        <v>7752</v>
      </c>
      <c r="H55" s="5">
        <f>VLOOKUP(B55,[6]may94!$A$38:$IV$142,3,0)</f>
        <v>88786</v>
      </c>
      <c r="I55" s="5">
        <f>VLOOKUP(B55,[7]jun94!$A$49:$IV$153,3,0)</f>
        <v>44404</v>
      </c>
      <c r="J55" s="5">
        <f>VLOOKUP(B55,[8]jul94!$A$38:$IV$140,3,0)</f>
        <v>161791</v>
      </c>
      <c r="K55" s="5">
        <f>VLOOKUP(B55,[9]aug94!$A$38:$IV$140,3,0)</f>
        <v>93982</v>
      </c>
      <c r="L55" s="5">
        <f>VLOOKUP(B55,[10]sep94!$A$38:$IV$137,3,0)</f>
        <v>79870</v>
      </c>
      <c r="M55" s="5">
        <f>VLOOKUP(B55,[11]oct94!$A$38:$IV$140,3,0)</f>
        <v>60814</v>
      </c>
      <c r="N55" s="5">
        <f>VLOOKUP(B55,[12]nov94!$A$38:$IV$138,3,0)</f>
        <v>173382</v>
      </c>
      <c r="O55" s="5">
        <f>VLOOKUP(B55,[13]dec94!$A$38:$IV$137,3,0)</f>
        <v>1242298</v>
      </c>
      <c r="P55" s="5">
        <f>VLOOKUP(B55,[14]jan95!$A$37:$IV$133,3,0)</f>
        <v>156550</v>
      </c>
      <c r="Q55" s="5">
        <f>VLOOKUP(B55,[15]feb95!$A$37:$IV$127,3,0)</f>
        <v>28709</v>
      </c>
      <c r="R55" s="5">
        <f>VLOOKUP(B55,[16]mar95!$A$37:$IV$128,3,0)</f>
        <v>17457</v>
      </c>
      <c r="S55" s="5">
        <f>VLOOKUP(B55,[17]apr95!$A$37:$IV$122,3,0)</f>
        <v>26204</v>
      </c>
      <c r="T55" s="5">
        <f>VLOOKUP(B55,[18]may95!$A$37:$IV$126,3,0)</f>
        <v>71861</v>
      </c>
      <c r="U55" s="5">
        <f>VLOOKUP(B55,[19]jun95!$A$51:$IV$142,3,0)</f>
        <v>29327</v>
      </c>
      <c r="V55" s="5">
        <f>VLOOKUP(B55,[20]jul95!$A$51:$IV$140,3,0)</f>
        <v>31128</v>
      </c>
      <c r="W55" s="5">
        <f>VLOOKUP(B55,[21]aug95!$A$51:$IV$139,3,0)</f>
        <v>84724</v>
      </c>
      <c r="X55" s="5">
        <f>VLOOKUP(B55,[22]sep95!$A$51:$IV$138,3,0)</f>
        <v>29959</v>
      </c>
      <c r="Y55" s="5">
        <f>VLOOKUP(B55,[23]oct95!$A$37:$IV$122,3,0)</f>
        <v>3581</v>
      </c>
      <c r="Z55" s="5">
        <f>VLOOKUP(B55,[24]nov95!$A$37:$IV$122,3,0)</f>
        <v>97120</v>
      </c>
      <c r="AA55" s="5"/>
      <c r="AB55" s="5">
        <f>VLOOKUP(B55,[25]jan96!$A$36:$IV$108,3,0)</f>
        <v>5672</v>
      </c>
      <c r="AC55" s="5" t="e">
        <f>VLOOKUP(B55,[26]feb96!$A$32:$IV$51,3,0)</f>
        <v>#N/A</v>
      </c>
      <c r="AD55" s="5"/>
      <c r="AE55" s="5">
        <f>VLOOKUP(B55,[27]apr96!$A$36:$IV$111,3,0)</f>
        <v>4629</v>
      </c>
      <c r="AF55" s="5">
        <f>VLOOKUP(B55,[28]may96!$A$50:$IV$159,3,0)</f>
        <v>0</v>
      </c>
      <c r="AG55" s="5">
        <f>VLOOKUP(B55,[29]jun96!$A$36:$IV$111,3,0)</f>
        <v>9311</v>
      </c>
      <c r="AH55" s="5">
        <f>VLOOKUP(B55,[30]jul96!$A$51:$IV$125,3,0)</f>
        <v>29137</v>
      </c>
      <c r="AI55" s="5">
        <f>VLOOKUP(B55,[31]aug96!$A$50:$IV$123,3,0)</f>
        <v>75870</v>
      </c>
      <c r="AJ55" s="5">
        <f>VLOOKUP(B55,[32]sep96!$A$50:$IV$122,3,0)</f>
        <v>147458</v>
      </c>
      <c r="AK55" s="5">
        <f>VLOOKUP(B55,[33]oct96!$A$36:$IV$108,3,0)</f>
        <v>208590</v>
      </c>
      <c r="AL55" s="5">
        <f>VLOOKUP(B55,[34]nov96!$A$36:$IV$106,3,0)</f>
        <v>103089</v>
      </c>
      <c r="AM55" s="5">
        <f>VLOOKUP(B55,[35]dec96!$A$36:$IV$105,3,0)</f>
        <v>232298</v>
      </c>
      <c r="AN55" s="5">
        <f>VLOOKUP(B55,[36]jan97!$A$48:$IV$113,3,0)</f>
        <v>345729</v>
      </c>
      <c r="AO55" s="5">
        <f>VLOOKUP(B55,[37]feb97!$A$35:$IV$99,3,0)</f>
        <v>177941</v>
      </c>
      <c r="AP55" s="5">
        <f>VLOOKUP(B55,[38]mar97!$A$35:$IV$95,3,0)</f>
        <v>87164</v>
      </c>
      <c r="AQ55" s="5">
        <f>VLOOKUP(B55,[39]apr97!$A$35:$IV$97,3,0)</f>
        <v>247139</v>
      </c>
      <c r="AR55" s="5">
        <f>VLOOKUP(B55,[40]may97!$A$48:$IV$109,3,0)</f>
        <v>203726</v>
      </c>
      <c r="AS55" s="5">
        <f>VLOOKUP(B55,[41]jun97!$A$35:$IV$96,3,0)</f>
        <v>263842</v>
      </c>
      <c r="AT55" s="5">
        <f>VLOOKUP(B55,[42]jul97!$A$50:$IV$110,3,0)</f>
        <v>263726</v>
      </c>
      <c r="AU55" s="5">
        <f>VLOOKUP(B55,[43]aug97!$A$49:$IV$107,3,0)</f>
        <v>292631</v>
      </c>
      <c r="AV55" s="5">
        <f>VLOOKUP(B55,[44]sep97!$A$49:$IV$107,3,0)</f>
        <v>205110</v>
      </c>
      <c r="AW55" s="5">
        <f>VLOOKUP(B55,[45]oct97!$A$36:$IV$92,3,0)</f>
        <v>309432</v>
      </c>
      <c r="AX55" s="5">
        <f>VLOOKUP(B55,[46]nov97!$A$35:$IV$90,3,0)</f>
        <v>338931</v>
      </c>
      <c r="AY55" s="5">
        <f>VLOOKUP(B55,[47]dec97!$A$49:$IV$103,3,0)</f>
        <v>150321</v>
      </c>
      <c r="AZ55" s="5">
        <f>VLOOKUP(B55,[48]jan98!$A$34:$IV$83,3,0)</f>
        <v>425123</v>
      </c>
      <c r="BA55" s="5">
        <f>VLOOKUP(B55,[49]feb98!$A$34:$IV$81,3,0)</f>
        <v>766178</v>
      </c>
      <c r="BB55" s="5">
        <f>VLOOKUP(B55,[50]mar98!$A$34:$IV$82,3,0)</f>
        <v>485930</v>
      </c>
      <c r="BC55" s="5">
        <f>VLOOKUP(B55,[51]apr98!$A$31:$IV$39,3,0)</f>
        <v>1054771</v>
      </c>
      <c r="BD55" s="5">
        <f>VLOOKUP(B55,[52]may98!$A$34:$IV$80,3,0)</f>
        <v>118782</v>
      </c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N55" s="2">
        <v>35916</v>
      </c>
      <c r="CO55" s="1">
        <f t="shared" si="24"/>
        <v>0.532281</v>
      </c>
      <c r="CP55" s="1">
        <f t="shared" si="26"/>
        <v>2.6435161290322578E-3</v>
      </c>
      <c r="CQ55" s="1">
        <f t="shared" si="27"/>
        <v>6.7483870967741935E-4</v>
      </c>
      <c r="CR55" s="1">
        <f t="shared" si="28"/>
        <v>1.4700000000000002E-4</v>
      </c>
      <c r="CS55" s="1">
        <f t="shared" si="29"/>
        <v>2.5006451612903229E-4</v>
      </c>
      <c r="CT55" s="1">
        <f t="shared" si="30"/>
        <v>2.8640645161290322E-3</v>
      </c>
      <c r="CU55" s="1">
        <f t="shared" si="31"/>
        <v>1.4323870967741935E-3</v>
      </c>
      <c r="CV55" s="1">
        <f t="shared" si="32"/>
        <v>5.2190645161290317E-3</v>
      </c>
      <c r="CW55" s="1">
        <f t="shared" si="33"/>
        <v>3.0316774193548386E-3</v>
      </c>
      <c r="CX55" s="1">
        <f t="shared" si="34"/>
        <v>2.5764516129032256E-3</v>
      </c>
      <c r="CY55" s="1">
        <f t="shared" si="35"/>
        <v>1.9617419354838708E-3</v>
      </c>
      <c r="CZ55" s="1">
        <f t="shared" si="36"/>
        <v>5.5929677419354843E-3</v>
      </c>
      <c r="DA55" s="1">
        <f t="shared" si="37"/>
        <v>4.0074129032258064E-2</v>
      </c>
      <c r="DB55" s="1">
        <f t="shared" si="38"/>
        <v>5.0499999999999998E-3</v>
      </c>
      <c r="DC55" s="1">
        <f t="shared" si="39"/>
        <v>9.260967741935483E-4</v>
      </c>
      <c r="DD55" s="1">
        <f t="shared" si="40"/>
        <v>5.6312903225806449E-4</v>
      </c>
      <c r="DE55" s="1">
        <f t="shared" si="41"/>
        <v>8.452903225806452E-4</v>
      </c>
      <c r="DF55" s="1">
        <f t="shared" si="42"/>
        <v>2.3180967741935482E-3</v>
      </c>
      <c r="DG55" s="1">
        <f t="shared" si="43"/>
        <v>9.4603225806451613E-4</v>
      </c>
      <c r="DH55" s="1">
        <f t="shared" si="44"/>
        <v>1.0041290322580646E-3</v>
      </c>
      <c r="DI55" s="1">
        <f t="shared" si="45"/>
        <v>2.7330322580645158E-3</v>
      </c>
      <c r="DJ55" s="1">
        <f t="shared" si="46"/>
        <v>9.6641935483870968E-4</v>
      </c>
      <c r="DK55" s="1">
        <f t="shared" si="47"/>
        <v>1.1551612903225806E-4</v>
      </c>
      <c r="DL55" s="1">
        <f t="shared" si="48"/>
        <v>3.1329032258064515E-3</v>
      </c>
      <c r="DM55" s="1">
        <f t="shared" si="49"/>
        <v>0</v>
      </c>
      <c r="DN55" s="1">
        <f t="shared" si="50"/>
        <v>1.8296774193548386E-4</v>
      </c>
      <c r="DO55" s="1" t="e">
        <f t="shared" si="51"/>
        <v>#N/A</v>
      </c>
      <c r="DP55" s="1">
        <f t="shared" si="52"/>
        <v>0</v>
      </c>
      <c r="DQ55" s="1">
        <f t="shared" si="53"/>
        <v>1.4932258064516131E-4</v>
      </c>
      <c r="DR55" s="1">
        <f t="shared" si="54"/>
        <v>0</v>
      </c>
      <c r="DS55" s="1">
        <f t="shared" si="55"/>
        <v>3.0035483870967741E-4</v>
      </c>
      <c r="DT55" s="1">
        <f t="shared" si="56"/>
        <v>9.3990322580645162E-4</v>
      </c>
      <c r="DU55" s="1">
        <f t="shared" si="57"/>
        <v>2.4474193548387098E-3</v>
      </c>
      <c r="DV55" s="1">
        <f t="shared" si="58"/>
        <v>4.7567096774193554E-3</v>
      </c>
      <c r="DW55" s="1">
        <f t="shared" si="59"/>
        <v>6.7287096774193544E-3</v>
      </c>
      <c r="DX55" s="1">
        <f t="shared" si="60"/>
        <v>3.3254516129032257E-3</v>
      </c>
      <c r="DY55" s="1">
        <f t="shared" si="61"/>
        <v>7.4934838709677419E-3</v>
      </c>
      <c r="DZ55" s="1">
        <f t="shared" si="62"/>
        <v>1.1152548387096775E-2</v>
      </c>
      <c r="EA55" s="1">
        <f t="shared" si="63"/>
        <v>5.7400322580645159E-3</v>
      </c>
      <c r="EB55" s="1">
        <f t="shared" si="64"/>
        <v>2.8117419354838713E-3</v>
      </c>
      <c r="EC55" s="1">
        <f t="shared" si="65"/>
        <v>7.9722258064516133E-3</v>
      </c>
      <c r="ED55" s="1">
        <f t="shared" si="66"/>
        <v>6.5718064516129028E-3</v>
      </c>
      <c r="EE55" s="1">
        <f t="shared" si="67"/>
        <v>8.5110322580645176E-3</v>
      </c>
      <c r="EF55" s="1">
        <f t="shared" si="68"/>
        <v>8.5072903225806452E-3</v>
      </c>
      <c r="EG55" s="1">
        <f t="shared" si="69"/>
        <v>9.4397096774193542E-3</v>
      </c>
      <c r="EH55" s="1">
        <f t="shared" si="70"/>
        <v>6.6164516129032253E-3</v>
      </c>
      <c r="EI55" s="1">
        <f t="shared" si="71"/>
        <v>9.9816774193548386E-3</v>
      </c>
      <c r="EJ55" s="1">
        <f t="shared" si="72"/>
        <v>1.0933258064516128E-2</v>
      </c>
      <c r="EK55" s="1">
        <f t="shared" si="73"/>
        <v>4.8490645161290329E-3</v>
      </c>
      <c r="EL55" s="1">
        <f t="shared" si="74"/>
        <v>1.3713645161290321E-2</v>
      </c>
      <c r="EM55" s="1">
        <f t="shared" si="75"/>
        <v>2.4715419354838709E-2</v>
      </c>
      <c r="EN55" s="1">
        <f t="shared" si="76"/>
        <v>1.5675161290322578E-2</v>
      </c>
      <c r="EO55" s="1">
        <f t="shared" si="77"/>
        <v>3.4024870967741934E-2</v>
      </c>
      <c r="EP55" s="1">
        <f t="shared" si="78"/>
        <v>3.8316774193548385E-3</v>
      </c>
      <c r="EQ55" s="1">
        <f t="shared" si="79"/>
        <v>0</v>
      </c>
      <c r="ER55" s="1">
        <f t="shared" si="80"/>
        <v>0</v>
      </c>
      <c r="ES55" s="1">
        <f t="shared" si="81"/>
        <v>0</v>
      </c>
      <c r="ET55" s="1">
        <f t="shared" si="82"/>
        <v>0</v>
      </c>
      <c r="EU55" s="1">
        <f t="shared" si="83"/>
        <v>0</v>
      </c>
      <c r="EV55" s="1">
        <f t="shared" si="84"/>
        <v>0</v>
      </c>
      <c r="EW55" s="1">
        <f t="shared" si="85"/>
        <v>0</v>
      </c>
      <c r="EX55" s="1">
        <f t="shared" si="86"/>
        <v>0</v>
      </c>
      <c r="EY55" s="1">
        <f t="shared" si="87"/>
        <v>0</v>
      </c>
      <c r="EZ55" s="1">
        <f t="shared" si="88"/>
        <v>0</v>
      </c>
      <c r="FA55" s="1">
        <f t="shared" si="25"/>
        <v>0</v>
      </c>
      <c r="FB55" s="1">
        <f t="shared" si="98"/>
        <v>0</v>
      </c>
      <c r="FC55" s="1">
        <f t="shared" si="99"/>
        <v>0</v>
      </c>
      <c r="FD55" s="1">
        <f t="shared" si="100"/>
        <v>0</v>
      </c>
      <c r="FE55" s="1">
        <f t="shared" si="101"/>
        <v>0</v>
      </c>
      <c r="FF55" s="1">
        <f t="shared" si="102"/>
        <v>0</v>
      </c>
      <c r="FG55" s="1">
        <f t="shared" si="103"/>
        <v>0</v>
      </c>
      <c r="FH55" s="1">
        <f t="shared" si="104"/>
        <v>0</v>
      </c>
      <c r="FI55" s="1">
        <f t="shared" si="105"/>
        <v>0</v>
      </c>
      <c r="FJ55" s="1">
        <f t="shared" si="106"/>
        <v>0</v>
      </c>
      <c r="FK55" s="1">
        <f t="shared" si="107"/>
        <v>0</v>
      </c>
      <c r="FL55" s="1">
        <f t="shared" si="108"/>
        <v>0</v>
      </c>
      <c r="FM55" s="1">
        <f t="shared" si="109"/>
        <v>0</v>
      </c>
      <c r="FN55" s="1">
        <f t="shared" si="110"/>
        <v>0</v>
      </c>
      <c r="FO55" s="1">
        <f t="shared" si="111"/>
        <v>0</v>
      </c>
      <c r="FP55" s="1">
        <f t="shared" si="112"/>
        <v>0</v>
      </c>
      <c r="FQ55" s="1">
        <f t="shared" si="90"/>
        <v>0</v>
      </c>
      <c r="FR55" s="1">
        <f t="shared" si="91"/>
        <v>0</v>
      </c>
      <c r="FS55" s="1">
        <f t="shared" si="92"/>
        <v>0</v>
      </c>
      <c r="FT55" s="1">
        <f t="shared" si="93"/>
        <v>0</v>
      </c>
      <c r="FU55" s="1">
        <f t="shared" si="94"/>
        <v>0</v>
      </c>
      <c r="FV55" s="1">
        <f t="shared" si="95"/>
        <v>0</v>
      </c>
      <c r="FW55" s="1">
        <f t="shared" si="96"/>
        <v>0</v>
      </c>
      <c r="FX55" s="1">
        <f t="shared" si="97"/>
        <v>0</v>
      </c>
    </row>
    <row r="56" spans="1:180" x14ac:dyDescent="0.2">
      <c r="A56" s="1">
        <v>30</v>
      </c>
      <c r="B56" s="2">
        <v>35947</v>
      </c>
      <c r="C56" s="5">
        <f>VLOOKUP(B56,'[1]1993'!$A$392:$IV$502,3,0)</f>
        <v>21028343</v>
      </c>
      <c r="D56" s="5">
        <f>VLOOKUP(B56,[2]jan94!$A$38:$IV$145,3,0)</f>
        <v>78982</v>
      </c>
      <c r="E56" s="5">
        <f>VLOOKUP(B56,[3]feb94!$A$38:$IV$144,3,0)</f>
        <v>20593</v>
      </c>
      <c r="F56" s="5">
        <f>VLOOKUP(B56,[4]mar94!$A$38:$IV$144,3,0)</f>
        <v>4284</v>
      </c>
      <c r="G56" s="5">
        <f>VLOOKUP(B56,[5]apr94!$A$38:$IV$142,3,0)</f>
        <v>6661</v>
      </c>
      <c r="H56" s="5">
        <f>VLOOKUP(B56,[6]may94!$A$38:$IV$142,3,0)</f>
        <v>82309</v>
      </c>
      <c r="I56" s="5">
        <f>VLOOKUP(B56,[7]jun94!$A$49:$IV$153,3,0)</f>
        <v>40599</v>
      </c>
      <c r="J56" s="5">
        <f>VLOOKUP(B56,[8]jul94!$A$38:$IV$140,3,0)</f>
        <v>149317</v>
      </c>
      <c r="K56" s="5">
        <f>VLOOKUP(B56,[9]aug94!$A$38:$IV$140,3,0)</f>
        <v>92275</v>
      </c>
      <c r="L56" s="5">
        <f>VLOOKUP(B56,[10]sep94!$A$38:$IV$137,3,0)</f>
        <v>77715</v>
      </c>
      <c r="M56" s="5">
        <f>VLOOKUP(B56,[11]oct94!$A$38:$IV$140,3,0)</f>
        <v>48290</v>
      </c>
      <c r="N56" s="5">
        <f>VLOOKUP(B56,[12]nov94!$A$38:$IV$138,3,0)</f>
        <v>148165</v>
      </c>
      <c r="O56" s="5">
        <f>VLOOKUP(B56,[13]dec94!$A$38:$IV$137,3,0)</f>
        <v>1568517</v>
      </c>
      <c r="P56" s="5">
        <f>VLOOKUP(B56,[14]jan95!$A$37:$IV$133,3,0)</f>
        <v>134443</v>
      </c>
      <c r="Q56" s="5">
        <f>VLOOKUP(B56,[15]feb95!$A$37:$IV$127,3,0)</f>
        <v>26835</v>
      </c>
      <c r="R56" s="5">
        <f>VLOOKUP(B56,[16]mar95!$A$37:$IV$128,3,0)</f>
        <v>77842</v>
      </c>
      <c r="S56" s="5">
        <f>VLOOKUP(B56,[17]apr95!$A$37:$IV$122,3,0)</f>
        <v>20477</v>
      </c>
      <c r="T56" s="5">
        <f>VLOOKUP(B56,[18]may95!$A$37:$IV$126,3,0)</f>
        <v>63460</v>
      </c>
      <c r="U56" s="5">
        <f>VLOOKUP(B56,[19]jun95!$A$51:$IV$142,3,0)</f>
        <v>26451</v>
      </c>
      <c r="V56" s="5">
        <f>VLOOKUP(B56,[20]jul95!$A$51:$IV$140,3,0)</f>
        <v>26028</v>
      </c>
      <c r="W56" s="5">
        <f>VLOOKUP(B56,[21]aug95!$A$51:$IV$139,3,0)</f>
        <v>73659</v>
      </c>
      <c r="X56" s="5">
        <f>VLOOKUP(B56,[22]sep95!$A$51:$IV$138,3,0)</f>
        <v>26670</v>
      </c>
      <c r="Y56" s="5">
        <f>VLOOKUP(B56,[23]oct95!$A$37:$IV$122,3,0)</f>
        <v>3369</v>
      </c>
      <c r="Z56" s="5">
        <f>VLOOKUP(B56,[24]nov95!$A$37:$IV$122,3,0)</f>
        <v>88227</v>
      </c>
      <c r="AA56" s="5"/>
      <c r="AB56" s="5">
        <f>VLOOKUP(B56,[25]jan96!$A$36:$IV$108,3,0)</f>
        <v>5136</v>
      </c>
      <c r="AC56" s="5" t="e">
        <f>VLOOKUP(B56,[26]feb96!$A$32:$IV$51,3,0)</f>
        <v>#N/A</v>
      </c>
      <c r="AD56" s="5"/>
      <c r="AE56" s="5">
        <f>VLOOKUP(B56,[27]apr96!$A$36:$IV$111,3,0)</f>
        <v>681</v>
      </c>
      <c r="AF56" s="5">
        <f>VLOOKUP(B56,[28]may96!$A$50:$IV$159,3,0)</f>
        <v>0</v>
      </c>
      <c r="AG56" s="5">
        <f>VLOOKUP(B56,[29]jun96!$A$36:$IV$111,3,0)</f>
        <v>8096</v>
      </c>
      <c r="AH56" s="5">
        <f>VLOOKUP(B56,[30]jul96!$A$51:$IV$125,3,0)</f>
        <v>23989</v>
      </c>
      <c r="AI56" s="5">
        <f>VLOOKUP(B56,[31]aug96!$A$50:$IV$123,3,0)</f>
        <v>59786</v>
      </c>
      <c r="AJ56" s="5">
        <f>VLOOKUP(B56,[32]sep96!$A$50:$IV$122,3,0)</f>
        <v>120098</v>
      </c>
      <c r="AK56" s="5">
        <f>VLOOKUP(B56,[33]oct96!$A$36:$IV$108,3,0)</f>
        <v>189711</v>
      </c>
      <c r="AL56" s="5">
        <f>VLOOKUP(B56,[34]nov96!$A$36:$IV$106,3,0)</f>
        <v>93786</v>
      </c>
      <c r="AM56" s="5">
        <f>VLOOKUP(B56,[35]dec96!$A$36:$IV$105,3,0)</f>
        <v>180527</v>
      </c>
      <c r="AN56" s="5">
        <f>VLOOKUP(B56,[36]jan97!$A$48:$IV$113,3,0)</f>
        <v>205336</v>
      </c>
      <c r="AO56" s="5">
        <f>VLOOKUP(B56,[37]feb97!$A$35:$IV$99,3,0)</f>
        <v>131554</v>
      </c>
      <c r="AP56" s="5">
        <f>VLOOKUP(B56,[38]mar97!$A$35:$IV$95,3,0)</f>
        <v>80128</v>
      </c>
      <c r="AQ56" s="5">
        <f>VLOOKUP(B56,[39]apr97!$A$35:$IV$97,3,0)</f>
        <v>198402</v>
      </c>
      <c r="AR56" s="5">
        <f>VLOOKUP(B56,[40]may97!$A$48:$IV$109,3,0)</f>
        <v>13133</v>
      </c>
      <c r="AS56" s="5">
        <f>VLOOKUP(B56,[41]jun97!$A$35:$IV$96,3,0)</f>
        <v>232586</v>
      </c>
      <c r="AT56" s="5">
        <f>VLOOKUP(B56,[42]jul97!$A$50:$IV$110,3,0)</f>
        <v>245363</v>
      </c>
      <c r="AU56" s="5">
        <f>VLOOKUP(B56,[43]aug97!$A$49:$IV$107,3,0)</f>
        <v>260244</v>
      </c>
      <c r="AV56" s="5">
        <f>VLOOKUP(B56,[44]sep97!$A$49:$IV$107,3,0)</f>
        <v>179649</v>
      </c>
      <c r="AW56" s="5">
        <f>VLOOKUP(B56,[45]oct97!$A$36:$IV$92,3,0)</f>
        <v>257429</v>
      </c>
      <c r="AX56" s="5">
        <f>VLOOKUP(B56,[46]nov97!$A$35:$IV$90,3,0)</f>
        <v>303451</v>
      </c>
      <c r="AY56" s="5">
        <f>VLOOKUP(B56,[47]dec97!$A$49:$IV$103,3,0)</f>
        <v>173204</v>
      </c>
      <c r="AZ56" s="5">
        <f>VLOOKUP(B56,[48]jan98!$A$34:$IV$83,3,0)</f>
        <v>170642</v>
      </c>
      <c r="BA56" s="5">
        <f>VLOOKUP(B56,[49]feb98!$A$34:$IV$81,3,0)</f>
        <v>579967</v>
      </c>
      <c r="BB56" s="5">
        <f>VLOOKUP(B56,[50]mar98!$A$34:$IV$82,3,0)</f>
        <v>412735</v>
      </c>
      <c r="BC56" s="5" t="e">
        <f>VLOOKUP(B56,[51]apr98!$A$31:$IV$39,3,0)</f>
        <v>#N/A</v>
      </c>
      <c r="BD56" s="5">
        <f>VLOOKUP(B56,[52]may98!$A$34:$IV$80,3,0)</f>
        <v>208833</v>
      </c>
      <c r="BE56" s="5">
        <f>VLOOKUP(B56,[53]jun98!$A$47:$IV$92,3,0)</f>
        <v>92858</v>
      </c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N56" s="2">
        <v>35947</v>
      </c>
      <c r="CO56" s="1">
        <f t="shared" si="24"/>
        <v>0.70094476666666661</v>
      </c>
      <c r="CP56" s="1">
        <f t="shared" si="26"/>
        <v>2.6327333333333331E-3</v>
      </c>
      <c r="CQ56" s="1">
        <f t="shared" si="27"/>
        <v>6.8643333333333334E-4</v>
      </c>
      <c r="CR56" s="1">
        <f t="shared" si="28"/>
        <v>1.4279999999999997E-4</v>
      </c>
      <c r="CS56" s="1">
        <f t="shared" si="29"/>
        <v>2.2203333333333335E-4</v>
      </c>
      <c r="CT56" s="1">
        <f t="shared" si="30"/>
        <v>2.7436333333333333E-3</v>
      </c>
      <c r="CU56" s="1">
        <f t="shared" si="31"/>
        <v>1.3533000000000002E-3</v>
      </c>
      <c r="CV56" s="1">
        <f t="shared" si="32"/>
        <v>4.9772333333333333E-3</v>
      </c>
      <c r="CW56" s="1">
        <f t="shared" si="33"/>
        <v>3.0758333333333332E-3</v>
      </c>
      <c r="CX56" s="1">
        <f t="shared" si="34"/>
        <v>2.5905000000000004E-3</v>
      </c>
      <c r="CY56" s="1">
        <f t="shared" si="35"/>
        <v>1.6096666666666666E-3</v>
      </c>
      <c r="CZ56" s="1">
        <f t="shared" si="36"/>
        <v>4.9388333333333333E-3</v>
      </c>
      <c r="DA56" s="1">
        <f t="shared" si="37"/>
        <v>5.2283900000000001E-2</v>
      </c>
      <c r="DB56" s="1">
        <f t="shared" si="38"/>
        <v>4.481433333333334E-3</v>
      </c>
      <c r="DC56" s="1">
        <f t="shared" si="39"/>
        <v>8.945E-4</v>
      </c>
      <c r="DD56" s="1">
        <f t="shared" si="40"/>
        <v>2.5947333333333333E-3</v>
      </c>
      <c r="DE56" s="1">
        <f t="shared" si="41"/>
        <v>6.8256666666666665E-4</v>
      </c>
      <c r="DF56" s="1">
        <f t="shared" si="42"/>
        <v>2.1153333333333332E-3</v>
      </c>
      <c r="DG56" s="1">
        <f t="shared" si="43"/>
        <v>8.8169999999999991E-4</v>
      </c>
      <c r="DH56" s="1">
        <f t="shared" si="44"/>
        <v>8.6759999999999995E-4</v>
      </c>
      <c r="DI56" s="1">
        <f t="shared" si="45"/>
        <v>2.4553000000000001E-3</v>
      </c>
      <c r="DJ56" s="1">
        <f t="shared" si="46"/>
        <v>8.8899999999999992E-4</v>
      </c>
      <c r="DK56" s="1">
        <f t="shared" si="47"/>
        <v>1.1230000000000001E-4</v>
      </c>
      <c r="DL56" s="1">
        <f t="shared" si="48"/>
        <v>2.9409000000000002E-3</v>
      </c>
      <c r="DM56" s="1">
        <f t="shared" si="49"/>
        <v>0</v>
      </c>
      <c r="DN56" s="1">
        <f t="shared" si="50"/>
        <v>1.7119999999999999E-4</v>
      </c>
      <c r="DO56" s="1" t="e">
        <f t="shared" si="51"/>
        <v>#N/A</v>
      </c>
      <c r="DP56" s="1">
        <f t="shared" si="52"/>
        <v>0</v>
      </c>
      <c r="DQ56" s="1">
        <f t="shared" si="53"/>
        <v>2.27E-5</v>
      </c>
      <c r="DR56" s="1">
        <f t="shared" si="54"/>
        <v>0</v>
      </c>
      <c r="DS56" s="1">
        <f t="shared" si="55"/>
        <v>2.698666666666667E-4</v>
      </c>
      <c r="DT56" s="1">
        <f t="shared" si="56"/>
        <v>7.9963333333333338E-4</v>
      </c>
      <c r="DU56" s="1">
        <f t="shared" si="57"/>
        <v>1.9928666666666666E-3</v>
      </c>
      <c r="DV56" s="1">
        <f t="shared" si="58"/>
        <v>4.0032666666666664E-3</v>
      </c>
      <c r="DW56" s="1">
        <f t="shared" si="59"/>
        <v>6.3236999999999998E-3</v>
      </c>
      <c r="DX56" s="1">
        <f t="shared" si="60"/>
        <v>3.1262E-3</v>
      </c>
      <c r="DY56" s="1">
        <f t="shared" si="61"/>
        <v>6.0175666666666665E-3</v>
      </c>
      <c r="DZ56" s="1">
        <f t="shared" si="62"/>
        <v>6.844533333333333E-3</v>
      </c>
      <c r="EA56" s="1">
        <f t="shared" si="63"/>
        <v>4.3851333333333334E-3</v>
      </c>
      <c r="EB56" s="1">
        <f t="shared" si="64"/>
        <v>2.6709333333333335E-3</v>
      </c>
      <c r="EC56" s="1">
        <f t="shared" si="65"/>
        <v>6.6134000000000002E-3</v>
      </c>
      <c r="ED56" s="1">
        <f t="shared" si="66"/>
        <v>4.3776666666666666E-4</v>
      </c>
      <c r="EE56" s="1">
        <f t="shared" si="67"/>
        <v>7.7528666666666661E-3</v>
      </c>
      <c r="EF56" s="1">
        <f t="shared" si="68"/>
        <v>8.1787666666666668E-3</v>
      </c>
      <c r="EG56" s="1">
        <f t="shared" si="69"/>
        <v>8.6747999999999999E-3</v>
      </c>
      <c r="EH56" s="1">
        <f t="shared" si="70"/>
        <v>5.9883000000000002E-3</v>
      </c>
      <c r="EI56" s="1">
        <f t="shared" si="71"/>
        <v>8.580966666666667E-3</v>
      </c>
      <c r="EJ56" s="1">
        <f t="shared" si="72"/>
        <v>1.0115033333333334E-2</v>
      </c>
      <c r="EK56" s="1">
        <f t="shared" si="73"/>
        <v>5.7734666666666669E-3</v>
      </c>
      <c r="EL56" s="1">
        <f t="shared" si="74"/>
        <v>5.6880666666666666E-3</v>
      </c>
      <c r="EM56" s="1">
        <f t="shared" si="75"/>
        <v>1.9332233333333334E-2</v>
      </c>
      <c r="EN56" s="1">
        <f t="shared" si="76"/>
        <v>1.3757833333333334E-2</v>
      </c>
      <c r="EO56" s="1" t="e">
        <f t="shared" si="77"/>
        <v>#N/A</v>
      </c>
      <c r="EP56" s="1">
        <f t="shared" si="78"/>
        <v>6.9610999999999996E-3</v>
      </c>
      <c r="EQ56" s="1">
        <f t="shared" si="79"/>
        <v>3.0952666666666665E-3</v>
      </c>
      <c r="ER56" s="1">
        <f t="shared" si="80"/>
        <v>0</v>
      </c>
      <c r="ES56" s="1">
        <f t="shared" si="81"/>
        <v>0</v>
      </c>
      <c r="ET56" s="1">
        <f t="shared" si="82"/>
        <v>0</v>
      </c>
      <c r="EU56" s="1">
        <f t="shared" si="83"/>
        <v>0</v>
      </c>
      <c r="EV56" s="1">
        <f t="shared" si="84"/>
        <v>0</v>
      </c>
      <c r="EW56" s="1">
        <f t="shared" si="85"/>
        <v>0</v>
      </c>
      <c r="EX56" s="1">
        <f t="shared" si="86"/>
        <v>0</v>
      </c>
      <c r="EY56" s="1">
        <f t="shared" si="87"/>
        <v>0</v>
      </c>
      <c r="EZ56" s="1">
        <f t="shared" si="88"/>
        <v>0</v>
      </c>
      <c r="FA56" s="1">
        <f t="shared" si="25"/>
        <v>0</v>
      </c>
      <c r="FB56" s="1">
        <f t="shared" si="98"/>
        <v>0</v>
      </c>
      <c r="FC56" s="1">
        <f t="shared" si="99"/>
        <v>0</v>
      </c>
      <c r="FD56" s="1">
        <f t="shared" si="100"/>
        <v>0</v>
      </c>
      <c r="FE56" s="1">
        <f t="shared" si="101"/>
        <v>0</v>
      </c>
      <c r="FF56" s="1">
        <f t="shared" si="102"/>
        <v>0</v>
      </c>
      <c r="FG56" s="1">
        <f t="shared" si="103"/>
        <v>0</v>
      </c>
      <c r="FH56" s="1">
        <f t="shared" si="104"/>
        <v>0</v>
      </c>
      <c r="FI56" s="1">
        <f t="shared" si="105"/>
        <v>0</v>
      </c>
      <c r="FJ56" s="1">
        <f t="shared" si="106"/>
        <v>0</v>
      </c>
      <c r="FK56" s="1">
        <f t="shared" si="107"/>
        <v>0</v>
      </c>
      <c r="FL56" s="1">
        <f t="shared" si="108"/>
        <v>0</v>
      </c>
      <c r="FM56" s="1">
        <f t="shared" si="109"/>
        <v>0</v>
      </c>
      <c r="FN56" s="1">
        <f t="shared" si="110"/>
        <v>0</v>
      </c>
      <c r="FO56" s="1">
        <f t="shared" si="111"/>
        <v>0</v>
      </c>
      <c r="FP56" s="1">
        <f t="shared" si="112"/>
        <v>0</v>
      </c>
      <c r="FQ56" s="1">
        <f t="shared" si="90"/>
        <v>0</v>
      </c>
      <c r="FR56" s="1">
        <f t="shared" si="91"/>
        <v>0</v>
      </c>
      <c r="FS56" s="1">
        <f t="shared" si="92"/>
        <v>0</v>
      </c>
      <c r="FT56" s="1">
        <f t="shared" si="93"/>
        <v>0</v>
      </c>
      <c r="FU56" s="1">
        <f t="shared" si="94"/>
        <v>0</v>
      </c>
      <c r="FV56" s="1">
        <f t="shared" si="95"/>
        <v>0</v>
      </c>
      <c r="FW56" s="1">
        <f t="shared" si="96"/>
        <v>0</v>
      </c>
      <c r="FX56" s="1">
        <f t="shared" si="97"/>
        <v>0</v>
      </c>
    </row>
    <row r="57" spans="1:180" x14ac:dyDescent="0.2">
      <c r="A57" s="1">
        <v>31</v>
      </c>
      <c r="B57" s="2">
        <v>35977</v>
      </c>
      <c r="C57" s="5">
        <f>VLOOKUP(B57,'[1]1993'!$A$392:$IV$502,3,0)</f>
        <v>21197989</v>
      </c>
      <c r="D57" s="5">
        <f>VLOOKUP(B57,[2]jan94!$A$38:$IV$145,3,0)</f>
        <v>83826</v>
      </c>
      <c r="E57" s="5">
        <f>VLOOKUP(B57,[3]feb94!$A$38:$IV$144,3,0)</f>
        <v>12564</v>
      </c>
      <c r="F57" s="5">
        <f>VLOOKUP(B57,[4]mar94!$A$38:$IV$144,3,0)</f>
        <v>4034</v>
      </c>
      <c r="G57" s="5">
        <f>VLOOKUP(B57,[5]apr94!$A$38:$IV$142,3,0)</f>
        <v>8013</v>
      </c>
      <c r="H57" s="5">
        <f>VLOOKUP(B57,[6]may94!$A$38:$IV$142,3,0)</f>
        <v>81499</v>
      </c>
      <c r="I57" s="5">
        <f>VLOOKUP(B57,[7]jun94!$A$49:$IV$153,3,0)</f>
        <v>42955</v>
      </c>
      <c r="J57" s="5">
        <f>VLOOKUP(B57,[8]jul94!$A$38:$IV$140,3,0)</f>
        <v>150954</v>
      </c>
      <c r="K57" s="5">
        <f>VLOOKUP(B57,[9]aug94!$A$38:$IV$140,3,0)</f>
        <v>100521</v>
      </c>
      <c r="L57" s="5">
        <f>VLOOKUP(B57,[10]sep94!$A$38:$IV$137,3,0)</f>
        <v>79566</v>
      </c>
      <c r="M57" s="5">
        <f>VLOOKUP(B57,[11]oct94!$A$38:$IV$140,3,0)</f>
        <v>52819</v>
      </c>
      <c r="N57" s="5">
        <f>VLOOKUP(B57,[12]nov94!$A$38:$IV$138,3,0)</f>
        <v>162487</v>
      </c>
      <c r="O57" s="5">
        <f>VLOOKUP(B57,[13]dec94!$A$38:$IV$137,3,0)</f>
        <v>1517923</v>
      </c>
      <c r="P57" s="5">
        <f>VLOOKUP(B57,[14]jan95!$A$37:$IV$133,3,0)</f>
        <v>147392</v>
      </c>
      <c r="Q57" s="5">
        <f>VLOOKUP(B57,[15]feb95!$A$37:$IV$127,3,0)</f>
        <v>28080</v>
      </c>
      <c r="R57" s="5">
        <f>VLOOKUP(B57,[16]mar95!$A$37:$IV$128,3,0)</f>
        <v>87778</v>
      </c>
      <c r="S57" s="5">
        <f>VLOOKUP(B57,[17]apr95!$A$37:$IV$122,3,0)</f>
        <v>25209</v>
      </c>
      <c r="T57" s="5">
        <f>VLOOKUP(B57,[18]may95!$A$37:$IV$126,3,0)</f>
        <v>72296</v>
      </c>
      <c r="U57" s="5">
        <f>VLOOKUP(B57,[19]jun95!$A$51:$IV$142,3,0)</f>
        <v>28792</v>
      </c>
      <c r="V57" s="5">
        <f>VLOOKUP(B57,[20]jul95!$A$51:$IV$140,3,0)</f>
        <v>29690</v>
      </c>
      <c r="W57" s="5">
        <f>VLOOKUP(B57,[21]aug95!$A$51:$IV$139,3,0)</f>
        <v>79268</v>
      </c>
      <c r="X57" s="5">
        <f>VLOOKUP(B57,[22]sep95!$A$51:$IV$138,3,0)</f>
        <v>14228</v>
      </c>
      <c r="Y57" s="5">
        <f>VLOOKUP(B57,[23]oct95!$A$37:$IV$122,3,0)</f>
        <v>4494</v>
      </c>
      <c r="Z57" s="5">
        <f>VLOOKUP(B57,[24]nov95!$A$37:$IV$122,3,0)</f>
        <v>52458</v>
      </c>
      <c r="AA57" s="5"/>
      <c r="AB57" s="5">
        <f>VLOOKUP(B57,[25]jan96!$A$36:$IV$108,3,0)</f>
        <v>5298</v>
      </c>
      <c r="AC57" s="5" t="e">
        <f>VLOOKUP(B57,[26]feb96!$A$32:$IV$51,3,0)</f>
        <v>#N/A</v>
      </c>
      <c r="AD57" s="5"/>
      <c r="AE57" s="5">
        <f>VLOOKUP(B57,[27]apr96!$A$36:$IV$111,3,0)</f>
        <v>699</v>
      </c>
      <c r="AF57" s="5">
        <f>VLOOKUP(B57,[28]may96!$A$50:$IV$159,3,0)</f>
        <v>0</v>
      </c>
      <c r="AG57" s="5">
        <f>VLOOKUP(B57,[29]jun96!$A$36:$IV$111,3,0)</f>
        <v>7938</v>
      </c>
      <c r="AH57" s="5">
        <f>VLOOKUP(B57,[30]jul96!$A$51:$IV$125,3,0)</f>
        <v>27556</v>
      </c>
      <c r="AI57" s="5">
        <f>VLOOKUP(B57,[31]aug96!$A$50:$IV$123,3,0)</f>
        <v>93392</v>
      </c>
      <c r="AJ57" s="5">
        <f>VLOOKUP(B57,[32]sep96!$A$50:$IV$122,3,0)</f>
        <v>133607</v>
      </c>
      <c r="AK57" s="5">
        <f>VLOOKUP(B57,[33]oct96!$A$36:$IV$108,3,0)</f>
        <v>205420</v>
      </c>
      <c r="AL57" s="5">
        <f>VLOOKUP(B57,[34]nov96!$A$36:$IV$106,3,0)</f>
        <v>103571</v>
      </c>
      <c r="AM57" s="5">
        <f>VLOOKUP(B57,[35]dec96!$A$36:$IV$105,3,0)</f>
        <v>218541</v>
      </c>
      <c r="AN57" s="5">
        <f>VLOOKUP(B57,[36]jan97!$A$48:$IV$113,3,0)</f>
        <v>310754</v>
      </c>
      <c r="AO57" s="5">
        <f>VLOOKUP(B57,[37]feb97!$A$35:$IV$99,3,0)</f>
        <v>164908</v>
      </c>
      <c r="AP57" s="5">
        <f>VLOOKUP(B57,[38]mar97!$A$35:$IV$95,3,0)</f>
        <v>81280</v>
      </c>
      <c r="AQ57" s="5">
        <f>VLOOKUP(B57,[39]apr97!$A$35:$IV$97,3,0)</f>
        <v>242692</v>
      </c>
      <c r="AR57" s="5">
        <f>VLOOKUP(B57,[40]may97!$A$48:$IV$109,3,0)</f>
        <v>140910</v>
      </c>
      <c r="AS57" s="5">
        <f>VLOOKUP(B57,[41]jun97!$A$35:$IV$96,3,0)</f>
        <v>239266</v>
      </c>
      <c r="AT57" s="5">
        <f>VLOOKUP(B57,[42]jul97!$A$50:$IV$110,3,0)</f>
        <v>243380</v>
      </c>
      <c r="AU57" s="5">
        <f>VLOOKUP(B57,[43]aug97!$A$49:$IV$107,3,0)</f>
        <v>276808</v>
      </c>
      <c r="AV57" s="5">
        <f>VLOOKUP(B57,[44]sep97!$A$49:$IV$107,3,0)</f>
        <v>90971</v>
      </c>
      <c r="AW57" s="5">
        <f>VLOOKUP(B57,[45]oct97!$A$36:$IV$92,3,0)</f>
        <v>238897</v>
      </c>
      <c r="AX57" s="5">
        <f>VLOOKUP(B57,[46]nov97!$A$35:$IV$90,3,0)</f>
        <v>174989</v>
      </c>
      <c r="AY57" s="5">
        <f>VLOOKUP(B57,[47]dec97!$A$49:$IV$103,3,0)</f>
        <v>200933</v>
      </c>
      <c r="AZ57" s="5">
        <f>VLOOKUP(B57,[48]jan98!$A$34:$IV$83,3,0)</f>
        <v>280764</v>
      </c>
      <c r="BA57" s="5">
        <f>VLOOKUP(B57,[49]feb98!$A$34:$IV$81,3,0)</f>
        <v>571455</v>
      </c>
      <c r="BB57" s="5">
        <f>VLOOKUP(B57,[50]mar98!$A$34:$IV$82,3,0)</f>
        <v>370602</v>
      </c>
      <c r="BC57" s="5" t="e">
        <f>VLOOKUP(B57,[51]apr98!$A$31:$IV$39,3,0)</f>
        <v>#N/A</v>
      </c>
      <c r="BD57" s="5">
        <f>VLOOKUP(B57,[52]may98!$A$34:$IV$80,3,0)</f>
        <v>440733</v>
      </c>
      <c r="BE57" s="5">
        <f>VLOOKUP(B57,[53]jun98!$A$47:$IV$92,3,0)</f>
        <v>243963</v>
      </c>
      <c r="BF57" s="5">
        <f>VLOOKUP(B57,[54]jul98!$A$34:$IV$78,3,0)</f>
        <v>70384</v>
      </c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N57" s="2">
        <v>35977</v>
      </c>
      <c r="CO57" s="1">
        <f t="shared" si="24"/>
        <v>0.68380609677419357</v>
      </c>
      <c r="CP57" s="1">
        <f t="shared" si="26"/>
        <v>2.7040645161290323E-3</v>
      </c>
      <c r="CQ57" s="1">
        <f t="shared" si="27"/>
        <v>4.0529032258064518E-4</v>
      </c>
      <c r="CR57" s="1">
        <f t="shared" si="28"/>
        <v>1.3012903225806453E-4</v>
      </c>
      <c r="CS57" s="1">
        <f t="shared" si="29"/>
        <v>2.5848387096774194E-4</v>
      </c>
      <c r="CT57" s="1">
        <f t="shared" si="30"/>
        <v>2.6290000000000003E-3</v>
      </c>
      <c r="CU57" s="1">
        <f t="shared" si="31"/>
        <v>1.3856451612903225E-3</v>
      </c>
      <c r="CV57" s="1">
        <f t="shared" si="32"/>
        <v>4.8694838709677423E-3</v>
      </c>
      <c r="CW57" s="1">
        <f t="shared" si="33"/>
        <v>3.2426129032258064E-3</v>
      </c>
      <c r="CX57" s="1">
        <f t="shared" si="34"/>
        <v>2.5666451612903225E-3</v>
      </c>
      <c r="CY57" s="1">
        <f t="shared" si="35"/>
        <v>1.7038387096774193E-3</v>
      </c>
      <c r="CZ57" s="1">
        <f t="shared" si="36"/>
        <v>5.2415161290322579E-3</v>
      </c>
      <c r="DA57" s="1">
        <f t="shared" si="37"/>
        <v>4.8965258064516126E-2</v>
      </c>
      <c r="DB57" s="1">
        <f t="shared" si="38"/>
        <v>4.7545806451612903E-3</v>
      </c>
      <c r="DC57" s="1">
        <f t="shared" si="39"/>
        <v>9.0580645161290321E-4</v>
      </c>
      <c r="DD57" s="1">
        <f t="shared" si="40"/>
        <v>2.831548387096774E-3</v>
      </c>
      <c r="DE57" s="1">
        <f t="shared" si="41"/>
        <v>8.1319354838709672E-4</v>
      </c>
      <c r="DF57" s="1">
        <f t="shared" si="42"/>
        <v>2.3321290322580643E-3</v>
      </c>
      <c r="DG57" s="1">
        <f t="shared" si="43"/>
        <v>9.2877419354838711E-4</v>
      </c>
      <c r="DH57" s="1">
        <f t="shared" si="44"/>
        <v>9.5774193548387105E-4</v>
      </c>
      <c r="DI57" s="1">
        <f t="shared" si="45"/>
        <v>2.5570322580645163E-3</v>
      </c>
      <c r="DJ57" s="1">
        <f t="shared" si="46"/>
        <v>4.5896774193548387E-4</v>
      </c>
      <c r="DK57" s="1">
        <f t="shared" si="47"/>
        <v>1.4496774193548386E-4</v>
      </c>
      <c r="DL57" s="1">
        <f t="shared" si="48"/>
        <v>1.6921935483870966E-3</v>
      </c>
      <c r="DM57" s="1">
        <f t="shared" si="49"/>
        <v>0</v>
      </c>
      <c r="DN57" s="1">
        <f t="shared" si="50"/>
        <v>1.7090322580645161E-4</v>
      </c>
      <c r="DO57" s="1" t="e">
        <f t="shared" si="51"/>
        <v>#N/A</v>
      </c>
      <c r="DP57" s="1">
        <f t="shared" si="52"/>
        <v>0</v>
      </c>
      <c r="DQ57" s="1">
        <f t="shared" si="53"/>
        <v>2.2548387096774192E-5</v>
      </c>
      <c r="DR57" s="1">
        <f t="shared" si="54"/>
        <v>0</v>
      </c>
      <c r="DS57" s="1">
        <f t="shared" si="55"/>
        <v>2.5606451612903227E-4</v>
      </c>
      <c r="DT57" s="1">
        <f t="shared" si="56"/>
        <v>8.8890322580645169E-4</v>
      </c>
      <c r="DU57" s="1">
        <f t="shared" si="57"/>
        <v>3.0126451612903227E-3</v>
      </c>
      <c r="DV57" s="1">
        <f t="shared" si="58"/>
        <v>4.309903225806452E-3</v>
      </c>
      <c r="DW57" s="1">
        <f t="shared" si="59"/>
        <v>6.6264516129032258E-3</v>
      </c>
      <c r="DX57" s="1">
        <f t="shared" si="60"/>
        <v>3.3409999999999998E-3</v>
      </c>
      <c r="DY57" s="1">
        <f t="shared" si="61"/>
        <v>7.0497096774193553E-3</v>
      </c>
      <c r="DZ57" s="1">
        <f t="shared" si="62"/>
        <v>1.0024322580645161E-2</v>
      </c>
      <c r="EA57" s="1">
        <f t="shared" si="63"/>
        <v>5.3196129032258063E-3</v>
      </c>
      <c r="EB57" s="1">
        <f t="shared" si="64"/>
        <v>2.6219354838709678E-3</v>
      </c>
      <c r="EC57" s="1">
        <f t="shared" si="65"/>
        <v>7.8287741935483875E-3</v>
      </c>
      <c r="ED57" s="1">
        <f t="shared" si="66"/>
        <v>4.5454838709677418E-3</v>
      </c>
      <c r="EE57" s="1">
        <f t="shared" si="67"/>
        <v>7.718258064516129E-3</v>
      </c>
      <c r="EF57" s="1">
        <f t="shared" si="68"/>
        <v>7.8509677419354839E-3</v>
      </c>
      <c r="EG57" s="1">
        <f t="shared" si="69"/>
        <v>8.9292903225806457E-3</v>
      </c>
      <c r="EH57" s="1">
        <f t="shared" si="70"/>
        <v>2.9345483870967743E-3</v>
      </c>
      <c r="EI57" s="1">
        <f t="shared" si="71"/>
        <v>7.7063548387096776E-3</v>
      </c>
      <c r="EJ57" s="1">
        <f t="shared" si="72"/>
        <v>5.6448064516129038E-3</v>
      </c>
      <c r="EK57" s="1">
        <f t="shared" si="73"/>
        <v>6.4817096774193545E-3</v>
      </c>
      <c r="EL57" s="1">
        <f t="shared" si="74"/>
        <v>9.0569032258064515E-3</v>
      </c>
      <c r="EM57" s="1">
        <f t="shared" si="75"/>
        <v>1.8434032258064517E-2</v>
      </c>
      <c r="EN57" s="1">
        <f t="shared" si="76"/>
        <v>1.1954903225806451E-2</v>
      </c>
      <c r="EO57" s="1" t="e">
        <f t="shared" si="77"/>
        <v>#N/A</v>
      </c>
      <c r="EP57" s="1">
        <f t="shared" si="78"/>
        <v>1.4217193548387096E-2</v>
      </c>
      <c r="EQ57" s="1">
        <f t="shared" si="79"/>
        <v>7.8697741935483869E-3</v>
      </c>
      <c r="ER57" s="1">
        <f t="shared" si="80"/>
        <v>2.2704516129032257E-3</v>
      </c>
      <c r="ES57" s="1">
        <f t="shared" si="81"/>
        <v>0</v>
      </c>
      <c r="ET57" s="1">
        <f t="shared" si="82"/>
        <v>0</v>
      </c>
      <c r="EU57" s="1">
        <f t="shared" si="83"/>
        <v>0</v>
      </c>
      <c r="EV57" s="1">
        <f t="shared" si="84"/>
        <v>0</v>
      </c>
      <c r="EW57" s="1">
        <f t="shared" si="85"/>
        <v>0</v>
      </c>
      <c r="EX57" s="1">
        <f t="shared" si="86"/>
        <v>0</v>
      </c>
      <c r="EY57" s="1">
        <f t="shared" si="87"/>
        <v>0</v>
      </c>
      <c r="EZ57" s="1">
        <f t="shared" si="88"/>
        <v>0</v>
      </c>
      <c r="FA57" s="1">
        <f t="shared" si="25"/>
        <v>0</v>
      </c>
      <c r="FB57" s="1">
        <f t="shared" si="98"/>
        <v>0</v>
      </c>
      <c r="FC57" s="1">
        <f t="shared" si="99"/>
        <v>0</v>
      </c>
      <c r="FD57" s="1">
        <f t="shared" si="100"/>
        <v>0</v>
      </c>
      <c r="FE57" s="1">
        <f t="shared" si="101"/>
        <v>0</v>
      </c>
      <c r="FF57" s="1">
        <f t="shared" si="102"/>
        <v>0</v>
      </c>
      <c r="FG57" s="1">
        <f t="shared" si="103"/>
        <v>0</v>
      </c>
      <c r="FH57" s="1">
        <f t="shared" si="104"/>
        <v>0</v>
      </c>
      <c r="FI57" s="1">
        <f t="shared" si="105"/>
        <v>0</v>
      </c>
      <c r="FJ57" s="1">
        <f t="shared" si="106"/>
        <v>0</v>
      </c>
      <c r="FK57" s="1">
        <f t="shared" si="107"/>
        <v>0</v>
      </c>
      <c r="FL57" s="1">
        <f t="shared" si="108"/>
        <v>0</v>
      </c>
      <c r="FM57" s="1">
        <f t="shared" si="109"/>
        <v>0</v>
      </c>
      <c r="FN57" s="1">
        <f t="shared" si="110"/>
        <v>0</v>
      </c>
      <c r="FO57" s="1">
        <f t="shared" si="111"/>
        <v>0</v>
      </c>
      <c r="FP57" s="1">
        <f t="shared" si="112"/>
        <v>0</v>
      </c>
      <c r="FQ57" s="1">
        <f t="shared" si="90"/>
        <v>0</v>
      </c>
      <c r="FR57" s="1">
        <f t="shared" si="91"/>
        <v>0</v>
      </c>
      <c r="FS57" s="1">
        <f t="shared" si="92"/>
        <v>0</v>
      </c>
      <c r="FT57" s="1">
        <f t="shared" si="93"/>
        <v>0</v>
      </c>
      <c r="FU57" s="1">
        <f t="shared" si="94"/>
        <v>0</v>
      </c>
      <c r="FV57" s="1">
        <f t="shared" si="95"/>
        <v>0</v>
      </c>
      <c r="FW57" s="1">
        <f t="shared" si="96"/>
        <v>0</v>
      </c>
      <c r="FX57" s="1">
        <f t="shared" si="97"/>
        <v>0</v>
      </c>
    </row>
    <row r="58" spans="1:180" x14ac:dyDescent="0.2">
      <c r="A58" s="1">
        <v>31</v>
      </c>
      <c r="B58" s="2">
        <v>36008</v>
      </c>
      <c r="C58" s="5">
        <f>VLOOKUP(B58,'[1]1993'!$A$392:$IV$502,3,0)</f>
        <v>22446273</v>
      </c>
      <c r="D58" s="5">
        <f>VLOOKUP(B58,[2]jan94!$A$38:$IV$145,3,0)</f>
        <v>79285</v>
      </c>
      <c r="E58" s="5">
        <f>VLOOKUP(B58,[3]feb94!$A$38:$IV$144,3,0)</f>
        <v>16932</v>
      </c>
      <c r="F58" s="5">
        <f>VLOOKUP(B58,[4]mar94!$A$38:$IV$144,3,0)</f>
        <v>3411</v>
      </c>
      <c r="G58" s="5">
        <f>VLOOKUP(B58,[5]apr94!$A$38:$IV$142,3,0)</f>
        <v>6108</v>
      </c>
      <c r="H58" s="5">
        <f>VLOOKUP(B58,[6]may94!$A$38:$IV$142,3,0)</f>
        <v>79771</v>
      </c>
      <c r="I58" s="5">
        <f>VLOOKUP(B58,[7]jun94!$A$49:$IV$153,3,0)</f>
        <v>41639</v>
      </c>
      <c r="J58" s="5">
        <f>VLOOKUP(B58,[8]jul94!$A$38:$IV$140,3,0)</f>
        <v>137925</v>
      </c>
      <c r="K58" s="5">
        <f>VLOOKUP(B58,[9]aug94!$A$38:$IV$140,3,0)</f>
        <v>83334</v>
      </c>
      <c r="L58" s="5">
        <f>VLOOKUP(B58,[10]sep94!$A$38:$IV$137,3,0)</f>
        <v>75340</v>
      </c>
      <c r="M58" s="5">
        <f>VLOOKUP(B58,[11]oct94!$A$38:$IV$140,3,0)</f>
        <v>55201</v>
      </c>
      <c r="N58" s="5">
        <f>VLOOKUP(B58,[12]nov94!$A$38:$IV$138,3,0)</f>
        <v>153307</v>
      </c>
      <c r="O58" s="5">
        <f>VLOOKUP(B58,[13]dec94!$A$38:$IV$137,3,0)</f>
        <v>1590383</v>
      </c>
      <c r="P58" s="5">
        <f>VLOOKUP(B58,[14]jan95!$A$37:$IV$133,3,0)</f>
        <v>138483</v>
      </c>
      <c r="Q58" s="5">
        <f>VLOOKUP(B58,[15]feb95!$A$37:$IV$127,3,0)</f>
        <v>27544</v>
      </c>
      <c r="R58" s="5">
        <f>VLOOKUP(B58,[16]mar95!$A$37:$IV$128,3,0)</f>
        <v>78523</v>
      </c>
      <c r="S58" s="5">
        <f>VLOOKUP(B58,[17]apr95!$A$37:$IV$122,3,0)</f>
        <v>24787</v>
      </c>
      <c r="T58" s="5">
        <f>VLOOKUP(B58,[18]may95!$A$37:$IV$126,3,0)</f>
        <v>70507</v>
      </c>
      <c r="U58" s="5">
        <f>VLOOKUP(B58,[19]jun95!$A$51:$IV$142,3,0)</f>
        <v>28237</v>
      </c>
      <c r="V58" s="5">
        <f>VLOOKUP(B58,[20]jul95!$A$51:$IV$140,3,0)</f>
        <v>30192</v>
      </c>
      <c r="W58" s="5">
        <f>VLOOKUP(B58,[21]aug95!$A$51:$IV$139,3,0)</f>
        <v>75076</v>
      </c>
      <c r="X58" s="5">
        <f>VLOOKUP(B58,[22]sep95!$A$51:$IV$138,3,0)</f>
        <v>13699</v>
      </c>
      <c r="Y58" s="5">
        <f>VLOOKUP(B58,[23]oct95!$A$37:$IV$122,3,0)</f>
        <v>2112</v>
      </c>
      <c r="Z58" s="5">
        <f>VLOOKUP(B58,[24]nov95!$A$37:$IV$122,3,0)</f>
        <v>46608</v>
      </c>
      <c r="AA58" s="5"/>
      <c r="AB58" s="5">
        <f>VLOOKUP(B58,[25]jan96!$A$36:$IV$108,3,0)</f>
        <v>5136</v>
      </c>
      <c r="AC58" s="5" t="e">
        <f>VLOOKUP(B58,[26]feb96!$A$32:$IV$51,3,0)</f>
        <v>#N/A</v>
      </c>
      <c r="AD58" s="5"/>
      <c r="AE58" s="5">
        <f>VLOOKUP(B58,[27]apr96!$A$36:$IV$111,3,0)</f>
        <v>688</v>
      </c>
      <c r="AF58" s="5">
        <f>VLOOKUP(B58,[28]may96!$A$50:$IV$159,3,0)</f>
        <v>0</v>
      </c>
      <c r="AG58" s="5">
        <f>VLOOKUP(B58,[29]jun96!$A$36:$IV$111,3,0)</f>
        <v>7670</v>
      </c>
      <c r="AH58" s="5">
        <f>VLOOKUP(B58,[30]jul96!$A$51:$IV$125,3,0)</f>
        <v>23699</v>
      </c>
      <c r="AI58" s="5">
        <f>VLOOKUP(B58,[31]aug96!$A$50:$IV$123,3,0)</f>
        <v>80214</v>
      </c>
      <c r="AJ58" s="5">
        <f>VLOOKUP(B58,[32]sep96!$A$50:$IV$122,3,0)</f>
        <v>115806</v>
      </c>
      <c r="AK58" s="5">
        <f>VLOOKUP(B58,[33]oct96!$A$36:$IV$108,3,0)</f>
        <v>174268</v>
      </c>
      <c r="AL58" s="5">
        <f>VLOOKUP(B58,[34]nov96!$A$36:$IV$106,3,0)</f>
        <v>99414</v>
      </c>
      <c r="AM58" s="5">
        <f>VLOOKUP(B58,[35]dec96!$A$36:$IV$105,3,0)</f>
        <v>198046</v>
      </c>
      <c r="AN58" s="5">
        <f>VLOOKUP(B58,[36]jan97!$A$48:$IV$113,3,0)</f>
        <v>285601</v>
      </c>
      <c r="AO58" s="5">
        <f>VLOOKUP(B58,[37]feb97!$A$35:$IV$99,3,0)</f>
        <v>154435</v>
      </c>
      <c r="AP58" s="5">
        <f>VLOOKUP(B58,[38]mar97!$A$35:$IV$95,3,0)</f>
        <v>80864</v>
      </c>
      <c r="AQ58" s="5">
        <f>VLOOKUP(B58,[39]apr97!$A$35:$IV$97,3,0)</f>
        <v>226333</v>
      </c>
      <c r="AR58" s="5">
        <f>VLOOKUP(B58,[40]may97!$A$48:$IV$109,3,0)</f>
        <v>138085</v>
      </c>
      <c r="AS58" s="5">
        <f>VLOOKUP(B58,[41]jun97!$A$35:$IV$96,3,0)</f>
        <v>227739</v>
      </c>
      <c r="AT58" s="5">
        <f>VLOOKUP(B58,[42]jul97!$A$50:$IV$110,3,0)</f>
        <v>231547</v>
      </c>
      <c r="AU58" s="5">
        <f>VLOOKUP(B58,[43]aug97!$A$49:$IV$107,3,0)</f>
        <v>257041</v>
      </c>
      <c r="AV58" s="5">
        <f>VLOOKUP(B58,[44]sep97!$A$49:$IV$107,3,0)</f>
        <v>91527</v>
      </c>
      <c r="AW58" s="5">
        <f>VLOOKUP(B58,[45]oct97!$A$36:$IV$92,3,0)</f>
        <v>218028</v>
      </c>
      <c r="AX58" s="5">
        <f>VLOOKUP(B58,[46]nov97!$A$35:$IV$90,3,0)</f>
        <v>230261</v>
      </c>
      <c r="AY58" s="5">
        <f>VLOOKUP(B58,[47]dec97!$A$49:$IV$103,3,0)</f>
        <v>163026</v>
      </c>
      <c r="AZ58" s="5">
        <f>VLOOKUP(B58,[48]jan98!$A$34:$IV$83,3,0)</f>
        <v>412303</v>
      </c>
      <c r="BA58" s="5">
        <f>VLOOKUP(B58,[49]feb98!$A$34:$IV$81,3,0)</f>
        <v>477671</v>
      </c>
      <c r="BB58" s="5">
        <f>VLOOKUP(B58,[50]mar98!$A$34:$IV$82,3,0)</f>
        <v>426861</v>
      </c>
      <c r="BC58" s="5" t="e">
        <f>VLOOKUP(B58,[51]apr98!$A$31:$IV$39,3,0)</f>
        <v>#N/A</v>
      </c>
      <c r="BD58" s="5">
        <f>VLOOKUP(B58,[52]may98!$A$34:$IV$80,3,0)</f>
        <v>416689</v>
      </c>
      <c r="BE58" s="5">
        <f>VLOOKUP(B58,[53]jun98!$A$47:$IV$92,3,0)</f>
        <v>494801</v>
      </c>
      <c r="BF58" s="5">
        <f>VLOOKUP(B58,[54]jul98!$A$34:$IV$78,3,0)</f>
        <v>544085</v>
      </c>
      <c r="BG58" s="5">
        <f>VLOOKUP(B58,[55]aug98!$A$47:$IV$90,3,0)</f>
        <v>129198</v>
      </c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N58" s="2">
        <v>36008</v>
      </c>
      <c r="CO58" s="1">
        <f t="shared" si="24"/>
        <v>0.72407332258064516</v>
      </c>
      <c r="CP58" s="1">
        <f t="shared" si="26"/>
        <v>2.5575806451612901E-3</v>
      </c>
      <c r="CQ58" s="1">
        <f t="shared" si="27"/>
        <v>5.4619354838709674E-4</v>
      </c>
      <c r="CR58" s="1">
        <f t="shared" si="28"/>
        <v>1.1003225806451613E-4</v>
      </c>
      <c r="CS58" s="1">
        <f t="shared" si="29"/>
        <v>1.9703225806451611E-4</v>
      </c>
      <c r="CT58" s="1">
        <f t="shared" si="30"/>
        <v>2.5732580645161287E-3</v>
      </c>
      <c r="CU58" s="1">
        <f t="shared" si="31"/>
        <v>1.3431935483870969E-3</v>
      </c>
      <c r="CV58" s="1">
        <f t="shared" si="32"/>
        <v>4.4491935483870967E-3</v>
      </c>
      <c r="CW58" s="1">
        <f t="shared" si="33"/>
        <v>2.6881935483870968E-3</v>
      </c>
      <c r="CX58" s="1">
        <f t="shared" si="34"/>
        <v>2.4303225806451612E-3</v>
      </c>
      <c r="CY58" s="1">
        <f t="shared" si="35"/>
        <v>1.7806774193548387E-3</v>
      </c>
      <c r="CZ58" s="1">
        <f t="shared" si="36"/>
        <v>4.9453870967741936E-3</v>
      </c>
      <c r="DA58" s="1">
        <f t="shared" si="37"/>
        <v>5.130267741935484E-2</v>
      </c>
      <c r="DB58" s="1">
        <f t="shared" si="38"/>
        <v>4.4671935483870965E-3</v>
      </c>
      <c r="DC58" s="1">
        <f t="shared" si="39"/>
        <v>8.8851612903225808E-4</v>
      </c>
      <c r="DD58" s="1">
        <f t="shared" si="40"/>
        <v>2.5329999999999997E-3</v>
      </c>
      <c r="DE58" s="1">
        <f t="shared" si="41"/>
        <v>7.9958064516129032E-4</v>
      </c>
      <c r="DF58" s="1">
        <f t="shared" si="42"/>
        <v>2.2744193548387098E-3</v>
      </c>
      <c r="DG58" s="1">
        <f t="shared" si="43"/>
        <v>9.1087096774193556E-4</v>
      </c>
      <c r="DH58" s="1">
        <f t="shared" si="44"/>
        <v>9.739354838709677E-4</v>
      </c>
      <c r="DI58" s="1">
        <f t="shared" si="45"/>
        <v>2.4218064516129032E-3</v>
      </c>
      <c r="DJ58" s="1">
        <f t="shared" si="46"/>
        <v>4.4190322580645161E-4</v>
      </c>
      <c r="DK58" s="1">
        <f t="shared" si="47"/>
        <v>6.8129032258064517E-5</v>
      </c>
      <c r="DL58" s="1">
        <f t="shared" si="48"/>
        <v>1.5034838709677418E-3</v>
      </c>
      <c r="DM58" s="1">
        <f t="shared" si="49"/>
        <v>0</v>
      </c>
      <c r="DN58" s="1">
        <f t="shared" si="50"/>
        <v>1.656774193548387E-4</v>
      </c>
      <c r="DO58" s="1" t="e">
        <f t="shared" si="51"/>
        <v>#N/A</v>
      </c>
      <c r="DP58" s="1">
        <f t="shared" si="52"/>
        <v>0</v>
      </c>
      <c r="DQ58" s="1">
        <f t="shared" si="53"/>
        <v>2.2193548387096776E-5</v>
      </c>
      <c r="DR58" s="1">
        <f t="shared" si="54"/>
        <v>0</v>
      </c>
      <c r="DS58" s="1">
        <f t="shared" si="55"/>
        <v>2.4741935483870965E-4</v>
      </c>
      <c r="DT58" s="1">
        <f t="shared" si="56"/>
        <v>7.6448387096774198E-4</v>
      </c>
      <c r="DU58" s="1">
        <f t="shared" si="57"/>
        <v>2.5875483870967742E-3</v>
      </c>
      <c r="DV58" s="1">
        <f t="shared" si="58"/>
        <v>3.7356774193548388E-3</v>
      </c>
      <c r="DW58" s="1">
        <f t="shared" si="59"/>
        <v>5.6215483870967744E-3</v>
      </c>
      <c r="DX58" s="1">
        <f t="shared" si="60"/>
        <v>3.2069032258064518E-3</v>
      </c>
      <c r="DY58" s="1">
        <f t="shared" si="61"/>
        <v>6.3885806451612903E-3</v>
      </c>
      <c r="DZ58" s="1">
        <f t="shared" si="62"/>
        <v>9.2129354838709678E-3</v>
      </c>
      <c r="EA58" s="1">
        <f t="shared" si="63"/>
        <v>4.981774193548387E-3</v>
      </c>
      <c r="EB58" s="1">
        <f t="shared" si="64"/>
        <v>2.6085161290322584E-3</v>
      </c>
      <c r="EC58" s="1">
        <f t="shared" si="65"/>
        <v>7.3010645161290322E-3</v>
      </c>
      <c r="ED58" s="1">
        <f t="shared" si="66"/>
        <v>4.4543548387096779E-3</v>
      </c>
      <c r="EE58" s="1">
        <f t="shared" si="67"/>
        <v>7.3464193548387095E-3</v>
      </c>
      <c r="EF58" s="1">
        <f t="shared" si="68"/>
        <v>7.4692580645161289E-3</v>
      </c>
      <c r="EG58" s="1">
        <f t="shared" si="69"/>
        <v>8.2916451612903234E-3</v>
      </c>
      <c r="EH58" s="1">
        <f t="shared" si="70"/>
        <v>2.952483870967742E-3</v>
      </c>
      <c r="EI58" s="1">
        <f t="shared" si="71"/>
        <v>7.0331612903225807E-3</v>
      </c>
      <c r="EJ58" s="1">
        <f t="shared" si="72"/>
        <v>7.4277741935483872E-3</v>
      </c>
      <c r="EK58" s="1">
        <f t="shared" si="73"/>
        <v>5.2589032258064513E-3</v>
      </c>
      <c r="EL58" s="1">
        <f t="shared" si="74"/>
        <v>1.3300096774193547E-2</v>
      </c>
      <c r="EM58" s="1">
        <f t="shared" si="75"/>
        <v>1.5408741935483871E-2</v>
      </c>
      <c r="EN58" s="1">
        <f t="shared" si="76"/>
        <v>1.3769709677419355E-2</v>
      </c>
      <c r="EO58" s="1" t="e">
        <f t="shared" si="77"/>
        <v>#N/A</v>
      </c>
      <c r="EP58" s="1">
        <f t="shared" si="78"/>
        <v>1.3441580645161289E-2</v>
      </c>
      <c r="EQ58" s="1">
        <f t="shared" si="79"/>
        <v>1.596132258064516E-2</v>
      </c>
      <c r="ER58" s="1">
        <f t="shared" si="80"/>
        <v>1.7551129032258066E-2</v>
      </c>
      <c r="ES58" s="1">
        <f t="shared" si="81"/>
        <v>4.1676774193548389E-3</v>
      </c>
      <c r="ET58" s="1">
        <f t="shared" si="82"/>
        <v>0</v>
      </c>
      <c r="EU58" s="1">
        <f t="shared" si="83"/>
        <v>0</v>
      </c>
      <c r="EV58" s="1">
        <f t="shared" si="84"/>
        <v>0</v>
      </c>
      <c r="EW58" s="1">
        <f t="shared" si="85"/>
        <v>0</v>
      </c>
      <c r="EX58" s="1">
        <f t="shared" si="86"/>
        <v>0</v>
      </c>
      <c r="EY58" s="1">
        <f t="shared" si="87"/>
        <v>0</v>
      </c>
      <c r="EZ58" s="1">
        <f t="shared" si="88"/>
        <v>0</v>
      </c>
      <c r="FA58" s="1">
        <f t="shared" si="25"/>
        <v>0</v>
      </c>
      <c r="FB58" s="1">
        <f t="shared" si="98"/>
        <v>0</v>
      </c>
      <c r="FC58" s="1">
        <f t="shared" si="99"/>
        <v>0</v>
      </c>
      <c r="FD58" s="1">
        <f t="shared" si="100"/>
        <v>0</v>
      </c>
      <c r="FE58" s="1">
        <f t="shared" si="101"/>
        <v>0</v>
      </c>
      <c r="FF58" s="1">
        <f t="shared" si="102"/>
        <v>0</v>
      </c>
      <c r="FG58" s="1">
        <f t="shared" si="103"/>
        <v>0</v>
      </c>
      <c r="FH58" s="1">
        <f t="shared" si="104"/>
        <v>0</v>
      </c>
      <c r="FI58" s="1">
        <f t="shared" si="105"/>
        <v>0</v>
      </c>
      <c r="FJ58" s="1">
        <f t="shared" si="106"/>
        <v>0</v>
      </c>
      <c r="FK58" s="1">
        <f t="shared" si="107"/>
        <v>0</v>
      </c>
      <c r="FL58" s="1">
        <f t="shared" si="108"/>
        <v>0</v>
      </c>
      <c r="FM58" s="1">
        <f t="shared" si="109"/>
        <v>0</v>
      </c>
      <c r="FN58" s="1">
        <f t="shared" si="110"/>
        <v>0</v>
      </c>
      <c r="FO58" s="1">
        <f t="shared" si="111"/>
        <v>0</v>
      </c>
      <c r="FP58" s="1">
        <f t="shared" si="112"/>
        <v>0</v>
      </c>
      <c r="FQ58" s="1">
        <f t="shared" si="90"/>
        <v>0</v>
      </c>
      <c r="FR58" s="1">
        <f t="shared" si="91"/>
        <v>0</v>
      </c>
      <c r="FS58" s="1">
        <f t="shared" si="92"/>
        <v>0</v>
      </c>
      <c r="FT58" s="1">
        <f t="shared" si="93"/>
        <v>0</v>
      </c>
      <c r="FU58" s="1">
        <f t="shared" si="94"/>
        <v>0</v>
      </c>
      <c r="FV58" s="1">
        <f t="shared" si="95"/>
        <v>0</v>
      </c>
      <c r="FW58" s="1">
        <f t="shared" si="96"/>
        <v>0</v>
      </c>
      <c r="FX58" s="1">
        <f t="shared" si="97"/>
        <v>0</v>
      </c>
    </row>
    <row r="59" spans="1:180" x14ac:dyDescent="0.2">
      <c r="A59" s="1">
        <v>30</v>
      </c>
      <c r="B59" s="2">
        <v>36039</v>
      </c>
      <c r="C59" s="5">
        <f>VLOOKUP(B59,'[1]1993'!$A$392:$IV$502,3,0)</f>
        <v>22266868</v>
      </c>
      <c r="D59" s="5">
        <f>VLOOKUP(B59,[2]jan94!$A$38:$IV$145,3,0)</f>
        <v>82295</v>
      </c>
      <c r="E59" s="5">
        <f>VLOOKUP(B59,[3]feb94!$A$38:$IV$144,3,0)</f>
        <v>16376</v>
      </c>
      <c r="F59" s="5">
        <f>VLOOKUP(B59,[4]mar94!$A$38:$IV$144,3,0)</f>
        <v>4661</v>
      </c>
      <c r="G59" s="5">
        <f>VLOOKUP(B59,[5]apr94!$A$38:$IV$142,3,0)</f>
        <v>6046</v>
      </c>
      <c r="H59" s="5">
        <f>VLOOKUP(B59,[6]may94!$A$38:$IV$142,3,0)</f>
        <v>79367</v>
      </c>
      <c r="I59" s="5">
        <f>VLOOKUP(B59,[7]jun94!$A$49:$IV$153,3,0)</f>
        <v>42005</v>
      </c>
      <c r="J59" s="5">
        <f>VLOOKUP(B59,[8]jul94!$A$38:$IV$140,3,0)</f>
        <v>144517</v>
      </c>
      <c r="K59" s="5">
        <f>VLOOKUP(B59,[9]aug94!$A$38:$IV$140,3,0)</f>
        <v>96168</v>
      </c>
      <c r="L59" s="5">
        <f>VLOOKUP(B59,[10]sep94!$A$38:$IV$137,3,0)</f>
        <v>73825</v>
      </c>
      <c r="M59" s="5">
        <f>VLOOKUP(B59,[11]oct94!$A$38:$IV$140,3,0)</f>
        <v>52949</v>
      </c>
      <c r="N59" s="5">
        <f>VLOOKUP(B59,[12]nov94!$A$38:$IV$138,3,0)</f>
        <v>145698</v>
      </c>
      <c r="O59" s="5">
        <f>VLOOKUP(B59,[13]dec94!$A$38:$IV$137,3,0)</f>
        <v>1488968</v>
      </c>
      <c r="P59" s="5">
        <f>VLOOKUP(B59,[14]jan95!$A$37:$IV$133,3,0)</f>
        <v>131644</v>
      </c>
      <c r="Q59" s="5">
        <f>VLOOKUP(B59,[15]feb95!$A$37:$IV$127,3,0)</f>
        <v>26368</v>
      </c>
      <c r="R59" s="5">
        <f>VLOOKUP(B59,[16]mar95!$A$37:$IV$128,3,0)</f>
        <v>76776</v>
      </c>
      <c r="S59" s="5">
        <f>VLOOKUP(B59,[17]apr95!$A$37:$IV$122,3,0)</f>
        <v>24128</v>
      </c>
      <c r="T59" s="5">
        <f>VLOOKUP(B59,[18]may95!$A$37:$IV$126,3,0)</f>
        <v>67441</v>
      </c>
      <c r="U59" s="5">
        <f>VLOOKUP(B59,[19]jun95!$A$51:$IV$142,3,0)</f>
        <v>26804</v>
      </c>
      <c r="V59" s="5">
        <f>VLOOKUP(B59,[20]jul95!$A$51:$IV$140,3,0)</f>
        <v>29195</v>
      </c>
      <c r="W59" s="5">
        <f>VLOOKUP(B59,[21]aug95!$A$51:$IV$139,3,0)</f>
        <v>70184</v>
      </c>
      <c r="X59" s="5">
        <f>VLOOKUP(B59,[22]sep95!$A$51:$IV$138,3,0)</f>
        <v>25515</v>
      </c>
      <c r="Y59" s="5">
        <f>VLOOKUP(B59,[23]oct95!$A$37:$IV$122,3,0)</f>
        <v>3545</v>
      </c>
      <c r="Z59" s="5">
        <f>VLOOKUP(B59,[24]nov95!$A$37:$IV$122,3,0)</f>
        <v>78349</v>
      </c>
      <c r="AA59" s="5"/>
      <c r="AB59" s="5">
        <f>VLOOKUP(B59,[25]jan96!$A$36:$IV$108,3,0)</f>
        <v>5752</v>
      </c>
      <c r="AC59" s="5" t="e">
        <f>VLOOKUP(B59,[26]feb96!$A$32:$IV$51,3,0)</f>
        <v>#N/A</v>
      </c>
      <c r="AD59" s="5"/>
      <c r="AE59" s="5">
        <f>VLOOKUP(B59,[27]apr96!$A$36:$IV$111,3,0)</f>
        <v>607</v>
      </c>
      <c r="AF59" s="5">
        <f>VLOOKUP(B59,[28]may96!$A$50:$IV$159,3,0)</f>
        <v>0</v>
      </c>
      <c r="AG59" s="5">
        <f>VLOOKUP(B59,[29]jun96!$A$36:$IV$111,3,0)</f>
        <v>6964</v>
      </c>
      <c r="AH59" s="5">
        <f>VLOOKUP(B59,[30]jul96!$A$51:$IV$125,3,0)</f>
        <v>33497</v>
      </c>
      <c r="AI59" s="5">
        <f>VLOOKUP(B59,[31]aug96!$A$50:$IV$123,3,0)</f>
        <v>99776</v>
      </c>
      <c r="AJ59" s="5">
        <f>VLOOKUP(B59,[32]sep96!$A$50:$IV$122,3,0)</f>
        <v>85390</v>
      </c>
      <c r="AK59" s="5">
        <f>VLOOKUP(B59,[33]oct96!$A$36:$IV$108,3,0)</f>
        <v>169307</v>
      </c>
      <c r="AL59" s="5">
        <f>VLOOKUP(B59,[34]nov96!$A$36:$IV$106,3,0)</f>
        <v>93577</v>
      </c>
      <c r="AM59" s="5">
        <f>VLOOKUP(B59,[35]dec96!$A$36:$IV$105,3,0)</f>
        <v>194399</v>
      </c>
      <c r="AN59" s="5">
        <f>VLOOKUP(B59,[36]jan97!$A$48:$IV$113,3,0)</f>
        <v>273503</v>
      </c>
      <c r="AO59" s="5">
        <f>VLOOKUP(B59,[37]feb97!$A$35:$IV$99,3,0)</f>
        <v>143111</v>
      </c>
      <c r="AP59" s="5">
        <f>VLOOKUP(B59,[38]mar97!$A$35:$IV$95,3,0)</f>
        <v>74313</v>
      </c>
      <c r="AQ59" s="5">
        <f>VLOOKUP(B59,[39]apr97!$A$35:$IV$97,3,0)</f>
        <v>214507</v>
      </c>
      <c r="AR59" s="5">
        <f>VLOOKUP(B59,[40]may97!$A$48:$IV$109,3,0)</f>
        <v>134077</v>
      </c>
      <c r="AS59" s="5">
        <f>VLOOKUP(B59,[41]jun97!$A$35:$IV$96,3,0)</f>
        <v>209577</v>
      </c>
      <c r="AT59" s="5">
        <f>VLOOKUP(B59,[42]jul97!$A$50:$IV$110,3,0)</f>
        <v>214334</v>
      </c>
      <c r="AU59" s="5">
        <f>VLOOKUP(B59,[43]aug97!$A$49:$IV$107,3,0)</f>
        <v>275920</v>
      </c>
      <c r="AV59" s="5">
        <f>VLOOKUP(B59,[44]sep97!$A$49:$IV$107,3,0)</f>
        <v>166836</v>
      </c>
      <c r="AW59" s="5">
        <f>VLOOKUP(B59,[45]oct97!$A$36:$IV$92,3,0)</f>
        <v>222886</v>
      </c>
      <c r="AX59" s="5">
        <f>VLOOKUP(B59,[46]nov97!$A$35:$IV$90,3,0)</f>
        <v>267184</v>
      </c>
      <c r="AY59" s="5">
        <f>VLOOKUP(B59,[47]dec97!$A$49:$IV$103,3,0)</f>
        <v>140122</v>
      </c>
      <c r="AZ59" s="5">
        <f>VLOOKUP(B59,[48]jan98!$A$34:$IV$83,3,0)</f>
        <v>332827</v>
      </c>
      <c r="BA59" s="5">
        <f>VLOOKUP(B59,[49]feb98!$A$34:$IV$81,3,0)</f>
        <v>373929</v>
      </c>
      <c r="BB59" s="5">
        <f>VLOOKUP(B59,[50]mar98!$A$34:$IV$82,3,0)</f>
        <v>349133</v>
      </c>
      <c r="BC59" s="5" t="e">
        <f>VLOOKUP(B59,[51]apr98!$A$31:$IV$39,3,0)</f>
        <v>#N/A</v>
      </c>
      <c r="BD59" s="5">
        <f>VLOOKUP(B59,[52]may98!$A$34:$IV$80,3,0)</f>
        <v>358267</v>
      </c>
      <c r="BE59" s="5">
        <f>VLOOKUP(B59,[53]jun98!$A$47:$IV$92,3,0)</f>
        <v>389089</v>
      </c>
      <c r="BF59" s="5">
        <f>VLOOKUP(B59,[54]jul98!$A$34:$IV$78,3,0)</f>
        <v>557699</v>
      </c>
      <c r="BG59" s="5">
        <f>VLOOKUP(B59,[55]aug98!$A$47:$IV$90,3,0)</f>
        <v>347464</v>
      </c>
      <c r="BH59" s="5">
        <f>VLOOKUP(B59,[56]sep98!$A$47:$IV$89,3,0)</f>
        <v>167975</v>
      </c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N59" s="2">
        <v>36039</v>
      </c>
      <c r="CO59" s="1">
        <f t="shared" si="24"/>
        <v>0.74222893333333329</v>
      </c>
      <c r="CP59" s="1">
        <f t="shared" si="26"/>
        <v>2.7431666666666663E-3</v>
      </c>
      <c r="CQ59" s="1">
        <f t="shared" si="27"/>
        <v>5.4586666666666674E-4</v>
      </c>
      <c r="CR59" s="1">
        <f t="shared" si="28"/>
        <v>1.5536666666666668E-4</v>
      </c>
      <c r="CS59" s="1">
        <f t="shared" si="29"/>
        <v>2.0153333333333334E-4</v>
      </c>
      <c r="CT59" s="1">
        <f t="shared" si="30"/>
        <v>2.6455666666666666E-3</v>
      </c>
      <c r="CU59" s="1">
        <f t="shared" si="31"/>
        <v>1.4001666666666667E-3</v>
      </c>
      <c r="CV59" s="1">
        <f t="shared" si="32"/>
        <v>4.8172333333333338E-3</v>
      </c>
      <c r="CW59" s="1">
        <f t="shared" si="33"/>
        <v>3.2056000000000003E-3</v>
      </c>
      <c r="CX59" s="1">
        <f t="shared" si="34"/>
        <v>2.4608333333333335E-3</v>
      </c>
      <c r="CY59" s="1">
        <f t="shared" si="35"/>
        <v>1.7649666666666667E-3</v>
      </c>
      <c r="CZ59" s="1">
        <f t="shared" si="36"/>
        <v>4.8566E-3</v>
      </c>
      <c r="DA59" s="1">
        <f t="shared" si="37"/>
        <v>4.9632266666666668E-2</v>
      </c>
      <c r="DB59" s="1">
        <f t="shared" si="38"/>
        <v>4.3881333333333338E-3</v>
      </c>
      <c r="DC59" s="1">
        <f t="shared" si="39"/>
        <v>8.789333333333333E-4</v>
      </c>
      <c r="DD59" s="1">
        <f t="shared" si="40"/>
        <v>2.5591999999999998E-3</v>
      </c>
      <c r="DE59" s="1">
        <f t="shared" si="41"/>
        <v>8.0426666666666663E-4</v>
      </c>
      <c r="DF59" s="1">
        <f t="shared" si="42"/>
        <v>2.2480333333333336E-3</v>
      </c>
      <c r="DG59" s="1">
        <f t="shared" si="43"/>
        <v>8.9346666666666674E-4</v>
      </c>
      <c r="DH59" s="1">
        <f t="shared" si="44"/>
        <v>9.7316666666666667E-4</v>
      </c>
      <c r="DI59" s="1">
        <f t="shared" si="45"/>
        <v>2.3394666666666664E-3</v>
      </c>
      <c r="DJ59" s="1">
        <f t="shared" si="46"/>
        <v>8.5050000000000002E-4</v>
      </c>
      <c r="DK59" s="1">
        <f t="shared" si="47"/>
        <v>1.1816666666666666E-4</v>
      </c>
      <c r="DL59" s="1">
        <f t="shared" si="48"/>
        <v>2.6116333333333335E-3</v>
      </c>
      <c r="DM59" s="1">
        <f t="shared" si="49"/>
        <v>0</v>
      </c>
      <c r="DN59" s="1">
        <f t="shared" si="50"/>
        <v>1.9173333333333335E-4</v>
      </c>
      <c r="DO59" s="1" t="e">
        <f t="shared" si="51"/>
        <v>#N/A</v>
      </c>
      <c r="DP59" s="1">
        <f t="shared" si="52"/>
        <v>0</v>
      </c>
      <c r="DQ59" s="1">
        <f t="shared" si="53"/>
        <v>2.0233333333333335E-5</v>
      </c>
      <c r="DR59" s="1">
        <f t="shared" si="54"/>
        <v>0</v>
      </c>
      <c r="DS59" s="1">
        <f t="shared" si="55"/>
        <v>2.3213333333333333E-4</v>
      </c>
      <c r="DT59" s="1">
        <f t="shared" si="56"/>
        <v>1.1165666666666666E-3</v>
      </c>
      <c r="DU59" s="1">
        <f t="shared" si="57"/>
        <v>3.325866666666667E-3</v>
      </c>
      <c r="DV59" s="1">
        <f t="shared" si="58"/>
        <v>2.8463333333333331E-3</v>
      </c>
      <c r="DW59" s="1">
        <f t="shared" si="59"/>
        <v>5.6435666666666672E-3</v>
      </c>
      <c r="DX59" s="1">
        <f t="shared" si="60"/>
        <v>3.1192333333333331E-3</v>
      </c>
      <c r="DY59" s="1">
        <f t="shared" si="61"/>
        <v>6.4799666666666665E-3</v>
      </c>
      <c r="DZ59" s="1">
        <f t="shared" si="62"/>
        <v>9.1167666666666664E-3</v>
      </c>
      <c r="EA59" s="1">
        <f t="shared" si="63"/>
        <v>4.7703666666666662E-3</v>
      </c>
      <c r="EB59" s="1">
        <f t="shared" si="64"/>
        <v>2.4771000000000003E-3</v>
      </c>
      <c r="EC59" s="1">
        <f t="shared" si="65"/>
        <v>7.1502333333333338E-3</v>
      </c>
      <c r="ED59" s="1">
        <f t="shared" si="66"/>
        <v>4.4692333333333336E-3</v>
      </c>
      <c r="EE59" s="1">
        <f t="shared" si="67"/>
        <v>6.9859000000000006E-3</v>
      </c>
      <c r="EF59" s="1">
        <f t="shared" si="68"/>
        <v>7.1444666666666667E-3</v>
      </c>
      <c r="EG59" s="1">
        <f t="shared" si="69"/>
        <v>9.1973333333333334E-3</v>
      </c>
      <c r="EH59" s="1">
        <f t="shared" si="70"/>
        <v>5.5612000000000005E-3</v>
      </c>
      <c r="EI59" s="1">
        <f t="shared" si="71"/>
        <v>7.4295333333333335E-3</v>
      </c>
      <c r="EJ59" s="1">
        <f t="shared" si="72"/>
        <v>8.9061333333333333E-3</v>
      </c>
      <c r="EK59" s="1">
        <f t="shared" si="73"/>
        <v>4.670733333333333E-3</v>
      </c>
      <c r="EL59" s="1">
        <f t="shared" si="74"/>
        <v>1.1094233333333333E-2</v>
      </c>
      <c r="EM59" s="1">
        <f t="shared" si="75"/>
        <v>1.2464300000000001E-2</v>
      </c>
      <c r="EN59" s="1">
        <f t="shared" si="76"/>
        <v>1.1637766666666667E-2</v>
      </c>
      <c r="EO59" s="1" t="e">
        <f t="shared" si="77"/>
        <v>#N/A</v>
      </c>
      <c r="EP59" s="1">
        <f t="shared" si="78"/>
        <v>1.1942233333333333E-2</v>
      </c>
      <c r="EQ59" s="1">
        <f t="shared" si="79"/>
        <v>1.2969633333333334E-2</v>
      </c>
      <c r="ER59" s="1">
        <f t="shared" si="80"/>
        <v>1.8589966666666666E-2</v>
      </c>
      <c r="ES59" s="1">
        <f t="shared" si="81"/>
        <v>1.1582133333333333E-2</v>
      </c>
      <c r="ET59" s="1">
        <f t="shared" si="82"/>
        <v>5.5991666666666672E-3</v>
      </c>
      <c r="EU59" s="1">
        <f t="shared" si="83"/>
        <v>0</v>
      </c>
      <c r="EV59" s="1">
        <f t="shared" si="84"/>
        <v>0</v>
      </c>
      <c r="EW59" s="1">
        <f t="shared" si="85"/>
        <v>0</v>
      </c>
      <c r="EX59" s="1">
        <f t="shared" si="86"/>
        <v>0</v>
      </c>
      <c r="EY59" s="1">
        <f t="shared" si="87"/>
        <v>0</v>
      </c>
      <c r="EZ59" s="1">
        <f t="shared" si="88"/>
        <v>0</v>
      </c>
      <c r="FA59" s="1">
        <f t="shared" si="25"/>
        <v>0</v>
      </c>
      <c r="FB59" s="1">
        <f t="shared" si="98"/>
        <v>0</v>
      </c>
      <c r="FC59" s="1">
        <f t="shared" si="99"/>
        <v>0</v>
      </c>
      <c r="FD59" s="1">
        <f t="shared" si="100"/>
        <v>0</v>
      </c>
      <c r="FE59" s="1">
        <f t="shared" si="101"/>
        <v>0</v>
      </c>
      <c r="FF59" s="1">
        <f t="shared" si="102"/>
        <v>0</v>
      </c>
      <c r="FG59" s="1">
        <f t="shared" si="103"/>
        <v>0</v>
      </c>
      <c r="FH59" s="1">
        <f t="shared" si="104"/>
        <v>0</v>
      </c>
      <c r="FI59" s="1">
        <f t="shared" si="105"/>
        <v>0</v>
      </c>
      <c r="FJ59" s="1">
        <f t="shared" si="106"/>
        <v>0</v>
      </c>
      <c r="FK59" s="1">
        <f t="shared" si="107"/>
        <v>0</v>
      </c>
      <c r="FL59" s="1">
        <f t="shared" si="108"/>
        <v>0</v>
      </c>
      <c r="FM59" s="1">
        <f t="shared" si="109"/>
        <v>0</v>
      </c>
      <c r="FN59" s="1">
        <f t="shared" si="110"/>
        <v>0</v>
      </c>
      <c r="FO59" s="1">
        <f t="shared" si="111"/>
        <v>0</v>
      </c>
      <c r="FP59" s="1">
        <f t="shared" si="112"/>
        <v>0</v>
      </c>
      <c r="FQ59" s="1">
        <f t="shared" si="90"/>
        <v>0</v>
      </c>
      <c r="FR59" s="1">
        <f t="shared" si="91"/>
        <v>0</v>
      </c>
      <c r="FS59" s="1">
        <f t="shared" si="92"/>
        <v>0</v>
      </c>
      <c r="FT59" s="1">
        <f t="shared" si="93"/>
        <v>0</v>
      </c>
      <c r="FU59" s="1">
        <f t="shared" si="94"/>
        <v>0</v>
      </c>
      <c r="FV59" s="1">
        <f t="shared" si="95"/>
        <v>0</v>
      </c>
      <c r="FW59" s="1">
        <f t="shared" si="96"/>
        <v>0</v>
      </c>
      <c r="FX59" s="1">
        <f t="shared" si="97"/>
        <v>0</v>
      </c>
    </row>
    <row r="60" spans="1:180" x14ac:dyDescent="0.2">
      <c r="A60" s="1">
        <v>31</v>
      </c>
      <c r="B60" s="2">
        <v>36069</v>
      </c>
      <c r="C60" s="5">
        <f>VLOOKUP(B60,'[1]1993'!$A$392:$IV$502,3,0)</f>
        <v>23416609</v>
      </c>
      <c r="D60" s="5">
        <f>VLOOKUP(B60,[2]jan94!$A$38:$IV$145,3,0)</f>
        <v>80089</v>
      </c>
      <c r="E60" s="5">
        <f>VLOOKUP(B60,[3]feb94!$A$38:$IV$144,3,0)</f>
        <v>15725</v>
      </c>
      <c r="F60" s="5">
        <f>VLOOKUP(B60,[4]mar94!$A$38:$IV$144,3,0)</f>
        <v>4609</v>
      </c>
      <c r="G60" s="5">
        <f>VLOOKUP(B60,[5]apr94!$A$38:$IV$142,3,0)</f>
        <v>5797</v>
      </c>
      <c r="H60" s="5">
        <f>VLOOKUP(B60,[6]may94!$A$38:$IV$142,3,0)</f>
        <v>73358</v>
      </c>
      <c r="I60" s="5">
        <f>VLOOKUP(B60,[7]jun94!$A$49:$IV$153,3,0)</f>
        <v>42362</v>
      </c>
      <c r="J60" s="5">
        <f>VLOOKUP(B60,[8]jul94!$A$38:$IV$140,3,0)</f>
        <v>150478</v>
      </c>
      <c r="K60" s="5">
        <f>VLOOKUP(B60,[9]aug94!$A$38:$IV$140,3,0)</f>
        <v>98660</v>
      </c>
      <c r="L60" s="5">
        <f>VLOOKUP(B60,[10]sep94!$A$38:$IV$137,3,0)</f>
        <v>73606</v>
      </c>
      <c r="M60" s="5">
        <f>VLOOKUP(B60,[11]oct94!$A$38:$IV$140,3,0)</f>
        <v>55982</v>
      </c>
      <c r="N60" s="5">
        <f>VLOOKUP(B60,[12]nov94!$A$38:$IV$138,3,0)</f>
        <v>136695</v>
      </c>
      <c r="O60" s="5">
        <f>VLOOKUP(B60,[13]dec94!$A$38:$IV$137,3,0)</f>
        <v>1552484</v>
      </c>
      <c r="P60" s="5">
        <f>VLOOKUP(B60,[14]jan95!$A$37:$IV$133,3,0)</f>
        <v>133240</v>
      </c>
      <c r="Q60" s="5">
        <f>VLOOKUP(B60,[15]feb95!$A$37:$IV$127,3,0)</f>
        <v>26701</v>
      </c>
      <c r="R60" s="5">
        <f>VLOOKUP(B60,[16]mar95!$A$37:$IV$128,3,0)</f>
        <v>72427</v>
      </c>
      <c r="S60" s="5">
        <f>VLOOKUP(B60,[17]apr95!$A$37:$IV$122,3,0)</f>
        <v>24687</v>
      </c>
      <c r="T60" s="5">
        <f>VLOOKUP(B60,[18]may95!$A$37:$IV$126,3,0)</f>
        <v>68954</v>
      </c>
      <c r="U60" s="5">
        <f>VLOOKUP(B60,[19]jun95!$A$51:$IV$142,3,0)</f>
        <v>26685</v>
      </c>
      <c r="V60" s="5">
        <f>VLOOKUP(B60,[20]jul95!$A$51:$IV$140,3,0)</f>
        <v>28506</v>
      </c>
      <c r="W60" s="5">
        <f>VLOOKUP(B60,[21]aug95!$A$51:$IV$139,3,0)</f>
        <v>71104</v>
      </c>
      <c r="X60" s="5">
        <f>VLOOKUP(B60,[22]sep95!$A$51:$IV$138,3,0)</f>
        <v>12305</v>
      </c>
      <c r="Y60" s="5">
        <f>VLOOKUP(B60,[23]oct95!$A$37:$IV$122,3,0)</f>
        <v>3444</v>
      </c>
      <c r="Z60" s="5">
        <f>VLOOKUP(B60,[24]nov95!$A$37:$IV$122,3,0)</f>
        <v>32304</v>
      </c>
      <c r="AA60" s="5"/>
      <c r="AB60" s="5">
        <f>VLOOKUP(B60,[25]jan96!$A$36:$IV$108,3,0)</f>
        <v>6072</v>
      </c>
      <c r="AC60" s="5" t="e">
        <f>VLOOKUP(B60,[26]feb96!$A$32:$IV$51,3,0)</f>
        <v>#N/A</v>
      </c>
      <c r="AD60" s="5"/>
      <c r="AE60" s="5">
        <f>VLOOKUP(B60,[27]apr96!$A$36:$IV$111,3,0)</f>
        <v>1625</v>
      </c>
      <c r="AF60" s="5">
        <f>VLOOKUP(B60,[28]may96!$A$50:$IV$159,3,0)</f>
        <v>0</v>
      </c>
      <c r="AG60" s="5">
        <f>VLOOKUP(B60,[29]jun96!$A$36:$IV$111,3,0)</f>
        <v>11404</v>
      </c>
      <c r="AH60" s="5">
        <f>VLOOKUP(B60,[30]jul96!$A$51:$IV$125,3,0)</f>
        <v>22668</v>
      </c>
      <c r="AI60" s="5">
        <f>VLOOKUP(B60,[31]aug96!$A$50:$IV$123,3,0)</f>
        <v>78183</v>
      </c>
      <c r="AJ60" s="5">
        <f>VLOOKUP(B60,[32]sep96!$A$50:$IV$122,3,0)</f>
        <v>76122</v>
      </c>
      <c r="AK60" s="5">
        <f>VLOOKUP(B60,[33]oct96!$A$36:$IV$108,3,0)</f>
        <v>156228</v>
      </c>
      <c r="AL60" s="5">
        <f>VLOOKUP(B60,[34]nov96!$A$36:$IV$106,3,0)</f>
        <v>90011</v>
      </c>
      <c r="AM60" s="5">
        <f>VLOOKUP(B60,[35]dec96!$A$36:$IV$105,3,0)</f>
        <v>166789</v>
      </c>
      <c r="AN60" s="5">
        <f>VLOOKUP(B60,[36]jan97!$A$48:$IV$113,3,0)</f>
        <v>249759</v>
      </c>
      <c r="AO60" s="5">
        <f>VLOOKUP(B60,[37]feb97!$A$35:$IV$99,3,0)</f>
        <v>139724</v>
      </c>
      <c r="AP60" s="5">
        <f>VLOOKUP(B60,[38]mar97!$A$35:$IV$95,3,0)</f>
        <v>67827</v>
      </c>
      <c r="AQ60" s="5">
        <f>VLOOKUP(B60,[39]apr97!$A$35:$IV$97,3,0)</f>
        <v>198099</v>
      </c>
      <c r="AR60" s="5">
        <f>VLOOKUP(B60,[40]may97!$A$48:$IV$109,3,0)</f>
        <v>135380</v>
      </c>
      <c r="AS60" s="5">
        <f>VLOOKUP(B60,[41]jun97!$A$35:$IV$96,3,0)</f>
        <v>203545</v>
      </c>
      <c r="AT60" s="5">
        <f>VLOOKUP(B60,[42]jul97!$A$50:$IV$110,3,0)</f>
        <v>213918</v>
      </c>
      <c r="AU60" s="5">
        <f>VLOOKUP(B60,[43]aug97!$A$49:$IV$107,3,0)</f>
        <v>267422</v>
      </c>
      <c r="AV60" s="5">
        <f>VLOOKUP(B60,[44]sep97!$A$49:$IV$107,3,0)</f>
        <v>78735</v>
      </c>
      <c r="AW60" s="5">
        <f>VLOOKUP(B60,[45]oct97!$A$36:$IV$92,3,0)</f>
        <v>186633</v>
      </c>
      <c r="AX60" s="5">
        <f>VLOOKUP(B60,[46]nov97!$A$35:$IV$90,3,0)</f>
        <v>203589</v>
      </c>
      <c r="AY60" s="5">
        <f>VLOOKUP(B60,[47]dec97!$A$49:$IV$103,3,0)</f>
        <v>121103</v>
      </c>
      <c r="AZ60" s="5">
        <f>VLOOKUP(B60,[48]jan98!$A$34:$IV$83,3,0)</f>
        <v>308337</v>
      </c>
      <c r="BA60" s="5">
        <f>VLOOKUP(B60,[49]feb98!$A$34:$IV$81,3,0)</f>
        <v>321641</v>
      </c>
      <c r="BB60" s="5">
        <f>VLOOKUP(B60,[50]mar98!$A$34:$IV$82,3,0)</f>
        <v>325983</v>
      </c>
      <c r="BC60" s="5" t="e">
        <f>VLOOKUP(B60,[51]apr98!$A$31:$IV$39,3,0)</f>
        <v>#N/A</v>
      </c>
      <c r="BD60" s="5">
        <f>VLOOKUP(B60,[52]may98!$A$34:$IV$80,3,0)</f>
        <v>336702</v>
      </c>
      <c r="BE60" s="5">
        <f>VLOOKUP(B60,[53]jun98!$A$47:$IV$92,3,0)</f>
        <v>315271</v>
      </c>
      <c r="BF60" s="5">
        <f>VLOOKUP(B60,[54]jul98!$A$34:$IV$78,3,0)</f>
        <v>532356</v>
      </c>
      <c r="BG60" s="5">
        <f>VLOOKUP(B60,[55]aug98!$A$47:$IV$90,3,0)</f>
        <v>419354</v>
      </c>
      <c r="BH60" s="5">
        <f>VLOOKUP(B60,[56]sep98!$A$47:$IV$89,3,0)</f>
        <v>754800</v>
      </c>
      <c r="BI60" s="5">
        <f>VLOOKUP(B60,[57]oct98!$A$34:$IV$75,3,0)</f>
        <v>303603</v>
      </c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N60" s="2">
        <v>36069</v>
      </c>
      <c r="CO60" s="1">
        <f t="shared" si="24"/>
        <v>0.75537448387096773</v>
      </c>
      <c r="CP60" s="1">
        <f t="shared" si="26"/>
        <v>2.5835161290322576E-3</v>
      </c>
      <c r="CQ60" s="1">
        <f t="shared" si="27"/>
        <v>5.07258064516129E-4</v>
      </c>
      <c r="CR60" s="1">
        <f t="shared" si="28"/>
        <v>1.4867741935483872E-4</v>
      </c>
      <c r="CS60" s="1">
        <f t="shared" si="29"/>
        <v>1.8699999999999999E-4</v>
      </c>
      <c r="CT60" s="1">
        <f t="shared" si="30"/>
        <v>2.3663870967741939E-3</v>
      </c>
      <c r="CU60" s="1">
        <f t="shared" si="31"/>
        <v>1.3665161290322579E-3</v>
      </c>
      <c r="CV60" s="1">
        <f t="shared" si="32"/>
        <v>4.8541290322580647E-3</v>
      </c>
      <c r="CW60" s="1">
        <f t="shared" si="33"/>
        <v>3.1825806451612902E-3</v>
      </c>
      <c r="CX60" s="1">
        <f t="shared" si="34"/>
        <v>2.3743870967741936E-3</v>
      </c>
      <c r="CY60" s="1">
        <f t="shared" si="35"/>
        <v>1.8058709677419354E-3</v>
      </c>
      <c r="CZ60" s="1">
        <f t="shared" si="36"/>
        <v>4.4095161290322584E-3</v>
      </c>
      <c r="DA60" s="1">
        <f t="shared" si="37"/>
        <v>5.0080129032258065E-2</v>
      </c>
      <c r="DB60" s="1">
        <f t="shared" si="38"/>
        <v>4.2980645161290318E-3</v>
      </c>
      <c r="DC60" s="1">
        <f t="shared" si="39"/>
        <v>8.6132258064516127E-4</v>
      </c>
      <c r="DD60" s="1">
        <f t="shared" si="40"/>
        <v>2.3363548387096778E-3</v>
      </c>
      <c r="DE60" s="1">
        <f t="shared" si="41"/>
        <v>7.9635483870967743E-4</v>
      </c>
      <c r="DF60" s="1">
        <f t="shared" si="42"/>
        <v>2.2243225806451612E-3</v>
      </c>
      <c r="DG60" s="1">
        <f t="shared" si="43"/>
        <v>8.608064516129032E-4</v>
      </c>
      <c r="DH60" s="1">
        <f t="shared" si="44"/>
        <v>9.1954838709677419E-4</v>
      </c>
      <c r="DI60" s="1">
        <f t="shared" si="45"/>
        <v>2.2936774193548387E-3</v>
      </c>
      <c r="DJ60" s="1">
        <f t="shared" si="46"/>
        <v>3.9693548387096771E-4</v>
      </c>
      <c r="DK60" s="1">
        <f t="shared" si="47"/>
        <v>1.1109677419354839E-4</v>
      </c>
      <c r="DL60" s="1">
        <f t="shared" si="48"/>
        <v>1.0420645161290322E-3</v>
      </c>
      <c r="DM60" s="1">
        <f t="shared" si="49"/>
        <v>0</v>
      </c>
      <c r="DN60" s="1">
        <f t="shared" si="50"/>
        <v>1.9587096774193548E-4</v>
      </c>
      <c r="DO60" s="1" t="e">
        <f t="shared" si="51"/>
        <v>#N/A</v>
      </c>
      <c r="DP60" s="1">
        <f t="shared" si="52"/>
        <v>0</v>
      </c>
      <c r="DQ60" s="1">
        <f t="shared" si="53"/>
        <v>5.2419354838709672E-5</v>
      </c>
      <c r="DR60" s="1">
        <f t="shared" si="54"/>
        <v>0</v>
      </c>
      <c r="DS60" s="1">
        <f t="shared" si="55"/>
        <v>3.6787096774193548E-4</v>
      </c>
      <c r="DT60" s="1">
        <f t="shared" si="56"/>
        <v>7.3122580645161291E-4</v>
      </c>
      <c r="DU60" s="1">
        <f t="shared" si="57"/>
        <v>2.5220322580645164E-3</v>
      </c>
      <c r="DV60" s="1">
        <f t="shared" si="58"/>
        <v>2.455548387096774E-3</v>
      </c>
      <c r="DW60" s="1">
        <f t="shared" si="59"/>
        <v>5.0396129032258064E-3</v>
      </c>
      <c r="DX60" s="1">
        <f t="shared" si="60"/>
        <v>2.9035806451612901E-3</v>
      </c>
      <c r="DY60" s="1">
        <f t="shared" si="61"/>
        <v>5.3802903225806447E-3</v>
      </c>
      <c r="DZ60" s="1">
        <f t="shared" si="62"/>
        <v>8.0567419354838719E-3</v>
      </c>
      <c r="EA60" s="1">
        <f t="shared" si="63"/>
        <v>4.5072258064516122E-3</v>
      </c>
      <c r="EB60" s="1">
        <f t="shared" si="64"/>
        <v>2.1879677419354838E-3</v>
      </c>
      <c r="EC60" s="1">
        <f t="shared" si="65"/>
        <v>6.3902903225806452E-3</v>
      </c>
      <c r="ED60" s="1">
        <f t="shared" si="66"/>
        <v>4.3670967741935487E-3</v>
      </c>
      <c r="EE60" s="1">
        <f t="shared" si="67"/>
        <v>6.5659677419354842E-3</v>
      </c>
      <c r="EF60" s="1">
        <f t="shared" si="68"/>
        <v>6.9005806451612906E-3</v>
      </c>
      <c r="EG60" s="1">
        <f t="shared" si="69"/>
        <v>8.6265161290322578E-3</v>
      </c>
      <c r="EH60" s="1">
        <f t="shared" si="70"/>
        <v>2.5398387096774193E-3</v>
      </c>
      <c r="EI60" s="1">
        <f t="shared" si="71"/>
        <v>6.0204193548387096E-3</v>
      </c>
      <c r="EJ60" s="1">
        <f t="shared" si="72"/>
        <v>6.5673870967741929E-3</v>
      </c>
      <c r="EK60" s="1">
        <f t="shared" si="73"/>
        <v>3.906548387096774E-3</v>
      </c>
      <c r="EL60" s="1">
        <f t="shared" si="74"/>
        <v>9.9463548387096791E-3</v>
      </c>
      <c r="EM60" s="1">
        <f t="shared" si="75"/>
        <v>1.0375516129032258E-2</v>
      </c>
      <c r="EN60" s="1">
        <f t="shared" si="76"/>
        <v>1.0515580645161291E-2</v>
      </c>
      <c r="EO60" s="1" t="e">
        <f t="shared" si="77"/>
        <v>#N/A</v>
      </c>
      <c r="EP60" s="1">
        <f t="shared" si="78"/>
        <v>1.0861354838709678E-2</v>
      </c>
      <c r="EQ60" s="1">
        <f t="shared" si="79"/>
        <v>1.0170032258064517E-2</v>
      </c>
      <c r="ER60" s="1">
        <f t="shared" si="80"/>
        <v>1.7172774193548387E-2</v>
      </c>
      <c r="ES60" s="1">
        <f t="shared" si="81"/>
        <v>1.3527548387096775E-2</v>
      </c>
      <c r="ET60" s="1">
        <f t="shared" si="82"/>
        <v>2.4348387096774195E-2</v>
      </c>
      <c r="EU60" s="1">
        <f t="shared" si="83"/>
        <v>9.7936451612903232E-3</v>
      </c>
      <c r="EV60" s="1">
        <f t="shared" si="84"/>
        <v>0</v>
      </c>
      <c r="EW60" s="1">
        <f t="shared" si="85"/>
        <v>0</v>
      </c>
      <c r="EX60" s="1">
        <f t="shared" si="86"/>
        <v>0</v>
      </c>
      <c r="EY60" s="1">
        <f t="shared" si="87"/>
        <v>0</v>
      </c>
      <c r="EZ60" s="1">
        <f t="shared" si="88"/>
        <v>0</v>
      </c>
      <c r="FA60" s="1">
        <f t="shared" si="25"/>
        <v>0</v>
      </c>
      <c r="FB60" s="1">
        <f t="shared" si="98"/>
        <v>0</v>
      </c>
      <c r="FC60" s="1">
        <f t="shared" si="99"/>
        <v>0</v>
      </c>
      <c r="FD60" s="1">
        <f t="shared" si="100"/>
        <v>0</v>
      </c>
      <c r="FE60" s="1">
        <f t="shared" si="101"/>
        <v>0</v>
      </c>
      <c r="FF60" s="1">
        <f t="shared" si="102"/>
        <v>0</v>
      </c>
      <c r="FG60" s="1">
        <f t="shared" si="103"/>
        <v>0</v>
      </c>
      <c r="FH60" s="1">
        <f t="shared" si="104"/>
        <v>0</v>
      </c>
      <c r="FI60" s="1">
        <f t="shared" si="105"/>
        <v>0</v>
      </c>
      <c r="FJ60" s="1">
        <f t="shared" si="106"/>
        <v>0</v>
      </c>
      <c r="FK60" s="1">
        <f t="shared" si="107"/>
        <v>0</v>
      </c>
      <c r="FL60" s="1">
        <f t="shared" si="108"/>
        <v>0</v>
      </c>
      <c r="FM60" s="1">
        <f t="shared" si="109"/>
        <v>0</v>
      </c>
      <c r="FN60" s="1">
        <f t="shared" si="110"/>
        <v>0</v>
      </c>
      <c r="FO60" s="1">
        <f t="shared" si="111"/>
        <v>0</v>
      </c>
      <c r="FP60" s="1">
        <f t="shared" si="112"/>
        <v>0</v>
      </c>
      <c r="FQ60" s="1">
        <f t="shared" si="90"/>
        <v>0</v>
      </c>
      <c r="FR60" s="1">
        <f t="shared" si="91"/>
        <v>0</v>
      </c>
      <c r="FS60" s="1">
        <f t="shared" si="92"/>
        <v>0</v>
      </c>
      <c r="FT60" s="1">
        <f t="shared" si="93"/>
        <v>0</v>
      </c>
      <c r="FU60" s="1">
        <f t="shared" si="94"/>
        <v>0</v>
      </c>
      <c r="FV60" s="1">
        <f t="shared" si="95"/>
        <v>0</v>
      </c>
      <c r="FW60" s="1">
        <f t="shared" si="96"/>
        <v>0</v>
      </c>
      <c r="FX60" s="1">
        <f t="shared" si="97"/>
        <v>0</v>
      </c>
    </row>
    <row r="61" spans="1:180" x14ac:dyDescent="0.2">
      <c r="A61" s="1">
        <v>30</v>
      </c>
      <c r="B61" s="2">
        <v>36100</v>
      </c>
      <c r="C61" s="5">
        <f>VLOOKUP(B61,'[1]1993'!$A$392:$IV$502,3,0)</f>
        <v>22693788</v>
      </c>
      <c r="D61" s="5">
        <f>VLOOKUP(B61,[2]jan94!$A$38:$IV$145,3,0)</f>
        <v>76978</v>
      </c>
      <c r="E61" s="5">
        <f>VLOOKUP(B61,[3]feb94!$A$38:$IV$144,3,0)</f>
        <v>18506</v>
      </c>
      <c r="F61" s="5">
        <f>VLOOKUP(B61,[4]mar94!$A$38:$IV$144,3,0)</f>
        <v>4427</v>
      </c>
      <c r="G61" s="5">
        <f>VLOOKUP(B61,[5]apr94!$A$38:$IV$142,3,0)</f>
        <v>6459</v>
      </c>
      <c r="H61" s="5">
        <f>VLOOKUP(B61,[6]may94!$A$38:$IV$142,3,0)</f>
        <v>75539</v>
      </c>
      <c r="I61" s="5">
        <f>VLOOKUP(B61,[7]jun94!$A$49:$IV$153,3,0)</f>
        <v>40634</v>
      </c>
      <c r="J61" s="5">
        <f>VLOOKUP(B61,[8]jul94!$A$38:$IV$140,3,0)</f>
        <v>140552</v>
      </c>
      <c r="K61" s="5">
        <f>VLOOKUP(B61,[9]aug94!$A$38:$IV$140,3,0)</f>
        <v>92909</v>
      </c>
      <c r="L61" s="5">
        <f>VLOOKUP(B61,[10]sep94!$A$38:$IV$137,3,0)</f>
        <v>68485</v>
      </c>
      <c r="M61" s="5">
        <f>VLOOKUP(B61,[11]oct94!$A$38:$IV$140,3,0)</f>
        <v>53807</v>
      </c>
      <c r="N61" s="5">
        <f>VLOOKUP(B61,[12]nov94!$A$38:$IV$138,3,0)</f>
        <v>130413</v>
      </c>
      <c r="O61" s="5">
        <f>VLOOKUP(B61,[13]dec94!$A$38:$IV$137,3,0)</f>
        <v>1495764</v>
      </c>
      <c r="P61" s="5">
        <f>VLOOKUP(B61,[14]jan95!$A$37:$IV$133,3,0)</f>
        <v>121718</v>
      </c>
      <c r="Q61" s="5">
        <f>VLOOKUP(B61,[15]feb95!$A$37:$IV$127,3,0)</f>
        <v>25707</v>
      </c>
      <c r="R61" s="5">
        <f>VLOOKUP(B61,[16]mar95!$A$37:$IV$128,3,0)</f>
        <v>78732</v>
      </c>
      <c r="S61" s="5">
        <f>VLOOKUP(B61,[17]apr95!$A$37:$IV$122,3,0)</f>
        <v>23971</v>
      </c>
      <c r="T61" s="5">
        <f>VLOOKUP(B61,[18]may95!$A$37:$IV$126,3,0)</f>
        <v>66222</v>
      </c>
      <c r="U61" s="5">
        <f>VLOOKUP(B61,[19]jun95!$A$51:$IV$142,3,0)</f>
        <v>25451</v>
      </c>
      <c r="V61" s="5">
        <f>VLOOKUP(B61,[20]jul95!$A$51:$IV$140,3,0)</f>
        <v>27248</v>
      </c>
      <c r="W61" s="5">
        <f>VLOOKUP(B61,[21]aug95!$A$51:$IV$139,3,0)</f>
        <v>68760</v>
      </c>
      <c r="X61" s="5">
        <f>VLOOKUP(B61,[22]sep95!$A$51:$IV$138,3,0)</f>
        <v>10906</v>
      </c>
      <c r="Y61" s="5">
        <f>VLOOKUP(B61,[23]oct95!$A$37:$IV$122,3,0)</f>
        <v>3605</v>
      </c>
      <c r="Z61" s="5">
        <f>VLOOKUP(B61,[24]nov95!$A$37:$IV$122,3,0)</f>
        <v>44100</v>
      </c>
      <c r="AA61" s="5"/>
      <c r="AB61" s="5">
        <f>VLOOKUP(B61,[25]jan96!$A$36:$IV$108,3,0)</f>
        <v>5513</v>
      </c>
      <c r="AC61" s="5" t="e">
        <f>VLOOKUP(B61,[26]feb96!$A$32:$IV$51,3,0)</f>
        <v>#N/A</v>
      </c>
      <c r="AD61" s="5"/>
      <c r="AE61" s="5">
        <f>VLOOKUP(B61,[27]apr96!$A$36:$IV$111,3,0)</f>
        <v>992</v>
      </c>
      <c r="AF61" s="5">
        <f>VLOOKUP(B61,[28]may96!$A$50:$IV$159,3,0)</f>
        <v>0</v>
      </c>
      <c r="AG61" s="5">
        <f>VLOOKUP(B61,[29]jun96!$A$36:$IV$111,3,0)</f>
        <v>8011</v>
      </c>
      <c r="AH61" s="5">
        <f>VLOOKUP(B61,[30]jul96!$A$51:$IV$125,3,0)</f>
        <v>27815</v>
      </c>
      <c r="AI61" s="5">
        <f>VLOOKUP(B61,[31]aug96!$A$50:$IV$123,3,0)</f>
        <v>108567</v>
      </c>
      <c r="AJ61" s="5">
        <f>VLOOKUP(B61,[32]sep96!$A$50:$IV$122,3,0)</f>
        <v>79121</v>
      </c>
      <c r="AK61" s="5">
        <f>VLOOKUP(B61,[33]oct96!$A$36:$IV$108,3,0)</f>
        <v>158870</v>
      </c>
      <c r="AL61" s="5">
        <f>VLOOKUP(B61,[34]nov96!$A$36:$IV$106,3,0)</f>
        <v>91730</v>
      </c>
      <c r="AM61" s="5">
        <f>VLOOKUP(B61,[35]dec96!$A$36:$IV$105,3,0)</f>
        <v>190345</v>
      </c>
      <c r="AN61" s="5">
        <f>VLOOKUP(B61,[36]jan97!$A$48:$IV$113,3,0)</f>
        <v>245780</v>
      </c>
      <c r="AO61" s="5">
        <f>VLOOKUP(B61,[37]feb97!$A$35:$IV$99,3,0)</f>
        <v>135560</v>
      </c>
      <c r="AP61" s="5">
        <f>VLOOKUP(B61,[38]mar97!$A$35:$IV$95,3,0)</f>
        <v>72675</v>
      </c>
      <c r="AQ61" s="5">
        <f>VLOOKUP(B61,[39]apr97!$A$35:$IV$97,3,0)</f>
        <v>198669</v>
      </c>
      <c r="AR61" s="5">
        <f>VLOOKUP(B61,[40]may97!$A$48:$IV$109,3,0)</f>
        <v>130010</v>
      </c>
      <c r="AS61" s="5">
        <f>VLOOKUP(B61,[41]jun97!$A$35:$IV$96,3,0)</f>
        <v>181811</v>
      </c>
      <c r="AT61" s="5">
        <f>VLOOKUP(B61,[42]jul97!$A$50:$IV$110,3,0)</f>
        <v>201310</v>
      </c>
      <c r="AU61" s="5">
        <f>VLOOKUP(B61,[43]aug97!$A$49:$IV$107,3,0)</f>
        <v>255005</v>
      </c>
      <c r="AV61" s="5">
        <f>VLOOKUP(B61,[44]sep97!$A$49:$IV$107,3,0)</f>
        <v>74020</v>
      </c>
      <c r="AW61" s="5">
        <f>VLOOKUP(B61,[45]oct97!$A$36:$IV$92,3,0)</f>
        <v>172791</v>
      </c>
      <c r="AX61" s="5">
        <f>VLOOKUP(B61,[46]nov97!$A$35:$IV$90,3,0)</f>
        <v>229947</v>
      </c>
      <c r="AY61" s="5">
        <f>VLOOKUP(B61,[47]dec97!$A$49:$IV$103,3,0)</f>
        <v>117285</v>
      </c>
      <c r="AZ61" s="5">
        <f>VLOOKUP(B61,[48]jan98!$A$34:$IV$83,3,0)</f>
        <v>286960</v>
      </c>
      <c r="BA61" s="5">
        <f>VLOOKUP(B61,[49]feb98!$A$34:$IV$81,3,0)</f>
        <v>319784</v>
      </c>
      <c r="BB61" s="5">
        <f>VLOOKUP(B61,[50]mar98!$A$34:$IV$82,3,0)</f>
        <v>295625</v>
      </c>
      <c r="BC61" s="5" t="e">
        <f>VLOOKUP(B61,[51]apr98!$A$31:$IV$39,3,0)</f>
        <v>#N/A</v>
      </c>
      <c r="BD61" s="5">
        <f>VLOOKUP(B61,[52]may98!$A$34:$IV$80,3,0)</f>
        <v>316567</v>
      </c>
      <c r="BE61" s="5">
        <f>VLOOKUP(B61,[53]jun98!$A$47:$IV$92,3,0)</f>
        <v>267138</v>
      </c>
      <c r="BF61" s="5">
        <f>VLOOKUP(B61,[54]jul98!$A$34:$IV$78,3,0)</f>
        <v>426236</v>
      </c>
      <c r="BG61" s="5">
        <f>VLOOKUP(B61,[55]aug98!$A$47:$IV$90,3,0)</f>
        <v>444878</v>
      </c>
      <c r="BH61" s="5">
        <f>VLOOKUP(B61,[56]sep98!$A$47:$IV$89,3,0)</f>
        <v>635159</v>
      </c>
      <c r="BI61" s="5">
        <f>VLOOKUP(B61,[57]oct98!$A$34:$IV$75,3,0)</f>
        <v>749083</v>
      </c>
      <c r="BJ61" s="5">
        <f>VLOOKUP(B61,[58]nov98!$A$34:$IV$74,3,0)</f>
        <v>449874</v>
      </c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N61" s="2">
        <v>36100</v>
      </c>
      <c r="CO61" s="1">
        <f t="shared" si="24"/>
        <v>0.75645960000000001</v>
      </c>
      <c r="CP61" s="1">
        <f t="shared" si="26"/>
        <v>2.5659333333333334E-3</v>
      </c>
      <c r="CQ61" s="1">
        <f t="shared" si="27"/>
        <v>6.1686666666666673E-4</v>
      </c>
      <c r="CR61" s="1">
        <f t="shared" si="28"/>
        <v>1.4756666666666668E-4</v>
      </c>
      <c r="CS61" s="1">
        <f t="shared" si="29"/>
        <v>2.153E-4</v>
      </c>
      <c r="CT61" s="1">
        <f t="shared" si="30"/>
        <v>2.5179666666666667E-3</v>
      </c>
      <c r="CU61" s="1">
        <f t="shared" si="31"/>
        <v>1.3544666666666669E-3</v>
      </c>
      <c r="CV61" s="1">
        <f t="shared" si="32"/>
        <v>4.6850666666666671E-3</v>
      </c>
      <c r="CW61" s="1">
        <f t="shared" si="33"/>
        <v>3.0969666666666668E-3</v>
      </c>
      <c r="CX61" s="1">
        <f t="shared" si="34"/>
        <v>2.2828333333333333E-3</v>
      </c>
      <c r="CY61" s="1">
        <f t="shared" si="35"/>
        <v>1.7935666666666667E-3</v>
      </c>
      <c r="CZ61" s="1">
        <f t="shared" si="36"/>
        <v>4.3471000000000004E-3</v>
      </c>
      <c r="DA61" s="1">
        <f t="shared" si="37"/>
        <v>4.9858800000000002E-2</v>
      </c>
      <c r="DB61" s="1">
        <f t="shared" si="38"/>
        <v>4.0572666666666667E-3</v>
      </c>
      <c r="DC61" s="1">
        <f t="shared" si="39"/>
        <v>8.5690000000000007E-4</v>
      </c>
      <c r="DD61" s="1">
        <f t="shared" si="40"/>
        <v>2.6243999999999998E-3</v>
      </c>
      <c r="DE61" s="1">
        <f t="shared" si="41"/>
        <v>7.9903333333333326E-4</v>
      </c>
      <c r="DF61" s="1">
        <f t="shared" si="42"/>
        <v>2.2074E-3</v>
      </c>
      <c r="DG61" s="1">
        <f t="shared" si="43"/>
        <v>8.4836666666666667E-4</v>
      </c>
      <c r="DH61" s="1">
        <f t="shared" si="44"/>
        <v>9.0826666666666666E-4</v>
      </c>
      <c r="DI61" s="1">
        <f t="shared" si="45"/>
        <v>2.2920000000000002E-3</v>
      </c>
      <c r="DJ61" s="1">
        <f t="shared" si="46"/>
        <v>3.6353333333333335E-4</v>
      </c>
      <c r="DK61" s="1">
        <f t="shared" si="47"/>
        <v>1.2016666666666667E-4</v>
      </c>
      <c r="DL61" s="1">
        <f t="shared" si="48"/>
        <v>1.47E-3</v>
      </c>
      <c r="DM61" s="1">
        <f t="shared" si="49"/>
        <v>0</v>
      </c>
      <c r="DN61" s="1">
        <f t="shared" si="50"/>
        <v>1.8376666666666664E-4</v>
      </c>
      <c r="DO61" s="1" t="e">
        <f t="shared" si="51"/>
        <v>#N/A</v>
      </c>
      <c r="DP61" s="1">
        <f t="shared" si="52"/>
        <v>0</v>
      </c>
      <c r="DQ61" s="1">
        <f t="shared" si="53"/>
        <v>3.3066666666666666E-5</v>
      </c>
      <c r="DR61" s="1">
        <f t="shared" si="54"/>
        <v>0</v>
      </c>
      <c r="DS61" s="1">
        <f t="shared" si="55"/>
        <v>2.6703333333333334E-4</v>
      </c>
      <c r="DT61" s="1">
        <f t="shared" si="56"/>
        <v>9.2716666666666663E-4</v>
      </c>
      <c r="DU61" s="1">
        <f t="shared" si="57"/>
        <v>3.6189E-3</v>
      </c>
      <c r="DV61" s="1">
        <f t="shared" si="58"/>
        <v>2.6373666666666667E-3</v>
      </c>
      <c r="DW61" s="1">
        <f t="shared" si="59"/>
        <v>5.2956666666666673E-3</v>
      </c>
      <c r="DX61" s="1">
        <f t="shared" si="60"/>
        <v>3.0576666666666669E-3</v>
      </c>
      <c r="DY61" s="1">
        <f t="shared" si="61"/>
        <v>6.3448333333333325E-3</v>
      </c>
      <c r="DZ61" s="1">
        <f t="shared" si="62"/>
        <v>8.1926666666666658E-3</v>
      </c>
      <c r="EA61" s="1">
        <f t="shared" si="63"/>
        <v>4.5186666666666674E-3</v>
      </c>
      <c r="EB61" s="1">
        <f t="shared" si="64"/>
        <v>2.4225000000000002E-3</v>
      </c>
      <c r="EC61" s="1">
        <f t="shared" si="65"/>
        <v>6.6223000000000002E-3</v>
      </c>
      <c r="ED61" s="1">
        <f t="shared" si="66"/>
        <v>4.3336666666666662E-3</v>
      </c>
      <c r="EE61" s="1">
        <f t="shared" si="67"/>
        <v>6.0603666666666665E-3</v>
      </c>
      <c r="EF61" s="1">
        <f t="shared" si="68"/>
        <v>6.7103333333333329E-3</v>
      </c>
      <c r="EG61" s="1">
        <f t="shared" si="69"/>
        <v>8.5001666666666663E-3</v>
      </c>
      <c r="EH61" s="1">
        <f t="shared" si="70"/>
        <v>2.4673333333333335E-3</v>
      </c>
      <c r="EI61" s="1">
        <f t="shared" si="71"/>
        <v>5.7597000000000004E-3</v>
      </c>
      <c r="EJ61" s="1">
        <f t="shared" si="72"/>
        <v>7.6649000000000005E-3</v>
      </c>
      <c r="EK61" s="1">
        <f t="shared" si="73"/>
        <v>3.9094999999999998E-3</v>
      </c>
      <c r="EL61" s="1">
        <f t="shared" si="74"/>
        <v>9.5653333333333337E-3</v>
      </c>
      <c r="EM61" s="1">
        <f t="shared" si="75"/>
        <v>1.0659466666666667E-2</v>
      </c>
      <c r="EN61" s="1">
        <f t="shared" si="76"/>
        <v>9.8541666666666673E-3</v>
      </c>
      <c r="EO61" s="1" t="e">
        <f t="shared" si="77"/>
        <v>#N/A</v>
      </c>
      <c r="EP61" s="1">
        <f t="shared" si="78"/>
        <v>1.0552233333333333E-2</v>
      </c>
      <c r="EQ61" s="1">
        <f t="shared" si="79"/>
        <v>8.9046000000000004E-3</v>
      </c>
      <c r="ER61" s="1">
        <f t="shared" si="80"/>
        <v>1.4207866666666668E-2</v>
      </c>
      <c r="ES61" s="1">
        <f t="shared" si="81"/>
        <v>1.4829266666666667E-2</v>
      </c>
      <c r="ET61" s="1">
        <f t="shared" si="82"/>
        <v>2.1171966666666667E-2</v>
      </c>
      <c r="EU61" s="1">
        <f t="shared" si="83"/>
        <v>2.4969433333333336E-2</v>
      </c>
      <c r="EV61" s="1">
        <f t="shared" si="84"/>
        <v>1.49958E-2</v>
      </c>
      <c r="EW61" s="1">
        <f t="shared" si="85"/>
        <v>0</v>
      </c>
      <c r="EX61" s="1">
        <f t="shared" si="86"/>
        <v>0</v>
      </c>
      <c r="EY61" s="1">
        <f t="shared" si="87"/>
        <v>0</v>
      </c>
      <c r="EZ61" s="1">
        <f t="shared" si="88"/>
        <v>0</v>
      </c>
      <c r="FA61" s="1">
        <f t="shared" si="25"/>
        <v>0</v>
      </c>
      <c r="FB61" s="1">
        <f t="shared" si="98"/>
        <v>0</v>
      </c>
      <c r="FC61" s="1">
        <f t="shared" si="99"/>
        <v>0</v>
      </c>
      <c r="FD61" s="1">
        <f t="shared" si="100"/>
        <v>0</v>
      </c>
      <c r="FE61" s="1">
        <f t="shared" si="101"/>
        <v>0</v>
      </c>
      <c r="FF61" s="1">
        <f t="shared" si="102"/>
        <v>0</v>
      </c>
      <c r="FG61" s="1">
        <f t="shared" si="103"/>
        <v>0</v>
      </c>
      <c r="FH61" s="1">
        <f t="shared" si="104"/>
        <v>0</v>
      </c>
      <c r="FI61" s="1">
        <f t="shared" si="105"/>
        <v>0</v>
      </c>
      <c r="FJ61" s="1">
        <f t="shared" si="106"/>
        <v>0</v>
      </c>
      <c r="FK61" s="1">
        <f t="shared" si="107"/>
        <v>0</v>
      </c>
      <c r="FL61" s="1">
        <f t="shared" si="108"/>
        <v>0</v>
      </c>
      <c r="FM61" s="1">
        <f t="shared" si="109"/>
        <v>0</v>
      </c>
      <c r="FN61" s="1">
        <f t="shared" si="110"/>
        <v>0</v>
      </c>
      <c r="FO61" s="1">
        <f t="shared" si="111"/>
        <v>0</v>
      </c>
      <c r="FP61" s="1">
        <f t="shared" si="112"/>
        <v>0</v>
      </c>
      <c r="FQ61" s="1">
        <f t="shared" si="90"/>
        <v>0</v>
      </c>
      <c r="FR61" s="1">
        <f t="shared" si="91"/>
        <v>0</v>
      </c>
      <c r="FS61" s="1">
        <f t="shared" si="92"/>
        <v>0</v>
      </c>
      <c r="FT61" s="1">
        <f t="shared" si="93"/>
        <v>0</v>
      </c>
      <c r="FU61" s="1">
        <f t="shared" si="94"/>
        <v>0</v>
      </c>
      <c r="FV61" s="1">
        <f t="shared" si="95"/>
        <v>0</v>
      </c>
      <c r="FW61" s="1">
        <f t="shared" si="96"/>
        <v>0</v>
      </c>
      <c r="FX61" s="1">
        <f t="shared" si="97"/>
        <v>0</v>
      </c>
    </row>
    <row r="62" spans="1:180" x14ac:dyDescent="0.2">
      <c r="A62" s="1">
        <v>31</v>
      </c>
      <c r="B62" s="2">
        <v>36130</v>
      </c>
      <c r="C62" s="5">
        <f>VLOOKUP(B62,'[1]1993'!$A$392:$IV$502,3,0)</f>
        <v>22716807</v>
      </c>
      <c r="D62" s="5">
        <f>VLOOKUP(B62,[2]jan94!$A$38:$IV$145,3,0)</f>
        <v>37602</v>
      </c>
      <c r="E62" s="5">
        <f>VLOOKUP(B62,[3]feb94!$A$38:$IV$144,3,0)</f>
        <v>18359</v>
      </c>
      <c r="F62" s="5">
        <f>VLOOKUP(B62,[4]mar94!$A$38:$IV$144,3,0)</f>
        <v>4223</v>
      </c>
      <c r="G62" s="5">
        <f>VLOOKUP(B62,[5]apr94!$A$38:$IV$142,3,0)</f>
        <v>4493</v>
      </c>
      <c r="H62" s="5">
        <f>VLOOKUP(B62,[6]may94!$A$38:$IV$142,3,0)</f>
        <v>82496</v>
      </c>
      <c r="I62" s="5">
        <f>VLOOKUP(B62,[7]jun94!$A$49:$IV$153,3,0)</f>
        <v>42363</v>
      </c>
      <c r="J62" s="5">
        <f>VLOOKUP(B62,[8]jul94!$A$38:$IV$140,3,0)</f>
        <v>140380</v>
      </c>
      <c r="K62" s="5">
        <f>VLOOKUP(B62,[9]aug94!$A$38:$IV$140,3,0)</f>
        <v>81871</v>
      </c>
      <c r="L62" s="5">
        <f>VLOOKUP(B62,[10]sep94!$A$38:$IV$137,3,0)</f>
        <v>70411</v>
      </c>
      <c r="M62" s="5">
        <f>VLOOKUP(B62,[11]oct94!$A$38:$IV$140,3,0)</f>
        <v>47470</v>
      </c>
      <c r="N62" s="5">
        <f>VLOOKUP(B62,[12]nov94!$A$38:$IV$138,3,0)</f>
        <v>127112</v>
      </c>
      <c r="O62" s="5">
        <f>VLOOKUP(B62,[13]dec94!$A$38:$IV$137,3,0)</f>
        <v>1446017</v>
      </c>
      <c r="P62" s="5">
        <f>VLOOKUP(B62,[14]jan95!$A$37:$IV$133,3,0)</f>
        <v>121462</v>
      </c>
      <c r="Q62" s="5">
        <f>VLOOKUP(B62,[15]feb95!$A$37:$IV$127,3,0)</f>
        <v>25326</v>
      </c>
      <c r="R62" s="5">
        <f>VLOOKUP(B62,[16]mar95!$A$37:$IV$128,3,0)</f>
        <v>83792</v>
      </c>
      <c r="S62" s="5">
        <f>VLOOKUP(B62,[17]apr95!$A$37:$IV$122,3,0)</f>
        <v>22642</v>
      </c>
      <c r="T62" s="5">
        <f>VLOOKUP(B62,[18]may95!$A$37:$IV$126,3,0)</f>
        <v>66172</v>
      </c>
      <c r="U62" s="5">
        <f>VLOOKUP(B62,[19]jun95!$A$51:$IV$142,3,0)</f>
        <v>26318</v>
      </c>
      <c r="V62" s="5">
        <f>VLOOKUP(B62,[20]jul95!$A$51:$IV$140,3,0)</f>
        <v>27320</v>
      </c>
      <c r="W62" s="5">
        <f>VLOOKUP(B62,[21]aug95!$A$51:$IV$139,3,0)</f>
        <v>70519</v>
      </c>
      <c r="X62" s="5">
        <f>VLOOKUP(B62,[22]sep95!$A$51:$IV$138,3,0)</f>
        <v>25212</v>
      </c>
      <c r="Y62" s="5">
        <f>VLOOKUP(B62,[23]oct95!$A$37:$IV$122,3,0)</f>
        <v>3664</v>
      </c>
      <c r="Z62" s="5">
        <f>VLOOKUP(B62,[24]nov95!$A$37:$IV$122,3,0)</f>
        <v>75229</v>
      </c>
      <c r="AA62" s="5"/>
      <c r="AB62" s="5">
        <f>VLOOKUP(B62,[25]jan96!$A$36:$IV$108,3,0)</f>
        <v>5952</v>
      </c>
      <c r="AC62" s="5" t="e">
        <f>VLOOKUP(B62,[26]feb96!$A$32:$IV$51,3,0)</f>
        <v>#N/A</v>
      </c>
      <c r="AD62" s="5"/>
      <c r="AE62" s="5">
        <f>VLOOKUP(B62,[27]apr96!$A$36:$IV$111,3,0)</f>
        <v>1146</v>
      </c>
      <c r="AF62" s="5">
        <f>VLOOKUP(B62,[28]may96!$A$50:$IV$159,3,0)</f>
        <v>0</v>
      </c>
      <c r="AG62" s="5">
        <f>VLOOKUP(B62,[29]jun96!$A$36:$IV$111,3,0)</f>
        <v>8481</v>
      </c>
      <c r="AH62" s="5">
        <f>VLOOKUP(B62,[30]jul96!$A$51:$IV$125,3,0)</f>
        <v>26543</v>
      </c>
      <c r="AI62" s="5">
        <f>VLOOKUP(B62,[31]aug96!$A$50:$IV$123,3,0)</f>
        <v>107937</v>
      </c>
      <c r="AJ62" s="5">
        <f>VLOOKUP(B62,[32]sep96!$A$50:$IV$122,3,0)</f>
        <v>75061</v>
      </c>
      <c r="AK62" s="5">
        <f>VLOOKUP(B62,[33]oct96!$A$36:$IV$108,3,0)</f>
        <v>156632</v>
      </c>
      <c r="AL62" s="5">
        <f>VLOOKUP(B62,[34]nov96!$A$36:$IV$106,3,0)</f>
        <v>86154</v>
      </c>
      <c r="AM62" s="5">
        <f>VLOOKUP(B62,[35]dec96!$A$36:$IV$105,3,0)</f>
        <v>173336</v>
      </c>
      <c r="AN62" s="5">
        <f>VLOOKUP(B62,[36]jan97!$A$48:$IV$113,3,0)</f>
        <v>218831</v>
      </c>
      <c r="AO62" s="5">
        <f>VLOOKUP(B62,[37]feb97!$A$35:$IV$99,3,0)</f>
        <v>135590</v>
      </c>
      <c r="AP62" s="5">
        <f>VLOOKUP(B62,[38]mar97!$A$35:$IV$95,3,0)</f>
        <v>72827</v>
      </c>
      <c r="AQ62" s="5">
        <f>VLOOKUP(B62,[39]apr97!$A$35:$IV$97,3,0)</f>
        <v>197616</v>
      </c>
      <c r="AR62" s="5">
        <f>VLOOKUP(B62,[40]may97!$A$48:$IV$109,3,0)</f>
        <v>127751</v>
      </c>
      <c r="AS62" s="5">
        <f>VLOOKUP(B62,[41]jun97!$A$35:$IV$96,3,0)</f>
        <v>189844</v>
      </c>
      <c r="AT62" s="5">
        <f>VLOOKUP(B62,[42]jul97!$A$50:$IV$110,3,0)</f>
        <v>200430</v>
      </c>
      <c r="AU62" s="5">
        <f>VLOOKUP(B62,[43]aug97!$A$49:$IV$107,3,0)</f>
        <v>238670</v>
      </c>
      <c r="AV62" s="5">
        <f>VLOOKUP(B62,[44]sep97!$A$49:$IV$107,3,0)</f>
        <v>131999</v>
      </c>
      <c r="AW62" s="5">
        <f>VLOOKUP(B62,[45]oct97!$A$36:$IV$92,3,0)</f>
        <v>194037</v>
      </c>
      <c r="AX62" s="5">
        <f>VLOOKUP(B62,[46]nov97!$A$35:$IV$90,3,0)</f>
        <v>207767</v>
      </c>
      <c r="AY62" s="5">
        <f>VLOOKUP(B62,[47]dec97!$A$49:$IV$103,3,0)</f>
        <v>157528</v>
      </c>
      <c r="AZ62" s="5">
        <f>VLOOKUP(B62,[48]jan98!$A$34:$IV$83,3,0)</f>
        <v>283381</v>
      </c>
      <c r="BA62" s="5">
        <f>VLOOKUP(B62,[49]feb98!$A$34:$IV$81,3,0)</f>
        <v>351702</v>
      </c>
      <c r="BB62" s="5">
        <f>VLOOKUP(B62,[50]mar98!$A$34:$IV$82,3,0)</f>
        <v>285935</v>
      </c>
      <c r="BC62" s="5" t="e">
        <f>VLOOKUP(B62,[51]apr98!$A$31:$IV$39,3,0)</f>
        <v>#N/A</v>
      </c>
      <c r="BD62" s="5">
        <f>VLOOKUP(B62,[52]may98!$A$34:$IV$80,3,0)</f>
        <v>298350</v>
      </c>
      <c r="BE62" s="5">
        <f>VLOOKUP(B62,[53]jun98!$A$47:$IV$92,3,0)</f>
        <v>258531</v>
      </c>
      <c r="BF62" s="5">
        <f>VLOOKUP(B62,[54]jul98!$A$34:$IV$78,3,0)</f>
        <v>382748</v>
      </c>
      <c r="BG62" s="5">
        <f>VLOOKUP(B62,[55]aug98!$A$47:$IV$90,3,0)</f>
        <v>474197</v>
      </c>
      <c r="BH62" s="5">
        <f>VLOOKUP(B62,[56]sep98!$A$47:$IV$89,3,0)</f>
        <v>639574</v>
      </c>
      <c r="BI62" s="5">
        <f>VLOOKUP(B62,[57]oct98!$A$34:$IV$75,3,0)</f>
        <v>841446</v>
      </c>
      <c r="BJ62" s="5">
        <f>VLOOKUP(B62,[58]nov98!$A$34:$IV$74,3,0)</f>
        <v>832906</v>
      </c>
      <c r="BK62" s="5">
        <f>VLOOKUP(B62,[59]dec98!$A$34:$IV$72,3,0)</f>
        <v>122340</v>
      </c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N62" s="2">
        <v>36130</v>
      </c>
      <c r="CO62" s="1">
        <f t="shared" si="24"/>
        <v>0.73280022580645154</v>
      </c>
      <c r="CP62" s="1">
        <f t="shared" si="26"/>
        <v>1.2129677419354837E-3</v>
      </c>
      <c r="CQ62" s="1">
        <f t="shared" si="27"/>
        <v>5.9222580645161289E-4</v>
      </c>
      <c r="CR62" s="1">
        <f t="shared" si="28"/>
        <v>1.3622580645161292E-4</v>
      </c>
      <c r="CS62" s="1">
        <f t="shared" si="29"/>
        <v>1.4493548387096774E-4</v>
      </c>
      <c r="CT62" s="1">
        <f t="shared" si="30"/>
        <v>2.6611612903225806E-3</v>
      </c>
      <c r="CU62" s="1">
        <f t="shared" si="31"/>
        <v>1.3665483870967741E-3</v>
      </c>
      <c r="CV62" s="1">
        <f t="shared" si="32"/>
        <v>4.5283870967741937E-3</v>
      </c>
      <c r="CW62" s="1">
        <f t="shared" si="33"/>
        <v>2.6410000000000001E-3</v>
      </c>
      <c r="CX62" s="1">
        <f t="shared" si="34"/>
        <v>2.2713225806451614E-3</v>
      </c>
      <c r="CY62" s="1">
        <f t="shared" si="35"/>
        <v>1.5312903225806452E-3</v>
      </c>
      <c r="CZ62" s="1">
        <f t="shared" si="36"/>
        <v>4.1003870967741933E-3</v>
      </c>
      <c r="DA62" s="1">
        <f t="shared" si="37"/>
        <v>4.6645709677419357E-2</v>
      </c>
      <c r="DB62" s="1">
        <f t="shared" si="38"/>
        <v>3.9181290322580645E-3</v>
      </c>
      <c r="DC62" s="1">
        <f t="shared" si="39"/>
        <v>8.169677419354839E-4</v>
      </c>
      <c r="DD62" s="1">
        <f t="shared" si="40"/>
        <v>2.7029677419354841E-3</v>
      </c>
      <c r="DE62" s="1">
        <f t="shared" si="41"/>
        <v>7.3038709677419346E-4</v>
      </c>
      <c r="DF62" s="1">
        <f t="shared" si="42"/>
        <v>2.1345806451612903E-3</v>
      </c>
      <c r="DG62" s="1">
        <f t="shared" si="43"/>
        <v>8.4896774193548392E-4</v>
      </c>
      <c r="DH62" s="1">
        <f t="shared" si="44"/>
        <v>8.8129032258064521E-4</v>
      </c>
      <c r="DI62" s="1">
        <f t="shared" si="45"/>
        <v>2.2748064516129032E-3</v>
      </c>
      <c r="DJ62" s="1">
        <f t="shared" si="46"/>
        <v>8.1329032258064507E-4</v>
      </c>
      <c r="DK62" s="1">
        <f t="shared" si="47"/>
        <v>1.1819354838709678E-4</v>
      </c>
      <c r="DL62" s="1">
        <f t="shared" si="48"/>
        <v>2.426741935483871E-3</v>
      </c>
      <c r="DM62" s="1">
        <f t="shared" si="49"/>
        <v>0</v>
      </c>
      <c r="DN62" s="1">
        <f t="shared" si="50"/>
        <v>1.92E-4</v>
      </c>
      <c r="DO62" s="1" t="e">
        <f t="shared" si="51"/>
        <v>#N/A</v>
      </c>
      <c r="DP62" s="1">
        <f t="shared" si="52"/>
        <v>0</v>
      </c>
      <c r="DQ62" s="1">
        <f t="shared" si="53"/>
        <v>3.6967741935483876E-5</v>
      </c>
      <c r="DR62" s="1">
        <f t="shared" si="54"/>
        <v>0</v>
      </c>
      <c r="DS62" s="1">
        <f t="shared" si="55"/>
        <v>2.7358064516129032E-4</v>
      </c>
      <c r="DT62" s="1">
        <f t="shared" si="56"/>
        <v>8.5622580645161291E-4</v>
      </c>
      <c r="DU62" s="1">
        <f t="shared" si="57"/>
        <v>3.4818387096774194E-3</v>
      </c>
      <c r="DV62" s="1">
        <f t="shared" si="58"/>
        <v>2.4213225806451614E-3</v>
      </c>
      <c r="DW62" s="1">
        <f t="shared" si="59"/>
        <v>5.0526451612903219E-3</v>
      </c>
      <c r="DX62" s="1">
        <f t="shared" si="60"/>
        <v>2.7791612903225803E-3</v>
      </c>
      <c r="DY62" s="1">
        <f t="shared" si="61"/>
        <v>5.5914838709677419E-3</v>
      </c>
      <c r="DZ62" s="1">
        <f t="shared" si="62"/>
        <v>7.0590645161290322E-3</v>
      </c>
      <c r="EA62" s="1">
        <f t="shared" si="63"/>
        <v>4.3738709677419354E-3</v>
      </c>
      <c r="EB62" s="1">
        <f t="shared" si="64"/>
        <v>2.3492580645161293E-3</v>
      </c>
      <c r="EC62" s="1">
        <f t="shared" si="65"/>
        <v>6.3747096774193551E-3</v>
      </c>
      <c r="ED62" s="1">
        <f t="shared" si="66"/>
        <v>4.1210000000000005E-3</v>
      </c>
      <c r="EE62" s="1">
        <f t="shared" si="67"/>
        <v>6.1240000000000001E-3</v>
      </c>
      <c r="EF62" s="1">
        <f t="shared" si="68"/>
        <v>6.4654838709677417E-3</v>
      </c>
      <c r="EG62" s="1">
        <f t="shared" si="69"/>
        <v>7.6990322580645157E-3</v>
      </c>
      <c r="EH62" s="1">
        <f t="shared" si="70"/>
        <v>4.2580322580645161E-3</v>
      </c>
      <c r="EI62" s="1">
        <f t="shared" si="71"/>
        <v>6.2592580645161287E-3</v>
      </c>
      <c r="EJ62" s="1">
        <f t="shared" si="72"/>
        <v>6.702161290322581E-3</v>
      </c>
      <c r="EK62" s="1">
        <f t="shared" si="73"/>
        <v>5.0815483870967739E-3</v>
      </c>
      <c r="EL62" s="1">
        <f t="shared" si="74"/>
        <v>9.1413225806451608E-3</v>
      </c>
      <c r="EM62" s="1">
        <f t="shared" si="75"/>
        <v>1.1345225806451613E-2</v>
      </c>
      <c r="EN62" s="1">
        <f t="shared" si="76"/>
        <v>9.2237096774193551E-3</v>
      </c>
      <c r="EO62" s="1" t="e">
        <f t="shared" si="77"/>
        <v>#N/A</v>
      </c>
      <c r="EP62" s="1">
        <f t="shared" si="78"/>
        <v>9.6241935483870975E-3</v>
      </c>
      <c r="EQ62" s="1">
        <f t="shared" si="79"/>
        <v>8.3397096774193557E-3</v>
      </c>
      <c r="ER62" s="1">
        <f t="shared" si="80"/>
        <v>1.2346709677419354E-2</v>
      </c>
      <c r="ES62" s="1">
        <f t="shared" si="81"/>
        <v>1.5296677419354839E-2</v>
      </c>
      <c r="ET62" s="1">
        <f t="shared" si="82"/>
        <v>2.0631419354838709E-2</v>
      </c>
      <c r="EU62" s="1">
        <f t="shared" si="83"/>
        <v>2.7143419354838709E-2</v>
      </c>
      <c r="EV62" s="1">
        <f t="shared" si="84"/>
        <v>2.686793548387097E-2</v>
      </c>
      <c r="EW62" s="1">
        <f t="shared" si="85"/>
        <v>3.9464516129032257E-3</v>
      </c>
      <c r="EX62" s="1">
        <f t="shared" si="86"/>
        <v>0</v>
      </c>
      <c r="EY62" s="1">
        <f t="shared" si="87"/>
        <v>0</v>
      </c>
      <c r="EZ62" s="1">
        <f t="shared" si="88"/>
        <v>0</v>
      </c>
      <c r="FA62" s="1">
        <f t="shared" si="25"/>
        <v>0</v>
      </c>
      <c r="FB62" s="1">
        <f t="shared" si="98"/>
        <v>0</v>
      </c>
      <c r="FC62" s="1">
        <f t="shared" si="99"/>
        <v>0</v>
      </c>
      <c r="FD62" s="1">
        <f t="shared" si="100"/>
        <v>0</v>
      </c>
      <c r="FE62" s="1">
        <f t="shared" si="101"/>
        <v>0</v>
      </c>
      <c r="FF62" s="1">
        <f t="shared" si="102"/>
        <v>0</v>
      </c>
      <c r="FG62" s="1">
        <f t="shared" si="103"/>
        <v>0</v>
      </c>
      <c r="FH62" s="1">
        <f t="shared" si="104"/>
        <v>0</v>
      </c>
      <c r="FI62" s="1">
        <f t="shared" si="105"/>
        <v>0</v>
      </c>
      <c r="FJ62" s="1">
        <f t="shared" si="106"/>
        <v>0</v>
      </c>
      <c r="FK62" s="1">
        <f t="shared" si="107"/>
        <v>0</v>
      </c>
      <c r="FL62" s="1">
        <f t="shared" si="108"/>
        <v>0</v>
      </c>
      <c r="FM62" s="1">
        <f t="shared" si="109"/>
        <v>0</v>
      </c>
      <c r="FN62" s="1">
        <f t="shared" si="110"/>
        <v>0</v>
      </c>
      <c r="FO62" s="1">
        <f t="shared" si="111"/>
        <v>0</v>
      </c>
      <c r="FP62" s="1">
        <f t="shared" si="112"/>
        <v>0</v>
      </c>
      <c r="FQ62" s="1">
        <f t="shared" si="90"/>
        <v>0</v>
      </c>
      <c r="FR62" s="1">
        <f t="shared" si="91"/>
        <v>0</v>
      </c>
      <c r="FS62" s="1">
        <f t="shared" si="92"/>
        <v>0</v>
      </c>
      <c r="FT62" s="1">
        <f t="shared" si="93"/>
        <v>0</v>
      </c>
      <c r="FU62" s="1">
        <f t="shared" si="94"/>
        <v>0</v>
      </c>
      <c r="FV62" s="1">
        <f t="shared" si="95"/>
        <v>0</v>
      </c>
      <c r="FW62" s="1">
        <f t="shared" si="96"/>
        <v>0</v>
      </c>
      <c r="FX62" s="1">
        <f t="shared" si="97"/>
        <v>0</v>
      </c>
    </row>
    <row r="63" spans="1:180" x14ac:dyDescent="0.2">
      <c r="A63" s="1">
        <v>31</v>
      </c>
      <c r="B63" s="2">
        <v>36161</v>
      </c>
      <c r="C63" s="5">
        <f>VLOOKUP(B63,'[1]1993'!$A$392:$IV$502,3,0)</f>
        <v>23331902</v>
      </c>
      <c r="D63" s="5">
        <f>VLOOKUP(B63,[2]jan94!$A$38:$IV$145,3,0)</f>
        <v>78955</v>
      </c>
      <c r="E63" s="5">
        <f>VLOOKUP(B63,[3]feb94!$A$38:$IV$144,3,0)</f>
        <v>16934</v>
      </c>
      <c r="F63" s="5">
        <f>VLOOKUP(B63,[4]mar94!$A$38:$IV$144,3,0)</f>
        <v>3321</v>
      </c>
      <c r="G63" s="5">
        <f>VLOOKUP(B63,[5]apr94!$A$38:$IV$142,3,0)</f>
        <v>5522</v>
      </c>
      <c r="H63" s="5">
        <f>VLOOKUP(B63,[6]may94!$A$38:$IV$142,3,0)</f>
        <v>78213</v>
      </c>
      <c r="I63" s="5">
        <f>VLOOKUP(B63,[7]jun94!$A$49:$IV$153,3,0)</f>
        <v>42329</v>
      </c>
      <c r="J63" s="5">
        <f>VLOOKUP(B63,[8]jul94!$A$38:$IV$140,3,0)</f>
        <v>134243</v>
      </c>
      <c r="K63" s="5">
        <f>VLOOKUP(B63,[9]aug94!$A$38:$IV$140,3,0)</f>
        <v>90218</v>
      </c>
      <c r="L63" s="5">
        <f>VLOOKUP(B63,[10]sep94!$A$38:$IV$137,3,0)</f>
        <v>69591</v>
      </c>
      <c r="M63" s="5">
        <f>VLOOKUP(B63,[11]oct94!$A$38:$IV$140,3,0)</f>
        <v>49698</v>
      </c>
      <c r="N63" s="5">
        <f>VLOOKUP(B63,[12]nov94!$A$38:$IV$138,3,0)</f>
        <v>140393</v>
      </c>
      <c r="O63" s="5">
        <f>VLOOKUP(B63,[13]dec94!$A$38:$IV$137,3,0)</f>
        <v>1595747</v>
      </c>
      <c r="P63" s="5">
        <f>VLOOKUP(B63,[14]jan95!$A$37:$IV$133,3,0)</f>
        <v>120727</v>
      </c>
      <c r="Q63" s="5">
        <f>VLOOKUP(B63,[15]feb95!$A$37:$IV$127,3,0)</f>
        <v>25959</v>
      </c>
      <c r="R63" s="5">
        <f>VLOOKUP(B63,[16]mar95!$A$37:$IV$128,3,0)</f>
        <v>83426</v>
      </c>
      <c r="S63" s="5">
        <f>VLOOKUP(B63,[17]apr95!$A$37:$IV$122,3,0)</f>
        <v>23984</v>
      </c>
      <c r="T63" s="5">
        <f>VLOOKUP(B63,[18]may95!$A$37:$IV$126,3,0)</f>
        <v>67838</v>
      </c>
      <c r="U63" s="5">
        <f>VLOOKUP(B63,[19]jun95!$A$51:$IV$142,3,0)</f>
        <v>25460</v>
      </c>
      <c r="V63" s="5">
        <f>VLOOKUP(B63,[20]jul95!$A$51:$IV$140,3,0)</f>
        <v>27196</v>
      </c>
      <c r="W63" s="5">
        <f>VLOOKUP(B63,[21]aug95!$A$51:$IV$139,3,0)</f>
        <v>70582</v>
      </c>
      <c r="X63" s="5">
        <f>VLOOKUP(B63,[22]sep95!$A$51:$IV$138,3,0)</f>
        <v>27942</v>
      </c>
      <c r="Y63" s="5">
        <f>VLOOKUP(B63,[23]oct95!$A$37:$IV$122,3,0)</f>
        <v>3127</v>
      </c>
      <c r="Z63" s="5">
        <f>VLOOKUP(B63,[24]nov95!$A$37:$IV$122,3,0)</f>
        <v>74420</v>
      </c>
      <c r="AA63" s="5"/>
      <c r="AB63" s="5">
        <f>VLOOKUP(B63,[25]jan96!$A$36:$IV$108,3,0)</f>
        <v>6088</v>
      </c>
      <c r="AC63" s="5" t="e">
        <f>VLOOKUP(B63,[26]feb96!$A$32:$IV$51,3,0)</f>
        <v>#N/A</v>
      </c>
      <c r="AD63" s="5"/>
      <c r="AE63" s="5">
        <f>VLOOKUP(B63,[27]apr96!$A$36:$IV$111,3,0)</f>
        <v>1250</v>
      </c>
      <c r="AF63" s="5">
        <f>VLOOKUP(B63,[28]may96!$A$50:$IV$159,3,0)</f>
        <v>849</v>
      </c>
      <c r="AG63" s="5">
        <f>VLOOKUP(B63,[29]jun96!$A$36:$IV$111,3,0)</f>
        <v>8483</v>
      </c>
      <c r="AH63" s="5">
        <f>VLOOKUP(B63,[30]jul96!$A$51:$IV$125,3,0)</f>
        <v>30232</v>
      </c>
      <c r="AI63" s="5">
        <f>VLOOKUP(B63,[31]aug96!$A$50:$IV$123,3,0)</f>
        <v>103506</v>
      </c>
      <c r="AJ63" s="5">
        <f>VLOOKUP(B63,[32]sep96!$A$50:$IV$122,3,0)</f>
        <v>83355</v>
      </c>
      <c r="AK63" s="5">
        <f>VLOOKUP(B63,[33]oct96!$A$36:$IV$108,3,0)</f>
        <v>157554</v>
      </c>
      <c r="AL63" s="5">
        <f>VLOOKUP(B63,[34]nov96!$A$36:$IV$106,3,0)</f>
        <v>88901</v>
      </c>
      <c r="AM63" s="5">
        <f>VLOOKUP(B63,[35]dec96!$A$36:$IV$105,3,0)</f>
        <v>179017</v>
      </c>
      <c r="AN63" s="5">
        <f>VLOOKUP(B63,[36]jan97!$A$48:$IV$113,3,0)</f>
        <v>224279</v>
      </c>
      <c r="AO63" s="5">
        <f>VLOOKUP(B63,[37]feb97!$A$35:$IV$99,3,0)</f>
        <v>130491</v>
      </c>
      <c r="AP63" s="5">
        <f>VLOOKUP(B63,[38]mar97!$A$35:$IV$95,3,0)</f>
        <v>69725</v>
      </c>
      <c r="AQ63" s="5">
        <f>VLOOKUP(B63,[39]apr97!$A$35:$IV$97,3,0)</f>
        <v>195292</v>
      </c>
      <c r="AR63" s="5">
        <f>VLOOKUP(B63,[40]may97!$A$48:$IV$109,3,0)</f>
        <v>127807</v>
      </c>
      <c r="AS63" s="5">
        <f>VLOOKUP(B63,[41]jun97!$A$35:$IV$96,3,0)</f>
        <v>191521</v>
      </c>
      <c r="AT63" s="5">
        <f>VLOOKUP(B63,[42]jul97!$A$50:$IV$110,3,0)</f>
        <v>195973</v>
      </c>
      <c r="AU63" s="5">
        <f>VLOOKUP(B63,[43]aug97!$A$49:$IV$107,3,0)</f>
        <v>235096</v>
      </c>
      <c r="AV63" s="5">
        <f>VLOOKUP(B63,[44]sep97!$A$49:$IV$107,3,0)</f>
        <v>145531</v>
      </c>
      <c r="AW63" s="5">
        <f>VLOOKUP(B63,[45]oct97!$A$36:$IV$92,3,0)</f>
        <v>204448</v>
      </c>
      <c r="AX63" s="5">
        <f>VLOOKUP(B63,[46]nov97!$A$35:$IV$90,3,0)</f>
        <v>192175</v>
      </c>
      <c r="AY63" s="5">
        <f>VLOOKUP(B63,[47]dec97!$A$49:$IV$103,3,0)</f>
        <v>139221</v>
      </c>
      <c r="AZ63" s="5">
        <f>VLOOKUP(B63,[48]jan98!$A$34:$IV$83,3,0)</f>
        <v>267907</v>
      </c>
      <c r="BA63" s="5">
        <f>VLOOKUP(B63,[49]feb98!$A$34:$IV$81,3,0)</f>
        <v>332907</v>
      </c>
      <c r="BB63" s="5">
        <f>VLOOKUP(B63,[50]mar98!$A$34:$IV$82,3,0)</f>
        <v>265247</v>
      </c>
      <c r="BC63" s="5" t="e">
        <f>VLOOKUP(B63,[51]apr98!$A$31:$IV$39,3,0)</f>
        <v>#N/A</v>
      </c>
      <c r="BD63" s="5">
        <f>VLOOKUP(B63,[52]may98!$A$34:$IV$80,3,0)</f>
        <v>288082</v>
      </c>
      <c r="BE63" s="5">
        <f>VLOOKUP(B63,[53]jun98!$A$47:$IV$92,3,0)</f>
        <v>235185</v>
      </c>
      <c r="BF63" s="5">
        <f>VLOOKUP(B63,[54]jul98!$A$34:$IV$78,3,0)</f>
        <v>365306</v>
      </c>
      <c r="BG63" s="5">
        <f>VLOOKUP(B63,[55]aug98!$A$47:$IV$90,3,0)</f>
        <v>429005</v>
      </c>
      <c r="BH63" s="5">
        <f>VLOOKUP(B63,[56]sep98!$A$47:$IV$89,3,0)</f>
        <v>531960</v>
      </c>
      <c r="BI63" s="5">
        <f>VLOOKUP(B63,[57]oct98!$A$34:$IV$75,3,0)</f>
        <v>852670</v>
      </c>
      <c r="BJ63" s="5">
        <f>VLOOKUP(B63,[58]nov98!$A$34:$IV$74,3,0)</f>
        <v>808441</v>
      </c>
      <c r="BK63" s="5">
        <f>VLOOKUP(B63,[59]dec98!$A$34:$IV$72,3,0)</f>
        <v>264537</v>
      </c>
      <c r="BL63" s="5">
        <f>VLOOKUP(B63,[60]jan99!$A$33:$IV$67,3,0)</f>
        <v>260102</v>
      </c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N63" s="2">
        <v>36161</v>
      </c>
      <c r="CO63" s="1">
        <f t="shared" si="24"/>
        <v>0.75264200000000003</v>
      </c>
      <c r="CP63" s="1">
        <f t="shared" si="26"/>
        <v>2.5469354838709678E-3</v>
      </c>
      <c r="CQ63" s="1">
        <f t="shared" si="27"/>
        <v>5.4625806451612908E-4</v>
      </c>
      <c r="CR63" s="1">
        <f t="shared" si="28"/>
        <v>1.0712903225806452E-4</v>
      </c>
      <c r="CS63" s="1">
        <f t="shared" si="29"/>
        <v>1.7812903225806451E-4</v>
      </c>
      <c r="CT63" s="1">
        <f t="shared" si="30"/>
        <v>2.5230000000000001E-3</v>
      </c>
      <c r="CU63" s="1">
        <f t="shared" si="31"/>
        <v>1.3654516129032257E-3</v>
      </c>
      <c r="CV63" s="1">
        <f t="shared" si="32"/>
        <v>4.3304193548387099E-3</v>
      </c>
      <c r="CW63" s="1">
        <f t="shared" si="33"/>
        <v>2.9102580645161292E-3</v>
      </c>
      <c r="CX63" s="1">
        <f t="shared" si="34"/>
        <v>2.2448709677419356E-3</v>
      </c>
      <c r="CY63" s="1">
        <f t="shared" si="35"/>
        <v>1.6031612903225805E-3</v>
      </c>
      <c r="CZ63" s="1">
        <f t="shared" si="36"/>
        <v>4.5288064516129031E-3</v>
      </c>
      <c r="DA63" s="1">
        <f t="shared" si="37"/>
        <v>5.1475709677419358E-2</v>
      </c>
      <c r="DB63" s="1">
        <f t="shared" si="38"/>
        <v>3.8944193548387097E-3</v>
      </c>
      <c r="DC63" s="1">
        <f t="shared" si="39"/>
        <v>8.3738709677419357E-4</v>
      </c>
      <c r="DD63" s="1">
        <f t="shared" si="40"/>
        <v>2.6911612903225807E-3</v>
      </c>
      <c r="DE63" s="1">
        <f t="shared" si="41"/>
        <v>7.7367741935483868E-4</v>
      </c>
      <c r="DF63" s="1">
        <f t="shared" si="42"/>
        <v>2.1883225806451612E-3</v>
      </c>
      <c r="DG63" s="1">
        <f t="shared" si="43"/>
        <v>8.2129032258064516E-4</v>
      </c>
      <c r="DH63" s="1">
        <f t="shared" si="44"/>
        <v>8.7729032258064522E-4</v>
      </c>
      <c r="DI63" s="1">
        <f t="shared" si="45"/>
        <v>2.2768387096774195E-3</v>
      </c>
      <c r="DJ63" s="1">
        <f t="shared" si="46"/>
        <v>9.0135483870967749E-4</v>
      </c>
      <c r="DK63" s="1">
        <f t="shared" si="47"/>
        <v>1.0087096774193548E-4</v>
      </c>
      <c r="DL63" s="1">
        <f t="shared" si="48"/>
        <v>2.4006451612903225E-3</v>
      </c>
      <c r="DM63" s="1">
        <f t="shared" si="49"/>
        <v>0</v>
      </c>
      <c r="DN63" s="1">
        <f t="shared" si="50"/>
        <v>1.9638709677419355E-4</v>
      </c>
      <c r="DO63" s="1" t="e">
        <f t="shared" si="51"/>
        <v>#N/A</v>
      </c>
      <c r="DP63" s="1">
        <f t="shared" si="52"/>
        <v>0</v>
      </c>
      <c r="DQ63" s="1">
        <f t="shared" si="53"/>
        <v>4.032258064516129E-5</v>
      </c>
      <c r="DR63" s="1">
        <f t="shared" si="54"/>
        <v>2.7387096774193548E-5</v>
      </c>
      <c r="DS63" s="1">
        <f t="shared" si="55"/>
        <v>2.7364516129032256E-4</v>
      </c>
      <c r="DT63" s="1">
        <f t="shared" si="56"/>
        <v>9.7522580645161287E-4</v>
      </c>
      <c r="DU63" s="1">
        <f t="shared" si="57"/>
        <v>3.3389032258064515E-3</v>
      </c>
      <c r="DV63" s="1">
        <f t="shared" si="58"/>
        <v>2.6888709677419355E-3</v>
      </c>
      <c r="DW63" s="1">
        <f t="shared" si="59"/>
        <v>5.0823870967741935E-3</v>
      </c>
      <c r="DX63" s="1">
        <f t="shared" si="60"/>
        <v>2.867774193548387E-3</v>
      </c>
      <c r="DY63" s="1">
        <f t="shared" si="61"/>
        <v>5.7747419354838717E-3</v>
      </c>
      <c r="DZ63" s="1">
        <f t="shared" si="62"/>
        <v>7.2348064516129032E-3</v>
      </c>
      <c r="EA63" s="1">
        <f t="shared" si="63"/>
        <v>4.209387096774193E-3</v>
      </c>
      <c r="EB63" s="1">
        <f t="shared" si="64"/>
        <v>2.2491935483870966E-3</v>
      </c>
      <c r="EC63" s="1">
        <f t="shared" si="65"/>
        <v>6.2997419354838711E-3</v>
      </c>
      <c r="ED63" s="1">
        <f t="shared" si="66"/>
        <v>4.122806451612903E-3</v>
      </c>
      <c r="EE63" s="1">
        <f t="shared" si="67"/>
        <v>6.1780967741935479E-3</v>
      </c>
      <c r="EF63" s="1">
        <f t="shared" si="68"/>
        <v>6.321709677419355E-3</v>
      </c>
      <c r="EG63" s="1">
        <f t="shared" si="69"/>
        <v>7.5837419354838707E-3</v>
      </c>
      <c r="EH63" s="1">
        <f t="shared" si="70"/>
        <v>4.6945483870967737E-3</v>
      </c>
      <c r="EI63" s="1">
        <f t="shared" si="71"/>
        <v>6.5950967741935478E-3</v>
      </c>
      <c r="EJ63" s="1">
        <f t="shared" si="72"/>
        <v>6.1991935483870974E-3</v>
      </c>
      <c r="EK63" s="1">
        <f t="shared" si="73"/>
        <v>4.4910000000000002E-3</v>
      </c>
      <c r="EL63" s="1">
        <f t="shared" si="74"/>
        <v>8.6421612903225808E-3</v>
      </c>
      <c r="EM63" s="1">
        <f t="shared" si="75"/>
        <v>1.0738935483870967E-2</v>
      </c>
      <c r="EN63" s="1">
        <f t="shared" si="76"/>
        <v>8.5563548387096785E-3</v>
      </c>
      <c r="EO63" s="1" t="e">
        <f t="shared" si="77"/>
        <v>#N/A</v>
      </c>
      <c r="EP63" s="1">
        <f t="shared" si="78"/>
        <v>9.2929677419354845E-3</v>
      </c>
      <c r="EQ63" s="1">
        <f t="shared" si="79"/>
        <v>7.586612903225807E-3</v>
      </c>
      <c r="ER63" s="1">
        <f t="shared" si="80"/>
        <v>1.1784064516129032E-2</v>
      </c>
      <c r="ES63" s="1">
        <f t="shared" si="81"/>
        <v>1.3838870967741937E-2</v>
      </c>
      <c r="ET63" s="1">
        <f t="shared" si="82"/>
        <v>1.7159999999999998E-2</v>
      </c>
      <c r="EU63" s="1">
        <f t="shared" si="83"/>
        <v>2.7505483870967743E-2</v>
      </c>
      <c r="EV63" s="1">
        <f t="shared" si="84"/>
        <v>2.607874193548387E-2</v>
      </c>
      <c r="EW63" s="1">
        <f t="shared" si="85"/>
        <v>8.5334516129032274E-3</v>
      </c>
      <c r="EX63" s="1">
        <f t="shared" si="86"/>
        <v>8.3903870967741937E-3</v>
      </c>
      <c r="EY63" s="1">
        <f t="shared" si="87"/>
        <v>0</v>
      </c>
      <c r="EZ63" s="1">
        <f t="shared" si="88"/>
        <v>0</v>
      </c>
      <c r="FA63" s="1">
        <f t="shared" si="25"/>
        <v>0</v>
      </c>
      <c r="FB63" s="1">
        <f t="shared" si="98"/>
        <v>0</v>
      </c>
      <c r="FC63" s="1">
        <f t="shared" si="99"/>
        <v>0</v>
      </c>
      <c r="FD63" s="1">
        <f t="shared" si="100"/>
        <v>0</v>
      </c>
      <c r="FE63" s="1">
        <f t="shared" si="101"/>
        <v>0</v>
      </c>
      <c r="FF63" s="1">
        <f t="shared" si="102"/>
        <v>0</v>
      </c>
      <c r="FG63" s="1">
        <f t="shared" si="103"/>
        <v>0</v>
      </c>
      <c r="FH63" s="1">
        <f t="shared" si="104"/>
        <v>0</v>
      </c>
      <c r="FI63" s="1">
        <f t="shared" si="105"/>
        <v>0</v>
      </c>
      <c r="FJ63" s="1">
        <f t="shared" si="106"/>
        <v>0</v>
      </c>
      <c r="FK63" s="1">
        <f t="shared" si="107"/>
        <v>0</v>
      </c>
      <c r="FL63" s="1">
        <f t="shared" si="108"/>
        <v>0</v>
      </c>
      <c r="FM63" s="1">
        <f t="shared" si="109"/>
        <v>0</v>
      </c>
      <c r="FN63" s="1">
        <f t="shared" si="110"/>
        <v>0</v>
      </c>
      <c r="FO63" s="1">
        <f t="shared" si="111"/>
        <v>0</v>
      </c>
      <c r="FP63" s="1">
        <f t="shared" si="112"/>
        <v>0</v>
      </c>
      <c r="FQ63" s="1">
        <f t="shared" si="90"/>
        <v>0</v>
      </c>
      <c r="FR63" s="1">
        <f t="shared" si="91"/>
        <v>0</v>
      </c>
      <c r="FS63" s="1">
        <f t="shared" si="92"/>
        <v>0</v>
      </c>
      <c r="FT63" s="1">
        <f t="shared" si="93"/>
        <v>0</v>
      </c>
      <c r="FU63" s="1">
        <f t="shared" si="94"/>
        <v>0</v>
      </c>
      <c r="FV63" s="1">
        <f t="shared" si="95"/>
        <v>0</v>
      </c>
      <c r="FW63" s="1">
        <f t="shared" si="96"/>
        <v>0</v>
      </c>
      <c r="FX63" s="1">
        <f t="shared" si="97"/>
        <v>0</v>
      </c>
    </row>
    <row r="64" spans="1:180" x14ac:dyDescent="0.2">
      <c r="A64" s="1">
        <v>28</v>
      </c>
      <c r="B64" s="2">
        <v>36192</v>
      </c>
      <c r="C64" s="5">
        <f>VLOOKUP(B64,'[1]1993'!$A$392:$IV$502,3,0)</f>
        <v>20153507</v>
      </c>
      <c r="D64" s="5">
        <f>VLOOKUP(B64,[2]jan94!$A$38:$IV$145,3,0)</f>
        <v>69294</v>
      </c>
      <c r="E64" s="5">
        <f>VLOOKUP(B64,[3]feb94!$A$38:$IV$144,3,0)</f>
        <v>14994</v>
      </c>
      <c r="F64" s="5">
        <f>VLOOKUP(B64,[4]mar94!$A$38:$IV$144,3,0)</f>
        <v>4025</v>
      </c>
      <c r="G64" s="5">
        <f>VLOOKUP(B64,[5]apr94!$A$38:$IV$142,3,0)</f>
        <v>5026</v>
      </c>
      <c r="H64" s="5">
        <f>VLOOKUP(B64,[6]may94!$A$38:$IV$142,3,0)</f>
        <v>69965</v>
      </c>
      <c r="I64" s="5">
        <f>VLOOKUP(B64,[7]jun94!$A$49:$IV$153,3,0)</f>
        <v>37876</v>
      </c>
      <c r="J64" s="5">
        <f>VLOOKUP(B64,[8]jul94!$A$38:$IV$140,3,0)</f>
        <v>119213</v>
      </c>
      <c r="K64" s="5">
        <f>VLOOKUP(B64,[9]aug94!$A$38:$IV$140,3,0)</f>
        <v>82063</v>
      </c>
      <c r="L64" s="5">
        <f>VLOOKUP(B64,[10]sep94!$A$38:$IV$137,3,0)</f>
        <v>60031</v>
      </c>
      <c r="M64" s="5">
        <f>VLOOKUP(B64,[11]oct94!$A$38:$IV$140,3,0)</f>
        <v>44052</v>
      </c>
      <c r="N64" s="5">
        <f>VLOOKUP(B64,[12]nov94!$A$38:$IV$138,3,0)</f>
        <v>124341</v>
      </c>
      <c r="O64" s="5">
        <f>VLOOKUP(B64,[13]dec94!$A$38:$IV$137,3,0)</f>
        <v>1398495</v>
      </c>
      <c r="P64" s="5">
        <f>VLOOKUP(B64,[14]jan95!$A$37:$IV$133,3,0)</f>
        <v>109134</v>
      </c>
      <c r="Q64" s="5">
        <f>VLOOKUP(B64,[15]feb95!$A$37:$IV$127,3,0)</f>
        <v>23090</v>
      </c>
      <c r="R64" s="5">
        <f>VLOOKUP(B64,[16]mar95!$A$37:$IV$128,3,0)</f>
        <v>74042</v>
      </c>
      <c r="S64" s="5">
        <f>VLOOKUP(B64,[17]apr95!$A$37:$IV$122,3,0)</f>
        <v>22329</v>
      </c>
      <c r="T64" s="5">
        <f>VLOOKUP(B64,[18]may95!$A$37:$IV$126,3,0)</f>
        <v>61280</v>
      </c>
      <c r="U64" s="5">
        <f>VLOOKUP(B64,[19]jun95!$A$51:$IV$142,3,0)</f>
        <v>22775</v>
      </c>
      <c r="V64" s="5">
        <f>VLOOKUP(B64,[20]jul95!$A$51:$IV$140,3,0)</f>
        <v>25311</v>
      </c>
      <c r="W64" s="5">
        <f>VLOOKUP(B64,[21]aug95!$A$51:$IV$139,3,0)</f>
        <v>62369</v>
      </c>
      <c r="X64" s="5">
        <f>VLOOKUP(B64,[22]sep95!$A$51:$IV$138,3,0)</f>
        <v>23666</v>
      </c>
      <c r="Y64" s="5">
        <f>VLOOKUP(B64,[23]oct95!$A$37:$IV$122,3,0)</f>
        <v>2462</v>
      </c>
      <c r="Z64" s="5">
        <f>VLOOKUP(B64,[24]nov95!$A$37:$IV$122,3,0)</f>
        <v>73468</v>
      </c>
      <c r="AA64" s="5"/>
      <c r="AB64" s="5">
        <f>VLOOKUP(B64,[25]jan96!$A$36:$IV$108,3,0)</f>
        <v>5310</v>
      </c>
      <c r="AC64" s="5" t="e">
        <f>VLOOKUP(B64,[26]feb96!$A$32:$IV$51,3,0)</f>
        <v>#N/A</v>
      </c>
      <c r="AD64" s="5"/>
      <c r="AE64" s="5">
        <f>VLOOKUP(B64,[27]apr96!$A$36:$IV$111,3,0)</f>
        <v>964</v>
      </c>
      <c r="AF64" s="5">
        <f>VLOOKUP(B64,[28]may96!$A$50:$IV$159,3,0)</f>
        <v>0</v>
      </c>
      <c r="AG64" s="5">
        <f>VLOOKUP(B64,[29]jun96!$A$36:$IV$111,3,0)</f>
        <v>7606</v>
      </c>
      <c r="AH64" s="5">
        <f>VLOOKUP(B64,[30]jul96!$A$51:$IV$125,3,0)</f>
        <v>21846</v>
      </c>
      <c r="AI64" s="5">
        <f>VLOOKUP(B64,[31]aug96!$A$50:$IV$123,3,0)</f>
        <v>91551</v>
      </c>
      <c r="AJ64" s="5">
        <f>VLOOKUP(B64,[32]sep96!$A$50:$IV$122,3,0)</f>
        <v>72056</v>
      </c>
      <c r="AK64" s="5">
        <f>VLOOKUP(B64,[33]oct96!$A$36:$IV$108,3,0)</f>
        <v>140617</v>
      </c>
      <c r="AL64" s="5">
        <f>VLOOKUP(B64,[34]nov96!$A$36:$IV$106,3,0)</f>
        <v>79198</v>
      </c>
      <c r="AM64" s="5">
        <f>VLOOKUP(B64,[35]dec96!$A$36:$IV$105,3,0)</f>
        <v>152011</v>
      </c>
      <c r="AN64" s="5">
        <f>VLOOKUP(B64,[36]jan97!$A$48:$IV$113,3,0)</f>
        <v>197810</v>
      </c>
      <c r="AO64" s="5">
        <f>VLOOKUP(B64,[37]feb97!$A$35:$IV$99,3,0)</f>
        <v>115808</v>
      </c>
      <c r="AP64" s="5">
        <f>VLOOKUP(B64,[38]mar97!$A$35:$IV$95,3,0)</f>
        <v>61505</v>
      </c>
      <c r="AQ64" s="5">
        <f>VLOOKUP(B64,[39]apr97!$A$35:$IV$97,3,0)</f>
        <v>174177</v>
      </c>
      <c r="AR64" s="5">
        <f>VLOOKUP(B64,[40]may97!$A$48:$IV$109,3,0)</f>
        <v>114539</v>
      </c>
      <c r="AS64" s="5">
        <f>VLOOKUP(B64,[41]jun97!$A$35:$IV$96,3,0)</f>
        <v>162622</v>
      </c>
      <c r="AT64" s="5">
        <f>VLOOKUP(B64,[42]jul97!$A$50:$IV$110,3,0)</f>
        <v>136256</v>
      </c>
      <c r="AU64" s="5">
        <f>VLOOKUP(B64,[43]aug97!$A$49:$IV$107,3,0)</f>
        <v>202696</v>
      </c>
      <c r="AV64" s="5">
        <f>VLOOKUP(B64,[44]sep97!$A$49:$IV$107,3,0)</f>
        <v>135336</v>
      </c>
      <c r="AW64" s="5">
        <f>VLOOKUP(B64,[45]oct97!$A$36:$IV$92,3,0)</f>
        <v>98786</v>
      </c>
      <c r="AX64" s="5">
        <f>VLOOKUP(B64,[46]nov97!$A$35:$IV$90,3,0)</f>
        <v>142422</v>
      </c>
      <c r="AY64" s="5">
        <f>VLOOKUP(B64,[47]dec97!$A$49:$IV$103,3,0)</f>
        <v>59771</v>
      </c>
      <c r="AZ64" s="5">
        <f>VLOOKUP(B64,[48]jan98!$A$34:$IV$83,3,0)</f>
        <v>103353</v>
      </c>
      <c r="BA64" s="5">
        <f>VLOOKUP(B64,[49]feb98!$A$34:$IV$81,3,0)</f>
        <v>254405</v>
      </c>
      <c r="BB64" s="5">
        <f>VLOOKUP(B64,[50]mar98!$A$34:$IV$82,3,0)</f>
        <v>232182</v>
      </c>
      <c r="BC64" s="5" t="e">
        <f>VLOOKUP(B64,[51]apr98!$A$31:$IV$39,3,0)</f>
        <v>#N/A</v>
      </c>
      <c r="BD64" s="5">
        <f>VLOOKUP(B64,[52]may98!$A$34:$IV$80,3,0)</f>
        <v>239127</v>
      </c>
      <c r="BE64" s="5">
        <f>VLOOKUP(B64,[53]jun98!$A$47:$IV$92,3,0)</f>
        <v>182529</v>
      </c>
      <c r="BF64" s="5">
        <f>VLOOKUP(B64,[54]jul98!$A$34:$IV$78,3,0)</f>
        <v>292009</v>
      </c>
      <c r="BG64" s="5">
        <f>VLOOKUP(B64,[55]aug98!$A$47:$IV$90,3,0)</f>
        <v>256394</v>
      </c>
      <c r="BH64" s="5">
        <f>VLOOKUP(B64,[56]sep98!$A$47:$IV$89,3,0)</f>
        <v>507706</v>
      </c>
      <c r="BI64" s="5">
        <f>VLOOKUP(B64,[57]oct98!$A$34:$IV$75,3,0)</f>
        <v>503269</v>
      </c>
      <c r="BJ64" s="5">
        <f>VLOOKUP(B64,[58]nov98!$A$34:$IV$74,3,0)</f>
        <v>755741</v>
      </c>
      <c r="BK64" s="5">
        <f>VLOOKUP(B64,[59]dec98!$A$34:$IV$72,3,0)</f>
        <v>218537</v>
      </c>
      <c r="BL64" s="5">
        <f>VLOOKUP(B64,[60]jan99!$A$33:$IV$67,3,0)</f>
        <v>252421</v>
      </c>
      <c r="BM64" s="5">
        <f>VLOOKUP(B64,[61]feb99!$A$33:$IV$68,3,0)</f>
        <v>54511</v>
      </c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N64" s="2">
        <v>36192</v>
      </c>
      <c r="CO64" s="1">
        <f t="shared" si="24"/>
        <v>0.71976810714285722</v>
      </c>
      <c r="CP64" s="1">
        <f t="shared" si="26"/>
        <v>2.4747857142857141E-3</v>
      </c>
      <c r="CQ64" s="1">
        <f t="shared" si="27"/>
        <v>5.3550000000000006E-4</v>
      </c>
      <c r="CR64" s="1">
        <f t="shared" si="28"/>
        <v>1.4375E-4</v>
      </c>
      <c r="CS64" s="1">
        <f t="shared" si="29"/>
        <v>1.795E-4</v>
      </c>
      <c r="CT64" s="1">
        <f t="shared" si="30"/>
        <v>2.4987500000000001E-3</v>
      </c>
      <c r="CU64" s="1">
        <f t="shared" si="31"/>
        <v>1.3527142857142857E-3</v>
      </c>
      <c r="CV64" s="1">
        <f t="shared" si="32"/>
        <v>4.2576071428571428E-3</v>
      </c>
      <c r="CW64" s="1">
        <f t="shared" si="33"/>
        <v>2.9308214285714285E-3</v>
      </c>
      <c r="CX64" s="1">
        <f t="shared" si="34"/>
        <v>2.1439642857142859E-3</v>
      </c>
      <c r="CY64" s="1">
        <f t="shared" si="35"/>
        <v>1.5732857142857143E-3</v>
      </c>
      <c r="CZ64" s="1">
        <f t="shared" si="36"/>
        <v>4.4407499999999994E-3</v>
      </c>
      <c r="DA64" s="1">
        <f t="shared" si="37"/>
        <v>4.9946250000000005E-2</v>
      </c>
      <c r="DB64" s="1">
        <f t="shared" si="38"/>
        <v>3.8976428571428569E-3</v>
      </c>
      <c r="DC64" s="1">
        <f t="shared" si="39"/>
        <v>8.2464285714285712E-4</v>
      </c>
      <c r="DD64" s="1">
        <f t="shared" si="40"/>
        <v>2.6443571428571427E-3</v>
      </c>
      <c r="DE64" s="1">
        <f t="shared" si="41"/>
        <v>7.9746428571428579E-4</v>
      </c>
      <c r="DF64" s="1">
        <f t="shared" si="42"/>
        <v>2.1885714285714286E-3</v>
      </c>
      <c r="DG64" s="1">
        <f t="shared" si="43"/>
        <v>8.1339285714285715E-4</v>
      </c>
      <c r="DH64" s="1">
        <f t="shared" si="44"/>
        <v>9.0396428571428572E-4</v>
      </c>
      <c r="DI64" s="1">
        <f t="shared" si="45"/>
        <v>2.2274642857142857E-3</v>
      </c>
      <c r="DJ64" s="1">
        <f t="shared" si="46"/>
        <v>8.4521428571428573E-4</v>
      </c>
      <c r="DK64" s="1">
        <f t="shared" si="47"/>
        <v>8.7928571428571442E-5</v>
      </c>
      <c r="DL64" s="1">
        <f t="shared" si="48"/>
        <v>2.6238571428571431E-3</v>
      </c>
      <c r="DM64" s="1">
        <f t="shared" si="49"/>
        <v>0</v>
      </c>
      <c r="DN64" s="1">
        <f t="shared" si="50"/>
        <v>1.8964285714285714E-4</v>
      </c>
      <c r="DO64" s="1" t="e">
        <f t="shared" si="51"/>
        <v>#N/A</v>
      </c>
      <c r="DP64" s="1">
        <f t="shared" si="52"/>
        <v>0</v>
      </c>
      <c r="DQ64" s="1">
        <f t="shared" si="53"/>
        <v>3.4428571428571429E-5</v>
      </c>
      <c r="DR64" s="1">
        <f t="shared" si="54"/>
        <v>0</v>
      </c>
      <c r="DS64" s="1">
        <f t="shared" si="55"/>
        <v>2.7164285714285712E-4</v>
      </c>
      <c r="DT64" s="1">
        <f t="shared" si="56"/>
        <v>7.8021428571428578E-4</v>
      </c>
      <c r="DU64" s="1">
        <f t="shared" si="57"/>
        <v>3.2696785714285714E-3</v>
      </c>
      <c r="DV64" s="1">
        <f t="shared" si="58"/>
        <v>2.5734285714285711E-3</v>
      </c>
      <c r="DW64" s="1">
        <f t="shared" si="59"/>
        <v>5.0220357142857141E-3</v>
      </c>
      <c r="DX64" s="1">
        <f t="shared" si="60"/>
        <v>2.8285000000000003E-3</v>
      </c>
      <c r="DY64" s="1">
        <f t="shared" si="61"/>
        <v>5.4289642857142861E-3</v>
      </c>
      <c r="DZ64" s="1">
        <f t="shared" si="62"/>
        <v>7.0646428571428579E-3</v>
      </c>
      <c r="EA64" s="1">
        <f t="shared" si="63"/>
        <v>4.1359999999999999E-3</v>
      </c>
      <c r="EB64" s="1">
        <f t="shared" si="64"/>
        <v>2.1966071428571429E-3</v>
      </c>
      <c r="EC64" s="1">
        <f t="shared" si="65"/>
        <v>6.2206071428571432E-3</v>
      </c>
      <c r="ED64" s="1">
        <f t="shared" si="66"/>
        <v>4.0906785714285715E-3</v>
      </c>
      <c r="EE64" s="1">
        <f t="shared" si="67"/>
        <v>5.8079285714285707E-3</v>
      </c>
      <c r="EF64" s="1">
        <f t="shared" si="68"/>
        <v>4.8662857142857136E-3</v>
      </c>
      <c r="EG64" s="1">
        <f t="shared" si="69"/>
        <v>7.2391428571428563E-3</v>
      </c>
      <c r="EH64" s="1">
        <f t="shared" si="70"/>
        <v>4.8334285714285719E-3</v>
      </c>
      <c r="EI64" s="1">
        <f t="shared" si="71"/>
        <v>3.5280714285714286E-3</v>
      </c>
      <c r="EJ64" s="1">
        <f t="shared" si="72"/>
        <v>5.0864999999999999E-3</v>
      </c>
      <c r="EK64" s="1">
        <f t="shared" si="73"/>
        <v>2.1346785714285712E-3</v>
      </c>
      <c r="EL64" s="1">
        <f t="shared" si="74"/>
        <v>3.6911785714285714E-3</v>
      </c>
      <c r="EM64" s="1">
        <f t="shared" si="75"/>
        <v>9.0858928571428566E-3</v>
      </c>
      <c r="EN64" s="1">
        <f t="shared" si="76"/>
        <v>8.2922142857142864E-3</v>
      </c>
      <c r="EO64" s="1" t="e">
        <f t="shared" si="77"/>
        <v>#N/A</v>
      </c>
      <c r="EP64" s="1">
        <f t="shared" si="78"/>
        <v>8.540250000000001E-3</v>
      </c>
      <c r="EQ64" s="1">
        <f t="shared" si="79"/>
        <v>6.5188928571428568E-3</v>
      </c>
      <c r="ER64" s="1">
        <f t="shared" si="80"/>
        <v>1.0428892857142857E-2</v>
      </c>
      <c r="ES64" s="1">
        <f t="shared" si="81"/>
        <v>9.1569285714285711E-3</v>
      </c>
      <c r="ET64" s="1">
        <f t="shared" si="82"/>
        <v>1.8132357142857141E-2</v>
      </c>
      <c r="EU64" s="1">
        <f t="shared" si="83"/>
        <v>1.7973892857142855E-2</v>
      </c>
      <c r="EV64" s="1">
        <f t="shared" si="84"/>
        <v>2.6990750000000001E-2</v>
      </c>
      <c r="EW64" s="1">
        <f t="shared" si="85"/>
        <v>7.8048928571428575E-3</v>
      </c>
      <c r="EX64" s="1">
        <f t="shared" si="86"/>
        <v>9.015035714285715E-3</v>
      </c>
      <c r="EY64" s="1">
        <f t="shared" si="87"/>
        <v>1.9468214285714284E-3</v>
      </c>
      <c r="EZ64" s="1">
        <f t="shared" si="88"/>
        <v>0</v>
      </c>
      <c r="FA64" s="1">
        <f t="shared" si="25"/>
        <v>0</v>
      </c>
      <c r="FB64" s="1">
        <f t="shared" si="98"/>
        <v>0</v>
      </c>
      <c r="FC64" s="1">
        <f t="shared" si="99"/>
        <v>0</v>
      </c>
      <c r="FD64" s="1">
        <f t="shared" si="100"/>
        <v>0</v>
      </c>
      <c r="FE64" s="1">
        <f t="shared" si="101"/>
        <v>0</v>
      </c>
      <c r="FF64" s="1">
        <f t="shared" si="102"/>
        <v>0</v>
      </c>
      <c r="FG64" s="1">
        <f t="shared" si="103"/>
        <v>0</v>
      </c>
      <c r="FH64" s="1">
        <f t="shared" si="104"/>
        <v>0</v>
      </c>
      <c r="FI64" s="1">
        <f t="shared" si="105"/>
        <v>0</v>
      </c>
      <c r="FJ64" s="1">
        <f t="shared" si="106"/>
        <v>0</v>
      </c>
      <c r="FK64" s="1">
        <f t="shared" si="107"/>
        <v>0</v>
      </c>
      <c r="FL64" s="1">
        <f t="shared" si="108"/>
        <v>0</v>
      </c>
      <c r="FM64" s="1">
        <f t="shared" si="109"/>
        <v>0</v>
      </c>
      <c r="FN64" s="1">
        <f t="shared" si="110"/>
        <v>0</v>
      </c>
      <c r="FO64" s="1">
        <f t="shared" si="111"/>
        <v>0</v>
      </c>
      <c r="FP64" s="1">
        <f t="shared" si="112"/>
        <v>0</v>
      </c>
      <c r="FQ64" s="1">
        <f t="shared" si="90"/>
        <v>0</v>
      </c>
      <c r="FR64" s="1">
        <f t="shared" si="91"/>
        <v>0</v>
      </c>
      <c r="FS64" s="1">
        <f t="shared" si="92"/>
        <v>0</v>
      </c>
      <c r="FT64" s="1">
        <f t="shared" si="93"/>
        <v>0</v>
      </c>
      <c r="FU64" s="1">
        <f t="shared" si="94"/>
        <v>0</v>
      </c>
      <c r="FV64" s="1">
        <f t="shared" si="95"/>
        <v>0</v>
      </c>
      <c r="FW64" s="1">
        <f t="shared" si="96"/>
        <v>0</v>
      </c>
      <c r="FX64" s="1">
        <f t="shared" si="97"/>
        <v>0</v>
      </c>
    </row>
    <row r="65" spans="1:180" x14ac:dyDescent="0.2">
      <c r="A65" s="1">
        <v>31</v>
      </c>
      <c r="B65" s="2">
        <v>36220</v>
      </c>
      <c r="C65" s="5">
        <f>VLOOKUP(B65,'[1]1993'!$A$392:$IV$502,3,0)</f>
        <v>22723423</v>
      </c>
      <c r="D65" s="5">
        <f>VLOOKUP(B65,[2]jan94!$A$38:$IV$145,3,0)</f>
        <v>79650</v>
      </c>
      <c r="E65" s="5">
        <f>VLOOKUP(B65,[3]feb94!$A$38:$IV$144,3,0)</f>
        <v>18122</v>
      </c>
      <c r="F65" s="5">
        <f>VLOOKUP(B65,[4]mar94!$A$38:$IV$144,3,0)</f>
        <v>4393</v>
      </c>
      <c r="G65" s="5">
        <f>VLOOKUP(B65,[5]apr94!$A$38:$IV$142,3,0)</f>
        <v>6203</v>
      </c>
      <c r="H65" s="5">
        <f>VLOOKUP(B65,[6]may94!$A$38:$IV$142,3,0)</f>
        <v>94037</v>
      </c>
      <c r="I65" s="5">
        <f>VLOOKUP(B65,[7]jun94!$A$49:$IV$153,3,0)</f>
        <v>41264</v>
      </c>
      <c r="J65" s="5">
        <f>VLOOKUP(B65,[8]jul94!$A$38:$IV$140,3,0)</f>
        <v>138176</v>
      </c>
      <c r="K65" s="5">
        <f>VLOOKUP(B65,[9]aug94!$A$38:$IV$140,3,0)</f>
        <v>89323</v>
      </c>
      <c r="L65" s="5">
        <f>VLOOKUP(B65,[10]sep94!$A$38:$IV$137,3,0)</f>
        <v>69169</v>
      </c>
      <c r="M65" s="5">
        <f>VLOOKUP(B65,[11]oct94!$A$38:$IV$140,3,0)</f>
        <v>50830</v>
      </c>
      <c r="N65" s="5">
        <f>VLOOKUP(B65,[12]nov94!$A$38:$IV$138,3,0)</f>
        <v>138340</v>
      </c>
      <c r="O65" s="5">
        <f>VLOOKUP(B65,[13]dec94!$A$38:$IV$137,3,0)</f>
        <v>1547595</v>
      </c>
      <c r="P65" s="5">
        <f>VLOOKUP(B65,[14]jan95!$A$37:$IV$133,3,0)</f>
        <v>118740</v>
      </c>
      <c r="Q65" s="5">
        <f>VLOOKUP(B65,[15]feb95!$A$37:$IV$127,3,0)</f>
        <v>25746</v>
      </c>
      <c r="R65" s="5">
        <f>VLOOKUP(B65,[16]mar95!$A$37:$IV$128,3,0)</f>
        <v>80163</v>
      </c>
      <c r="S65" s="5">
        <f>VLOOKUP(B65,[17]apr95!$A$37:$IV$122,3,0)</f>
        <v>23957</v>
      </c>
      <c r="T65" s="5">
        <f>VLOOKUP(B65,[18]may95!$A$37:$IV$126,3,0)</f>
        <v>66749</v>
      </c>
      <c r="U65" s="5">
        <f>VLOOKUP(B65,[19]jun95!$A$51:$IV$142,3,0)</f>
        <v>23938</v>
      </c>
      <c r="V65" s="5">
        <f>VLOOKUP(B65,[20]jul95!$A$51:$IV$140,3,0)</f>
        <v>27353</v>
      </c>
      <c r="W65" s="5">
        <f>VLOOKUP(B65,[21]aug95!$A$51:$IV$139,3,0)</f>
        <v>68817</v>
      </c>
      <c r="X65" s="5">
        <f>VLOOKUP(B65,[22]sep95!$A$51:$IV$138,3,0)</f>
        <v>25784</v>
      </c>
      <c r="Y65" s="5">
        <f>VLOOKUP(B65,[23]oct95!$A$37:$IV$122,3,0)</f>
        <v>3108</v>
      </c>
      <c r="Z65" s="5">
        <f>VLOOKUP(B65,[24]nov95!$A$37:$IV$122,3,0)</f>
        <v>71064</v>
      </c>
      <c r="AA65" s="5"/>
      <c r="AB65" s="5">
        <f>VLOOKUP(B65,[25]jan96!$A$36:$IV$108,3,0)</f>
        <v>6764</v>
      </c>
      <c r="AC65" s="5" t="e">
        <f>VLOOKUP(B65,[26]feb96!$A$32:$IV$51,3,0)</f>
        <v>#N/A</v>
      </c>
      <c r="AD65" s="5"/>
      <c r="AE65" s="5">
        <f>VLOOKUP(B65,[27]apr96!$A$36:$IV$111,3,0)</f>
        <v>1070</v>
      </c>
      <c r="AF65" s="5">
        <f>VLOOKUP(B65,[28]may96!$A$50:$IV$159,3,0)</f>
        <v>837</v>
      </c>
      <c r="AG65" s="5">
        <f>VLOOKUP(B65,[29]jun96!$A$36:$IV$111,3,0)</f>
        <v>7810</v>
      </c>
      <c r="AH65" s="5">
        <f>VLOOKUP(B65,[30]jul96!$A$51:$IV$125,3,0)</f>
        <v>22391</v>
      </c>
      <c r="AI65" s="5">
        <f>VLOOKUP(B65,[31]aug96!$A$50:$IV$123,3,0)</f>
        <v>97302</v>
      </c>
      <c r="AJ65" s="5">
        <f>VLOOKUP(B65,[32]sep96!$A$50:$IV$122,3,0)</f>
        <v>77411</v>
      </c>
      <c r="AK65" s="5">
        <f>VLOOKUP(B65,[33]oct96!$A$36:$IV$108,3,0)</f>
        <v>142992</v>
      </c>
      <c r="AL65" s="5">
        <f>VLOOKUP(B65,[34]nov96!$A$36:$IV$106,3,0)</f>
        <v>87014</v>
      </c>
      <c r="AM65" s="5">
        <f>VLOOKUP(B65,[35]dec96!$A$36:$IV$105,3,0)</f>
        <v>161608</v>
      </c>
      <c r="AN65" s="5">
        <f>VLOOKUP(B65,[36]jan97!$A$48:$IV$113,3,0)</f>
        <v>255830</v>
      </c>
      <c r="AO65" s="5">
        <f>VLOOKUP(B65,[37]feb97!$A$35:$IV$99,3,0)</f>
        <v>125593</v>
      </c>
      <c r="AP65" s="5">
        <f>VLOOKUP(B65,[38]mar97!$A$35:$IV$95,3,0)</f>
        <v>63487</v>
      </c>
      <c r="AQ65" s="5">
        <f>VLOOKUP(B65,[39]apr97!$A$35:$IV$97,3,0)</f>
        <v>193240</v>
      </c>
      <c r="AR65" s="5">
        <f>VLOOKUP(B65,[40]may97!$A$48:$IV$109,3,0)</f>
        <v>123681</v>
      </c>
      <c r="AS65" s="5">
        <f>VLOOKUP(B65,[41]jun97!$A$35:$IV$96,3,0)</f>
        <v>177892</v>
      </c>
      <c r="AT65" s="5">
        <f>VLOOKUP(B65,[42]jul97!$A$50:$IV$110,3,0)</f>
        <v>185144</v>
      </c>
      <c r="AU65" s="5">
        <f>VLOOKUP(B65,[43]aug97!$A$49:$IV$107,3,0)</f>
        <v>220856</v>
      </c>
      <c r="AV65" s="5">
        <f>VLOOKUP(B65,[44]sep97!$A$49:$IV$107,3,0)</f>
        <v>143669</v>
      </c>
      <c r="AW65" s="5">
        <f>VLOOKUP(B65,[45]oct97!$A$36:$IV$92,3,0)</f>
        <v>183947</v>
      </c>
      <c r="AX65" s="5">
        <f>VLOOKUP(B65,[46]nov97!$A$35:$IV$90,3,0)</f>
        <v>194574</v>
      </c>
      <c r="AY65" s="5">
        <f>VLOOKUP(B65,[47]dec97!$A$49:$IV$103,3,0)</f>
        <v>103615</v>
      </c>
      <c r="AZ65" s="5">
        <f>VLOOKUP(B65,[48]jan98!$A$34:$IV$83,3,0)</f>
        <v>265711</v>
      </c>
      <c r="BA65" s="5">
        <f>VLOOKUP(B65,[49]feb98!$A$34:$IV$81,3,0)</f>
        <v>315468</v>
      </c>
      <c r="BB65" s="5">
        <f>VLOOKUP(B65,[50]mar98!$A$34:$IV$82,3,0)</f>
        <v>244570</v>
      </c>
      <c r="BC65" s="5" t="e">
        <f>VLOOKUP(B65,[51]apr98!$A$31:$IV$39,3,0)</f>
        <v>#N/A</v>
      </c>
      <c r="BD65" s="5">
        <f>VLOOKUP(B65,[52]may98!$A$34:$IV$80,3,0)</f>
        <v>259011</v>
      </c>
      <c r="BE65" s="5">
        <f>VLOOKUP(B65,[53]jun98!$A$47:$IV$92,3,0)</f>
        <v>195753</v>
      </c>
      <c r="BF65" s="5">
        <f>VLOOKUP(B65,[54]jul98!$A$34:$IV$78,3,0)</f>
        <v>298396</v>
      </c>
      <c r="BG65" s="5">
        <f>VLOOKUP(B65,[55]aug98!$A$47:$IV$90,3,0)</f>
        <v>373878</v>
      </c>
      <c r="BH65" s="5">
        <f>VLOOKUP(B65,[56]sep98!$A$47:$IV$89,3,0)</f>
        <v>578270</v>
      </c>
      <c r="BI65" s="5">
        <f>VLOOKUP(B65,[57]oct98!$A$34:$IV$75,3,0)</f>
        <v>688616</v>
      </c>
      <c r="BJ65" s="5">
        <f>VLOOKUP(B65,[58]nov98!$A$34:$IV$74,3,0)</f>
        <v>913130</v>
      </c>
      <c r="BK65" s="5">
        <f>VLOOKUP(B65,[59]dec98!$A$34:$IV$72,3,0)</f>
        <v>243304</v>
      </c>
      <c r="BL65" s="5">
        <f>VLOOKUP(B65,[60]jan99!$A$33:$IV$67,3,0)</f>
        <v>777824</v>
      </c>
      <c r="BM65" s="5">
        <f>VLOOKUP(B65,[61]feb99!$A$33:$IV$68,3,0)</f>
        <v>210692</v>
      </c>
      <c r="BN65" s="5">
        <f>VLOOKUP(B65,[62]mar99!$A$33:$IV$65,3,0)</f>
        <v>106422</v>
      </c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N65" s="2">
        <v>36220</v>
      </c>
      <c r="CO65" s="1">
        <f t="shared" si="24"/>
        <v>0.73301364516129031</v>
      </c>
      <c r="CP65" s="1">
        <f t="shared" si="26"/>
        <v>2.5693548387096775E-3</v>
      </c>
      <c r="CQ65" s="1">
        <f t="shared" si="27"/>
        <v>5.8458064516129029E-4</v>
      </c>
      <c r="CR65" s="1">
        <f t="shared" si="28"/>
        <v>1.4170967741935486E-4</v>
      </c>
      <c r="CS65" s="1">
        <f t="shared" si="29"/>
        <v>2.0009677419354838E-4</v>
      </c>
      <c r="CT65" s="1">
        <f t="shared" si="30"/>
        <v>3.0334516129032255E-3</v>
      </c>
      <c r="CU65" s="1">
        <f t="shared" si="31"/>
        <v>1.3310967741935484E-3</v>
      </c>
      <c r="CV65" s="1">
        <f t="shared" si="32"/>
        <v>4.4572903225806445E-3</v>
      </c>
      <c r="CW65" s="1">
        <f t="shared" si="33"/>
        <v>2.8813870967741937E-3</v>
      </c>
      <c r="CX65" s="1">
        <f t="shared" si="34"/>
        <v>2.2312580645161288E-3</v>
      </c>
      <c r="CY65" s="1">
        <f t="shared" si="35"/>
        <v>1.6396774193548388E-3</v>
      </c>
      <c r="CZ65" s="1">
        <f t="shared" si="36"/>
        <v>4.4625806451612897E-3</v>
      </c>
      <c r="DA65" s="1">
        <f t="shared" si="37"/>
        <v>4.992241935483871E-2</v>
      </c>
      <c r="DB65" s="1">
        <f t="shared" si="38"/>
        <v>3.8303225806451614E-3</v>
      </c>
      <c r="DC65" s="1">
        <f t="shared" si="39"/>
        <v>8.3051612903225808E-4</v>
      </c>
      <c r="DD65" s="1">
        <f t="shared" si="40"/>
        <v>2.5859032258064517E-3</v>
      </c>
      <c r="DE65" s="1">
        <f t="shared" si="41"/>
        <v>7.7280645161290323E-4</v>
      </c>
      <c r="DF65" s="1">
        <f t="shared" si="42"/>
        <v>2.1531935483870969E-3</v>
      </c>
      <c r="DG65" s="1">
        <f t="shared" si="43"/>
        <v>7.7219354838709681E-4</v>
      </c>
      <c r="DH65" s="1">
        <f t="shared" si="44"/>
        <v>8.8235483870967735E-4</v>
      </c>
      <c r="DI65" s="1">
        <f t="shared" si="45"/>
        <v>2.2199032258064517E-3</v>
      </c>
      <c r="DJ65" s="1">
        <f t="shared" si="46"/>
        <v>8.3174193548387102E-4</v>
      </c>
      <c r="DK65" s="1">
        <f t="shared" si="47"/>
        <v>1.0025806451612904E-4</v>
      </c>
      <c r="DL65" s="1">
        <f t="shared" si="48"/>
        <v>2.2923870967741936E-3</v>
      </c>
      <c r="DM65" s="1">
        <f t="shared" si="49"/>
        <v>0</v>
      </c>
      <c r="DN65" s="1">
        <f t="shared" si="50"/>
        <v>2.1819354838709676E-4</v>
      </c>
      <c r="DO65" s="1" t="e">
        <f t="shared" si="51"/>
        <v>#N/A</v>
      </c>
      <c r="DP65" s="1">
        <f t="shared" si="52"/>
        <v>0</v>
      </c>
      <c r="DQ65" s="1">
        <f t="shared" si="53"/>
        <v>3.4516129032258063E-5</v>
      </c>
      <c r="DR65" s="1">
        <f t="shared" si="54"/>
        <v>2.6999999999999999E-5</v>
      </c>
      <c r="DS65" s="1">
        <f t="shared" si="55"/>
        <v>2.5193548387096777E-4</v>
      </c>
      <c r="DT65" s="1">
        <f t="shared" si="56"/>
        <v>7.2229032258064524E-4</v>
      </c>
      <c r="DU65" s="1">
        <f t="shared" si="57"/>
        <v>3.1387741935483869E-3</v>
      </c>
      <c r="DV65" s="1">
        <f t="shared" si="58"/>
        <v>2.4971290322580641E-3</v>
      </c>
      <c r="DW65" s="1">
        <f t="shared" si="59"/>
        <v>4.6126451612903225E-3</v>
      </c>
      <c r="DX65" s="1">
        <f t="shared" si="60"/>
        <v>2.8069032258064516E-3</v>
      </c>
      <c r="DY65" s="1">
        <f t="shared" si="61"/>
        <v>5.2131612903225811E-3</v>
      </c>
      <c r="DZ65" s="1">
        <f t="shared" si="62"/>
        <v>8.2525806451612897E-3</v>
      </c>
      <c r="EA65" s="1">
        <f t="shared" si="63"/>
        <v>4.0513870967741937E-3</v>
      </c>
      <c r="EB65" s="1">
        <f t="shared" si="64"/>
        <v>2.0479677419354839E-3</v>
      </c>
      <c r="EC65" s="1">
        <f t="shared" si="65"/>
        <v>6.2335483870967741E-3</v>
      </c>
      <c r="ED65" s="1">
        <f t="shared" si="66"/>
        <v>3.9897096774193551E-3</v>
      </c>
      <c r="EE65" s="1">
        <f t="shared" si="67"/>
        <v>5.7384516129032259E-3</v>
      </c>
      <c r="EF65" s="1">
        <f t="shared" si="68"/>
        <v>5.9723870967741937E-3</v>
      </c>
      <c r="EG65" s="1">
        <f t="shared" si="69"/>
        <v>7.1243870967741931E-3</v>
      </c>
      <c r="EH65" s="1">
        <f t="shared" si="70"/>
        <v>4.6344838709677415E-3</v>
      </c>
      <c r="EI65" s="1">
        <f t="shared" si="71"/>
        <v>5.9337741935483867E-3</v>
      </c>
      <c r="EJ65" s="1">
        <f t="shared" si="72"/>
        <v>6.2765806451612902E-3</v>
      </c>
      <c r="EK65" s="1">
        <f t="shared" si="73"/>
        <v>3.3424193548387097E-3</v>
      </c>
      <c r="EL65" s="1">
        <f t="shared" si="74"/>
        <v>8.5713225806451597E-3</v>
      </c>
      <c r="EM65" s="1">
        <f t="shared" si="75"/>
        <v>1.0176387096774195E-2</v>
      </c>
      <c r="EN65" s="1">
        <f t="shared" si="76"/>
        <v>7.8893548387096776E-3</v>
      </c>
      <c r="EO65" s="1" t="e">
        <f t="shared" si="77"/>
        <v>#N/A</v>
      </c>
      <c r="EP65" s="1">
        <f t="shared" si="78"/>
        <v>8.3551935483870965E-3</v>
      </c>
      <c r="EQ65" s="1">
        <f t="shared" si="79"/>
        <v>6.3146129032258065E-3</v>
      </c>
      <c r="ER65" s="1">
        <f t="shared" si="80"/>
        <v>9.6256774193548382E-3</v>
      </c>
      <c r="ES65" s="1">
        <f t="shared" si="81"/>
        <v>1.206058064516129E-2</v>
      </c>
      <c r="ET65" s="1">
        <f t="shared" si="82"/>
        <v>1.8653870967741935E-2</v>
      </c>
      <c r="EU65" s="1">
        <f t="shared" si="83"/>
        <v>2.2213419354838709E-2</v>
      </c>
      <c r="EV65" s="1">
        <f t="shared" si="84"/>
        <v>2.9455806451612904E-2</v>
      </c>
      <c r="EW65" s="1">
        <f t="shared" si="85"/>
        <v>7.8485161290322587E-3</v>
      </c>
      <c r="EX65" s="1">
        <f t="shared" si="86"/>
        <v>2.5091096774193546E-2</v>
      </c>
      <c r="EY65" s="1">
        <f t="shared" si="87"/>
        <v>6.7965161290322578E-3</v>
      </c>
      <c r="EZ65" s="1">
        <f t="shared" si="88"/>
        <v>3.4329677419354838E-3</v>
      </c>
      <c r="FA65" s="1">
        <f t="shared" si="25"/>
        <v>0</v>
      </c>
      <c r="FB65" s="1">
        <f t="shared" si="98"/>
        <v>0</v>
      </c>
      <c r="FC65" s="1">
        <f t="shared" si="99"/>
        <v>0</v>
      </c>
      <c r="FD65" s="1">
        <f t="shared" si="100"/>
        <v>0</v>
      </c>
      <c r="FE65" s="1">
        <f t="shared" si="101"/>
        <v>0</v>
      </c>
      <c r="FF65" s="1">
        <f t="shared" si="102"/>
        <v>0</v>
      </c>
      <c r="FG65" s="1">
        <f t="shared" si="103"/>
        <v>0</v>
      </c>
      <c r="FH65" s="1">
        <f t="shared" si="104"/>
        <v>0</v>
      </c>
      <c r="FI65" s="1">
        <f t="shared" si="105"/>
        <v>0</v>
      </c>
      <c r="FJ65" s="1">
        <f t="shared" si="106"/>
        <v>0</v>
      </c>
      <c r="FK65" s="1">
        <f t="shared" si="107"/>
        <v>0</v>
      </c>
      <c r="FL65" s="1">
        <f t="shared" si="108"/>
        <v>0</v>
      </c>
      <c r="FM65" s="1">
        <f t="shared" si="109"/>
        <v>0</v>
      </c>
      <c r="FN65" s="1">
        <f t="shared" si="110"/>
        <v>0</v>
      </c>
      <c r="FO65" s="1">
        <f t="shared" si="111"/>
        <v>0</v>
      </c>
      <c r="FP65" s="1">
        <f t="shared" si="112"/>
        <v>0</v>
      </c>
      <c r="FQ65" s="1">
        <f t="shared" si="90"/>
        <v>0</v>
      </c>
      <c r="FR65" s="1">
        <f t="shared" si="91"/>
        <v>0</v>
      </c>
      <c r="FS65" s="1">
        <f t="shared" si="92"/>
        <v>0</v>
      </c>
      <c r="FT65" s="1">
        <f t="shared" si="93"/>
        <v>0</v>
      </c>
      <c r="FU65" s="1">
        <f t="shared" si="94"/>
        <v>0</v>
      </c>
      <c r="FV65" s="1">
        <f t="shared" si="95"/>
        <v>0</v>
      </c>
      <c r="FW65" s="1">
        <f t="shared" si="96"/>
        <v>0</v>
      </c>
      <c r="FX65" s="1">
        <f t="shared" si="97"/>
        <v>0</v>
      </c>
    </row>
    <row r="66" spans="1:180" x14ac:dyDescent="0.2">
      <c r="A66" s="1">
        <v>30</v>
      </c>
      <c r="B66" s="2">
        <v>36251</v>
      </c>
      <c r="C66" s="5">
        <f>VLOOKUP(B66,'[1]1993'!$A$392:$IV$502,3,0)</f>
        <v>21645588</v>
      </c>
      <c r="D66" s="5">
        <f>VLOOKUP(B66,[2]jan94!$A$38:$IV$145,3,0)</f>
        <v>73693</v>
      </c>
      <c r="E66" s="5">
        <f>VLOOKUP(B66,[3]feb94!$A$38:$IV$144,3,0)</f>
        <v>17972</v>
      </c>
      <c r="F66" s="5">
        <f>VLOOKUP(B66,[4]mar94!$A$38:$IV$144,3,0)</f>
        <v>4202</v>
      </c>
      <c r="G66" s="5">
        <f>VLOOKUP(B66,[5]apr94!$A$38:$IV$142,3,0)</f>
        <v>5016</v>
      </c>
      <c r="H66" s="5">
        <f>VLOOKUP(B66,[6]may94!$A$38:$IV$142,3,0)</f>
        <v>82874</v>
      </c>
      <c r="I66" s="5">
        <f>VLOOKUP(B66,[7]jun94!$A$49:$IV$153,3,0)</f>
        <v>37933</v>
      </c>
      <c r="J66" s="5">
        <f>VLOOKUP(B66,[8]jul94!$A$38:$IV$140,3,0)</f>
        <v>121454</v>
      </c>
      <c r="K66" s="5">
        <f>VLOOKUP(B66,[9]aug94!$A$38:$IV$140,3,0)</f>
        <v>82254</v>
      </c>
      <c r="L66" s="5">
        <f>VLOOKUP(B66,[10]sep94!$A$38:$IV$137,3,0)</f>
        <v>65695</v>
      </c>
      <c r="M66" s="5">
        <f>VLOOKUP(B66,[11]oct94!$A$38:$IV$140,3,0)</f>
        <v>46653</v>
      </c>
      <c r="N66" s="5">
        <f>VLOOKUP(B66,[12]nov94!$A$38:$IV$138,3,0)</f>
        <v>129225</v>
      </c>
      <c r="O66" s="5">
        <f>VLOOKUP(B66,[13]dec94!$A$38:$IV$137,3,0)</f>
        <v>1476675</v>
      </c>
      <c r="P66" s="5">
        <f>VLOOKUP(B66,[14]jan95!$A$37:$IV$133,3,0)</f>
        <v>108786</v>
      </c>
      <c r="Q66" s="5">
        <f>VLOOKUP(B66,[15]feb95!$A$37:$IV$127,3,0)</f>
        <v>24413</v>
      </c>
      <c r="R66" s="5">
        <f>VLOOKUP(B66,[16]mar95!$A$37:$IV$128,3,0)</f>
        <v>76506</v>
      </c>
      <c r="S66" s="5">
        <f>VLOOKUP(B66,[17]apr95!$A$37:$IV$122,3,0)</f>
        <v>22518</v>
      </c>
      <c r="T66" s="5">
        <f>VLOOKUP(B66,[18]may95!$A$37:$IV$126,3,0)</f>
        <v>63806</v>
      </c>
      <c r="U66" s="5">
        <f>VLOOKUP(B66,[19]jun95!$A$51:$IV$142,3,0)</f>
        <v>24593</v>
      </c>
      <c r="V66" s="5">
        <f>VLOOKUP(B66,[20]jul95!$A$51:$IV$140,3,0)</f>
        <v>26074</v>
      </c>
      <c r="W66" s="5">
        <f>VLOOKUP(B66,[21]aug95!$A$51:$IV$139,3,0)</f>
        <v>63815</v>
      </c>
      <c r="X66" s="5">
        <f>VLOOKUP(B66,[22]sep95!$A$51:$IV$138,3,0)</f>
        <v>25403</v>
      </c>
      <c r="Y66" s="5">
        <f>VLOOKUP(B66,[23]oct95!$A$37:$IV$122,3,0)</f>
        <v>3012</v>
      </c>
      <c r="Z66" s="5">
        <f>VLOOKUP(B66,[24]nov95!$A$37:$IV$122,3,0)</f>
        <v>75907</v>
      </c>
      <c r="AA66" s="5"/>
      <c r="AB66" s="5">
        <f>VLOOKUP(B66,[25]jan96!$A$36:$IV$108,3,0)</f>
        <v>5481</v>
      </c>
      <c r="AC66" s="5" t="e">
        <f>VLOOKUP(B66,[26]feb96!$A$32:$IV$51,3,0)</f>
        <v>#N/A</v>
      </c>
      <c r="AD66" s="5"/>
      <c r="AE66" s="5">
        <f>VLOOKUP(B66,[27]apr96!$A$36:$IV$111,3,0)</f>
        <v>1090</v>
      </c>
      <c r="AF66" s="5">
        <f>VLOOKUP(B66,[28]may96!$A$50:$IV$159,3,0)</f>
        <v>0</v>
      </c>
      <c r="AG66" s="5">
        <f>VLOOKUP(B66,[29]jun96!$A$36:$IV$111,3,0)</f>
        <v>7063</v>
      </c>
      <c r="AH66" s="5">
        <f>VLOOKUP(B66,[30]jul96!$A$51:$IV$125,3,0)</f>
        <v>24969</v>
      </c>
      <c r="AI66" s="5">
        <f>VLOOKUP(B66,[31]aug96!$A$50:$IV$123,3,0)</f>
        <v>85413</v>
      </c>
      <c r="AJ66" s="5">
        <f>VLOOKUP(B66,[32]sep96!$A$50:$IV$122,3,0)</f>
        <v>72073</v>
      </c>
      <c r="AK66" s="5">
        <f>VLOOKUP(B66,[33]oct96!$A$36:$IV$108,3,0)</f>
        <v>132739</v>
      </c>
      <c r="AL66" s="5">
        <f>VLOOKUP(B66,[34]nov96!$A$36:$IV$106,3,0)</f>
        <v>87906</v>
      </c>
      <c r="AM66" s="5">
        <f>VLOOKUP(B66,[35]dec96!$A$36:$IV$105,3,0)</f>
        <v>162072</v>
      </c>
      <c r="AN66" s="5">
        <f>VLOOKUP(B66,[36]jan97!$A$48:$IV$113,3,0)</f>
        <v>222546</v>
      </c>
      <c r="AO66" s="5">
        <f>VLOOKUP(B66,[37]feb97!$A$35:$IV$99,3,0)</f>
        <v>122504</v>
      </c>
      <c r="AP66" s="5">
        <f>VLOOKUP(B66,[38]mar97!$A$35:$IV$95,3,0)</f>
        <v>62364</v>
      </c>
      <c r="AQ66" s="5">
        <f>VLOOKUP(B66,[39]apr97!$A$35:$IV$97,3,0)</f>
        <v>176979</v>
      </c>
      <c r="AR66" s="5">
        <f>VLOOKUP(B66,[40]may97!$A$48:$IV$109,3,0)</f>
        <v>108990</v>
      </c>
      <c r="AS66" s="5">
        <f>VLOOKUP(B66,[41]jun97!$A$35:$IV$96,3,0)</f>
        <v>163160</v>
      </c>
      <c r="AT66" s="5">
        <f>VLOOKUP(B66,[42]jul97!$A$50:$IV$110,3,0)</f>
        <v>173266</v>
      </c>
      <c r="AU66" s="5">
        <f>VLOOKUP(B66,[43]aug97!$A$49:$IV$107,3,0)</f>
        <v>206131</v>
      </c>
      <c r="AV66" s="5">
        <f>VLOOKUP(B66,[44]sep97!$A$49:$IV$107,3,0)</f>
        <v>140957</v>
      </c>
      <c r="AW66" s="5">
        <f>VLOOKUP(B66,[45]oct97!$A$36:$IV$92,3,0)</f>
        <v>178045</v>
      </c>
      <c r="AX66" s="5">
        <f>VLOOKUP(B66,[46]nov97!$A$35:$IV$90,3,0)</f>
        <v>183941</v>
      </c>
      <c r="AY66" s="5">
        <f>VLOOKUP(B66,[47]dec97!$A$49:$IV$103,3,0)</f>
        <v>90957</v>
      </c>
      <c r="AZ66" s="5">
        <f>VLOOKUP(B66,[48]jan98!$A$34:$IV$83,3,0)</f>
        <v>276233</v>
      </c>
      <c r="BA66" s="5">
        <f>VLOOKUP(B66,[49]feb98!$A$34:$IV$81,3,0)</f>
        <v>249649</v>
      </c>
      <c r="BB66" s="5">
        <f>VLOOKUP(B66,[50]mar98!$A$34:$IV$82,3,0)</f>
        <v>226372</v>
      </c>
      <c r="BC66" s="5" t="e">
        <f>VLOOKUP(B66,[51]apr98!$A$31:$IV$39,3,0)</f>
        <v>#N/A</v>
      </c>
      <c r="BD66" s="5">
        <f>VLOOKUP(B66,[52]may98!$A$34:$IV$80,3,0)</f>
        <v>232914</v>
      </c>
      <c r="BE66" s="5">
        <f>VLOOKUP(B66,[53]jun98!$A$47:$IV$92,3,0)</f>
        <v>169344</v>
      </c>
      <c r="BF66" s="5">
        <f>VLOOKUP(B66,[54]jul98!$A$34:$IV$78,3,0)</f>
        <v>280141</v>
      </c>
      <c r="BG66" s="5">
        <f>VLOOKUP(B66,[55]aug98!$A$47:$IV$90,3,0)</f>
        <v>351066</v>
      </c>
      <c r="BH66" s="5">
        <f>VLOOKUP(B66,[56]sep98!$A$47:$IV$89,3,0)</f>
        <v>496245</v>
      </c>
      <c r="BI66" s="5">
        <f>VLOOKUP(B66,[57]oct98!$A$34:$IV$75,3,0)</f>
        <v>612699</v>
      </c>
      <c r="BJ66" s="5">
        <f>VLOOKUP(B66,[58]nov98!$A$34:$IV$74,3,0)</f>
        <v>764868</v>
      </c>
      <c r="BK66" s="5">
        <f>VLOOKUP(B66,[59]dec98!$A$34:$IV$72,3,0)</f>
        <v>181063</v>
      </c>
      <c r="BL66" s="5">
        <f>VLOOKUP(B66,[60]jan99!$A$33:$IV$67,3,0)</f>
        <v>742835</v>
      </c>
      <c r="BM66" s="5">
        <f>VLOOKUP(B66,[61]feb99!$A$33:$IV$68,3,0)</f>
        <v>380671</v>
      </c>
      <c r="BN66" s="5">
        <f>VLOOKUP(B66,[62]mar99!$A$33:$IV$65,3,0)</f>
        <v>141604</v>
      </c>
      <c r="BO66" s="5">
        <f>VLOOKUP(B66,[63]apr99!$A$33:$IV$65,3,0)</f>
        <v>401476</v>
      </c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N66" s="2">
        <v>36251</v>
      </c>
      <c r="CO66" s="1">
        <f t="shared" si="24"/>
        <v>0.72151960000000004</v>
      </c>
      <c r="CP66" s="1">
        <f t="shared" si="26"/>
        <v>2.4564333333333332E-3</v>
      </c>
      <c r="CQ66" s="1">
        <f t="shared" si="27"/>
        <v>5.9906666666666663E-4</v>
      </c>
      <c r="CR66" s="1">
        <f t="shared" si="28"/>
        <v>1.4006666666666667E-4</v>
      </c>
      <c r="CS66" s="1">
        <f t="shared" si="29"/>
        <v>1.672E-4</v>
      </c>
      <c r="CT66" s="1">
        <f t="shared" si="30"/>
        <v>2.7624666666666666E-3</v>
      </c>
      <c r="CU66" s="1">
        <f t="shared" si="31"/>
        <v>1.2644333333333333E-3</v>
      </c>
      <c r="CV66" s="1">
        <f t="shared" si="32"/>
        <v>4.0484666666666669E-3</v>
      </c>
      <c r="CW66" s="1">
        <f t="shared" si="33"/>
        <v>2.7418E-3</v>
      </c>
      <c r="CX66" s="1">
        <f t="shared" si="34"/>
        <v>2.1898333333333336E-3</v>
      </c>
      <c r="CY66" s="1">
        <f t="shared" si="35"/>
        <v>1.5551E-3</v>
      </c>
      <c r="CZ66" s="1">
        <f t="shared" si="36"/>
        <v>4.3075000000000006E-3</v>
      </c>
      <c r="DA66" s="1">
        <f t="shared" si="37"/>
        <v>4.9222499999999995E-2</v>
      </c>
      <c r="DB66" s="1">
        <f t="shared" si="38"/>
        <v>3.6262E-3</v>
      </c>
      <c r="DC66" s="1">
        <f t="shared" si="39"/>
        <v>8.137666666666667E-4</v>
      </c>
      <c r="DD66" s="1">
        <f t="shared" si="40"/>
        <v>2.5502000000000003E-3</v>
      </c>
      <c r="DE66" s="1">
        <f t="shared" si="41"/>
        <v>7.5060000000000003E-4</v>
      </c>
      <c r="DF66" s="1">
        <f t="shared" si="42"/>
        <v>2.1268666666666666E-3</v>
      </c>
      <c r="DG66" s="1">
        <f t="shared" si="43"/>
        <v>8.1976666666666663E-4</v>
      </c>
      <c r="DH66" s="1">
        <f t="shared" si="44"/>
        <v>8.6913333333333328E-4</v>
      </c>
      <c r="DI66" s="1">
        <f t="shared" si="45"/>
        <v>2.1271666666666665E-3</v>
      </c>
      <c r="DJ66" s="1">
        <f t="shared" si="46"/>
        <v>8.4676666666666663E-4</v>
      </c>
      <c r="DK66" s="1">
        <f t="shared" si="47"/>
        <v>1.004E-4</v>
      </c>
      <c r="DL66" s="1">
        <f t="shared" si="48"/>
        <v>2.5302333333333334E-3</v>
      </c>
      <c r="DM66" s="1">
        <f t="shared" si="49"/>
        <v>0</v>
      </c>
      <c r="DN66" s="1">
        <f t="shared" si="50"/>
        <v>1.827E-4</v>
      </c>
      <c r="DO66" s="1" t="e">
        <f t="shared" si="51"/>
        <v>#N/A</v>
      </c>
      <c r="DP66" s="1">
        <f t="shared" si="52"/>
        <v>0</v>
      </c>
      <c r="DQ66" s="1">
        <f t="shared" si="53"/>
        <v>3.6333333333333333E-5</v>
      </c>
      <c r="DR66" s="1">
        <f t="shared" si="54"/>
        <v>0</v>
      </c>
      <c r="DS66" s="1">
        <f t="shared" si="55"/>
        <v>2.3543333333333333E-4</v>
      </c>
      <c r="DT66" s="1">
        <f t="shared" si="56"/>
        <v>8.3230000000000001E-4</v>
      </c>
      <c r="DU66" s="1">
        <f t="shared" si="57"/>
        <v>2.8471E-3</v>
      </c>
      <c r="DV66" s="1">
        <f t="shared" si="58"/>
        <v>2.4024333333333334E-3</v>
      </c>
      <c r="DW66" s="1">
        <f t="shared" si="59"/>
        <v>4.424633333333333E-3</v>
      </c>
      <c r="DX66" s="1">
        <f t="shared" si="60"/>
        <v>2.9302E-3</v>
      </c>
      <c r="DY66" s="1">
        <f t="shared" si="61"/>
        <v>5.4023999999999999E-3</v>
      </c>
      <c r="DZ66" s="1">
        <f t="shared" si="62"/>
        <v>7.4181999999999998E-3</v>
      </c>
      <c r="EA66" s="1">
        <f t="shared" si="63"/>
        <v>4.0834666666666663E-3</v>
      </c>
      <c r="EB66" s="1">
        <f t="shared" si="64"/>
        <v>2.0788E-3</v>
      </c>
      <c r="EC66" s="1">
        <f t="shared" si="65"/>
        <v>5.8992999999999997E-3</v>
      </c>
      <c r="ED66" s="1">
        <f t="shared" si="66"/>
        <v>3.6329999999999999E-3</v>
      </c>
      <c r="EE66" s="1">
        <f t="shared" si="67"/>
        <v>5.4386666666666663E-3</v>
      </c>
      <c r="EF66" s="1">
        <f t="shared" si="68"/>
        <v>5.7755333333333334E-3</v>
      </c>
      <c r="EG66" s="1">
        <f t="shared" si="69"/>
        <v>6.8710333333333335E-3</v>
      </c>
      <c r="EH66" s="1">
        <f t="shared" si="70"/>
        <v>4.6985666666666667E-3</v>
      </c>
      <c r="EI66" s="1">
        <f t="shared" si="71"/>
        <v>5.9348333333333336E-3</v>
      </c>
      <c r="EJ66" s="1">
        <f t="shared" si="72"/>
        <v>6.1313666666666664E-3</v>
      </c>
      <c r="EK66" s="1">
        <f t="shared" si="73"/>
        <v>3.0318999999999997E-3</v>
      </c>
      <c r="EL66" s="1">
        <f t="shared" si="74"/>
        <v>9.2077666666666672E-3</v>
      </c>
      <c r="EM66" s="1">
        <f t="shared" si="75"/>
        <v>8.3216333333333333E-3</v>
      </c>
      <c r="EN66" s="1">
        <f t="shared" si="76"/>
        <v>7.5457333333333329E-3</v>
      </c>
      <c r="EO66" s="1" t="e">
        <f t="shared" si="77"/>
        <v>#N/A</v>
      </c>
      <c r="EP66" s="1">
        <f t="shared" si="78"/>
        <v>7.7638000000000004E-3</v>
      </c>
      <c r="EQ66" s="1">
        <f t="shared" si="79"/>
        <v>5.6448000000000002E-3</v>
      </c>
      <c r="ER66" s="1">
        <f t="shared" si="80"/>
        <v>9.3380333333333322E-3</v>
      </c>
      <c r="ES66" s="1">
        <f t="shared" si="81"/>
        <v>1.1702199999999999E-2</v>
      </c>
      <c r="ET66" s="1">
        <f t="shared" si="82"/>
        <v>1.6541500000000001E-2</v>
      </c>
      <c r="EU66" s="1">
        <f t="shared" si="83"/>
        <v>2.0423299999999998E-2</v>
      </c>
      <c r="EV66" s="1">
        <f t="shared" si="84"/>
        <v>2.54956E-2</v>
      </c>
      <c r="EW66" s="1">
        <f t="shared" si="85"/>
        <v>6.0354333333333338E-3</v>
      </c>
      <c r="EX66" s="1">
        <f t="shared" si="86"/>
        <v>2.4761166666666667E-2</v>
      </c>
      <c r="EY66" s="1">
        <f t="shared" si="87"/>
        <v>1.2689033333333332E-2</v>
      </c>
      <c r="EZ66" s="1">
        <f t="shared" si="88"/>
        <v>4.7201333333333336E-3</v>
      </c>
      <c r="FA66" s="1">
        <f t="shared" si="25"/>
        <v>1.3382533333333333E-2</v>
      </c>
      <c r="FB66" s="1">
        <f t="shared" si="98"/>
        <v>0</v>
      </c>
      <c r="FC66" s="1">
        <f t="shared" si="99"/>
        <v>0</v>
      </c>
      <c r="FD66" s="1">
        <f t="shared" si="100"/>
        <v>0</v>
      </c>
      <c r="FE66" s="1">
        <f t="shared" si="101"/>
        <v>0</v>
      </c>
      <c r="FF66" s="1">
        <f t="shared" si="102"/>
        <v>0</v>
      </c>
      <c r="FG66" s="1">
        <f t="shared" si="103"/>
        <v>0</v>
      </c>
      <c r="FH66" s="1">
        <f t="shared" si="104"/>
        <v>0</v>
      </c>
      <c r="FI66" s="1">
        <f t="shared" si="105"/>
        <v>0</v>
      </c>
      <c r="FJ66" s="1">
        <f t="shared" si="106"/>
        <v>0</v>
      </c>
      <c r="FK66" s="1">
        <f t="shared" si="107"/>
        <v>0</v>
      </c>
      <c r="FL66" s="1">
        <f t="shared" si="108"/>
        <v>0</v>
      </c>
      <c r="FM66" s="1">
        <f t="shared" si="109"/>
        <v>0</v>
      </c>
      <c r="FN66" s="1">
        <f t="shared" si="110"/>
        <v>0</v>
      </c>
      <c r="FO66" s="1">
        <f t="shared" si="111"/>
        <v>0</v>
      </c>
      <c r="FP66" s="1">
        <f t="shared" si="112"/>
        <v>0</v>
      </c>
      <c r="FQ66" s="1">
        <f t="shared" si="90"/>
        <v>0</v>
      </c>
      <c r="FR66" s="1">
        <f t="shared" si="91"/>
        <v>0</v>
      </c>
      <c r="FS66" s="1">
        <f t="shared" si="92"/>
        <v>0</v>
      </c>
      <c r="FT66" s="1">
        <f t="shared" si="93"/>
        <v>0</v>
      </c>
      <c r="FU66" s="1">
        <f t="shared" si="94"/>
        <v>0</v>
      </c>
      <c r="FV66" s="1">
        <f t="shared" si="95"/>
        <v>0</v>
      </c>
      <c r="FW66" s="1">
        <f t="shared" si="96"/>
        <v>0</v>
      </c>
      <c r="FX66" s="1">
        <f t="shared" si="97"/>
        <v>0</v>
      </c>
    </row>
    <row r="67" spans="1:180" x14ac:dyDescent="0.2">
      <c r="A67" s="1">
        <v>31</v>
      </c>
      <c r="B67" s="2">
        <v>36281</v>
      </c>
      <c r="C67" s="5">
        <f>VLOOKUP(B67,'[1]1993'!$A$392:$IV$502,3,0)</f>
        <v>22081770</v>
      </c>
      <c r="D67" s="5">
        <f>VLOOKUP(B67,[2]jan94!$A$38:$IV$145,3,0)</f>
        <v>2691</v>
      </c>
      <c r="E67" s="5">
        <f>VLOOKUP(B67,[3]feb94!$A$38:$IV$144,3,0)</f>
        <v>5310</v>
      </c>
      <c r="F67" s="5">
        <f>VLOOKUP(B67,[4]mar94!$A$38:$IV$144,3,0)</f>
        <v>3390</v>
      </c>
      <c r="G67" s="5">
        <f>VLOOKUP(B67,[5]apr94!$A$38:$IV$142,3,0)</f>
        <v>1797</v>
      </c>
      <c r="H67" s="5">
        <f>VLOOKUP(B67,[6]may94!$A$38:$IV$142,3,0)</f>
        <v>80202</v>
      </c>
      <c r="I67" s="5">
        <f>VLOOKUP(B67,[7]jun94!$A$49:$IV$153,3,0)</f>
        <v>40945</v>
      </c>
      <c r="J67" s="5">
        <f>VLOOKUP(B67,[8]jul94!$A$38:$IV$140,3,0)</f>
        <v>123594</v>
      </c>
      <c r="K67" s="5">
        <f>VLOOKUP(B67,[9]aug94!$A$38:$IV$140,3,0)</f>
        <v>91497</v>
      </c>
      <c r="L67" s="5">
        <f>VLOOKUP(B67,[10]sep94!$A$38:$IV$137,3,0)</f>
        <v>31998</v>
      </c>
      <c r="M67" s="5">
        <f>VLOOKUP(B67,[11]oct94!$A$38:$IV$140,3,0)</f>
        <v>43494</v>
      </c>
      <c r="N67" s="5">
        <f>VLOOKUP(B67,[12]nov94!$A$38:$IV$138,3,0)</f>
        <v>116619</v>
      </c>
      <c r="O67" s="5">
        <f>VLOOKUP(B67,[13]dec94!$A$38:$IV$137,3,0)</f>
        <v>1538469</v>
      </c>
      <c r="P67" s="5">
        <f>VLOOKUP(B67,[14]jan95!$A$37:$IV$133,3,0)</f>
        <v>106750</v>
      </c>
      <c r="Q67" s="5">
        <f>VLOOKUP(B67,[15]feb95!$A$37:$IV$127,3,0)</f>
        <v>23724</v>
      </c>
      <c r="R67" s="5">
        <f>VLOOKUP(B67,[16]mar95!$A$37:$IV$128,3,0)</f>
        <v>75070</v>
      </c>
      <c r="S67" s="5">
        <f>VLOOKUP(B67,[17]apr95!$A$37:$IV$122,3,0)</f>
        <v>20585</v>
      </c>
      <c r="T67" s="5">
        <f>VLOOKUP(B67,[18]may95!$A$37:$IV$126,3,0)</f>
        <v>62971</v>
      </c>
      <c r="U67" s="5">
        <f>VLOOKUP(B67,[19]jun95!$A$51:$IV$142,3,0)</f>
        <v>24537</v>
      </c>
      <c r="V67" s="5">
        <f>VLOOKUP(B67,[20]jul95!$A$51:$IV$140,3,0)</f>
        <v>25368</v>
      </c>
      <c r="W67" s="5">
        <f>VLOOKUP(B67,[21]aug95!$A$51:$IV$139,3,0)</f>
        <v>66201</v>
      </c>
      <c r="X67" s="5">
        <f>VLOOKUP(B67,[22]sep95!$A$51:$IV$138,3,0)</f>
        <v>24782</v>
      </c>
      <c r="Y67" s="5">
        <f>VLOOKUP(B67,[23]oct95!$A$37:$IV$122,3,0)</f>
        <v>3262</v>
      </c>
      <c r="Z67" s="5">
        <f>VLOOKUP(B67,[24]nov95!$A$37:$IV$122,3,0)</f>
        <v>35098</v>
      </c>
      <c r="AA67" s="5"/>
      <c r="AB67" s="5">
        <f>VLOOKUP(B67,[25]jan96!$A$36:$IV$108,3,0)</f>
        <v>5445</v>
      </c>
      <c r="AC67" s="5" t="e">
        <f>VLOOKUP(B67,[26]feb96!$A$32:$IV$51,3,0)</f>
        <v>#N/A</v>
      </c>
      <c r="AD67" s="5"/>
      <c r="AE67" s="5">
        <f>VLOOKUP(B67,[27]apr96!$A$36:$IV$111,3,0)</f>
        <v>1432</v>
      </c>
      <c r="AF67" s="5">
        <f>VLOOKUP(B67,[28]may96!$A$50:$IV$159,3,0)</f>
        <v>0</v>
      </c>
      <c r="AG67" s="5">
        <f>VLOOKUP(B67,[29]jun96!$A$36:$IV$111,3,0)</f>
        <v>7655</v>
      </c>
      <c r="AH67" s="5">
        <f>VLOOKUP(B67,[30]jul96!$A$51:$IV$125,3,0)</f>
        <v>22235</v>
      </c>
      <c r="AI67" s="5">
        <f>VLOOKUP(B67,[31]aug96!$A$50:$IV$123,3,0)</f>
        <v>80154</v>
      </c>
      <c r="AJ67" s="5">
        <f>VLOOKUP(B67,[32]sep96!$A$50:$IV$122,3,0)</f>
        <v>64194</v>
      </c>
      <c r="AK67" s="5">
        <f>VLOOKUP(B67,[33]oct96!$A$36:$IV$108,3,0)</f>
        <v>121626</v>
      </c>
      <c r="AL67" s="5">
        <f>VLOOKUP(B67,[34]nov96!$A$36:$IV$106,3,0)</f>
        <v>83043</v>
      </c>
      <c r="AM67" s="5">
        <f>VLOOKUP(B67,[35]dec96!$A$36:$IV$105,3,0)</f>
        <v>161378</v>
      </c>
      <c r="AN67" s="5">
        <f>VLOOKUP(B67,[36]jan97!$A$48:$IV$113,3,0)</f>
        <v>232725</v>
      </c>
      <c r="AO67" s="5">
        <f>VLOOKUP(B67,[37]feb97!$A$35:$IV$99,3,0)</f>
        <v>112944</v>
      </c>
      <c r="AP67" s="5">
        <f>VLOOKUP(B67,[38]mar97!$A$35:$IV$95,3,0)</f>
        <v>58063</v>
      </c>
      <c r="AQ67" s="5">
        <f>VLOOKUP(B67,[39]apr97!$A$35:$IV$97,3,0)</f>
        <v>169876</v>
      </c>
      <c r="AR67" s="5">
        <f>VLOOKUP(B67,[40]may97!$A$48:$IV$109,3,0)</f>
        <v>101926</v>
      </c>
      <c r="AS67" s="5">
        <f>VLOOKUP(B67,[41]jun97!$A$35:$IV$96,3,0)</f>
        <v>157308</v>
      </c>
      <c r="AT67" s="5">
        <f>VLOOKUP(B67,[42]jul97!$A$50:$IV$110,3,0)</f>
        <v>166035</v>
      </c>
      <c r="AU67" s="5">
        <f>VLOOKUP(B67,[43]aug97!$A$49:$IV$107,3,0)</f>
        <v>198144</v>
      </c>
      <c r="AV67" s="5">
        <f>VLOOKUP(B67,[44]sep97!$A$49:$IV$107,3,0)</f>
        <v>124187</v>
      </c>
      <c r="AW67" s="5">
        <f>VLOOKUP(B67,[45]oct97!$A$36:$IV$92,3,0)</f>
        <v>172094</v>
      </c>
      <c r="AX67" s="5">
        <f>VLOOKUP(B67,[46]nov97!$A$35:$IV$90,3,0)</f>
        <v>158861</v>
      </c>
      <c r="AY67" s="5">
        <f>VLOOKUP(B67,[47]dec97!$A$49:$IV$103,3,0)</f>
        <v>141725</v>
      </c>
      <c r="AZ67" s="5">
        <f>VLOOKUP(B67,[48]jan98!$A$34:$IV$83,3,0)</f>
        <v>260754</v>
      </c>
      <c r="BA67" s="5">
        <f>VLOOKUP(B67,[49]feb98!$A$34:$IV$81,3,0)</f>
        <v>249190</v>
      </c>
      <c r="BB67" s="5">
        <f>VLOOKUP(B67,[50]mar98!$A$34:$IV$82,3,0)</f>
        <v>209818</v>
      </c>
      <c r="BC67" s="5" t="e">
        <f>VLOOKUP(B67,[51]apr98!$A$31:$IV$39,3,0)</f>
        <v>#N/A</v>
      </c>
      <c r="BD67" s="5">
        <f>VLOOKUP(B67,[52]may98!$A$34:$IV$80,3,0)</f>
        <v>239328</v>
      </c>
      <c r="BE67" s="5">
        <f>VLOOKUP(B67,[53]jun98!$A$47:$IV$92,3,0)</f>
        <v>184374</v>
      </c>
      <c r="BF67" s="5">
        <f>VLOOKUP(B67,[54]jul98!$A$34:$IV$78,3,0)</f>
        <v>246284</v>
      </c>
      <c r="BG67" s="5">
        <f>VLOOKUP(B67,[55]aug98!$A$47:$IV$90,3,0)</f>
        <v>331652</v>
      </c>
      <c r="BH67" s="5">
        <f>VLOOKUP(B67,[56]sep98!$A$47:$IV$89,3,0)</f>
        <v>505605</v>
      </c>
      <c r="BI67" s="5">
        <f>VLOOKUP(B67,[57]oct98!$A$34:$IV$75,3,0)</f>
        <v>531768</v>
      </c>
      <c r="BJ67" s="5">
        <f>VLOOKUP(B67,[58]nov98!$A$34:$IV$74,3,0)</f>
        <v>694589</v>
      </c>
      <c r="BK67" s="5">
        <f>VLOOKUP(B67,[59]dec98!$A$34:$IV$72,3,0)</f>
        <v>176295</v>
      </c>
      <c r="BL67" s="5">
        <f>VLOOKUP(B67,[60]jan99!$A$33:$IV$67,3,0)</f>
        <v>667282</v>
      </c>
      <c r="BM67" s="5">
        <f>VLOOKUP(B67,[61]feb99!$A$33:$IV$68,3,0)</f>
        <v>368328</v>
      </c>
      <c r="BN67" s="5">
        <f>VLOOKUP(B67,[62]mar99!$A$33:$IV$65,3,0)</f>
        <v>176850</v>
      </c>
      <c r="BO67" s="5">
        <f>VLOOKUP(B67,[63]apr99!$A$33:$IV$65,3,0)</f>
        <v>594327</v>
      </c>
      <c r="BP67" s="5">
        <f>VLOOKUP(B67,[64]may99!$A$33:$IV$64,3,0)</f>
        <v>52891</v>
      </c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N67" s="2">
        <v>36281</v>
      </c>
      <c r="CO67" s="1">
        <f t="shared" si="24"/>
        <v>0.71231516129032257</v>
      </c>
      <c r="CP67" s="1">
        <f t="shared" si="26"/>
        <v>8.6806451612903224E-5</v>
      </c>
      <c r="CQ67" s="1">
        <f t="shared" si="27"/>
        <v>1.7129032258064516E-4</v>
      </c>
      <c r="CR67" s="1">
        <f t="shared" si="28"/>
        <v>1.0935483870967742E-4</v>
      </c>
      <c r="CS67" s="1">
        <f t="shared" si="29"/>
        <v>5.7967741935483871E-5</v>
      </c>
      <c r="CT67" s="1">
        <f t="shared" si="30"/>
        <v>2.5871612903225804E-3</v>
      </c>
      <c r="CU67" s="1">
        <f t="shared" si="31"/>
        <v>1.3208064516129032E-3</v>
      </c>
      <c r="CV67" s="1">
        <f t="shared" si="32"/>
        <v>3.9869032258064516E-3</v>
      </c>
      <c r="CW67" s="1">
        <f t="shared" si="33"/>
        <v>2.9515161290322579E-3</v>
      </c>
      <c r="CX67" s="1">
        <f t="shared" si="34"/>
        <v>1.0321935483870966E-3</v>
      </c>
      <c r="CY67" s="1">
        <f t="shared" si="35"/>
        <v>1.403032258064516E-3</v>
      </c>
      <c r="CZ67" s="1">
        <f t="shared" si="36"/>
        <v>3.7619032258064517E-3</v>
      </c>
      <c r="DA67" s="1">
        <f t="shared" si="37"/>
        <v>4.9628032258064517E-2</v>
      </c>
      <c r="DB67" s="1">
        <f t="shared" si="38"/>
        <v>3.4435483870967742E-3</v>
      </c>
      <c r="DC67" s="1">
        <f t="shared" si="39"/>
        <v>7.652903225806451E-4</v>
      </c>
      <c r="DD67" s="1">
        <f t="shared" si="40"/>
        <v>2.4216129032258063E-3</v>
      </c>
      <c r="DE67" s="1">
        <f t="shared" si="41"/>
        <v>6.640322580645161E-4</v>
      </c>
      <c r="DF67" s="1">
        <f t="shared" si="42"/>
        <v>2.0313225806451612E-3</v>
      </c>
      <c r="DG67" s="1">
        <f t="shared" si="43"/>
        <v>7.9151612903225811E-4</v>
      </c>
      <c r="DH67" s="1">
        <f t="shared" si="44"/>
        <v>8.1832258064516131E-4</v>
      </c>
      <c r="DI67" s="1">
        <f t="shared" si="45"/>
        <v>2.135516129032258E-3</v>
      </c>
      <c r="DJ67" s="1">
        <f t="shared" si="46"/>
        <v>7.9941935483870963E-4</v>
      </c>
      <c r="DK67" s="1">
        <f t="shared" si="47"/>
        <v>1.0522580645161291E-4</v>
      </c>
      <c r="DL67" s="1">
        <f t="shared" si="48"/>
        <v>1.1321935483870967E-3</v>
      </c>
      <c r="DM67" s="1">
        <f t="shared" si="49"/>
        <v>0</v>
      </c>
      <c r="DN67" s="1">
        <f t="shared" si="50"/>
        <v>1.7564516129032259E-4</v>
      </c>
      <c r="DO67" s="1" t="e">
        <f t="shared" si="51"/>
        <v>#N/A</v>
      </c>
      <c r="DP67" s="1">
        <f t="shared" si="52"/>
        <v>0</v>
      </c>
      <c r="DQ67" s="1">
        <f t="shared" si="53"/>
        <v>4.619354838709677E-5</v>
      </c>
      <c r="DR67" s="1">
        <f t="shared" si="54"/>
        <v>0</v>
      </c>
      <c r="DS67" s="1">
        <f t="shared" si="55"/>
        <v>2.4693548387096775E-4</v>
      </c>
      <c r="DT67" s="1">
        <f t="shared" si="56"/>
        <v>7.1725806451612912E-4</v>
      </c>
      <c r="DU67" s="1">
        <f t="shared" si="57"/>
        <v>2.5856129032258064E-3</v>
      </c>
      <c r="DV67" s="1">
        <f t="shared" si="58"/>
        <v>2.070774193548387E-3</v>
      </c>
      <c r="DW67" s="1">
        <f t="shared" si="59"/>
        <v>3.9234193548387097E-3</v>
      </c>
      <c r="DX67" s="1">
        <f t="shared" si="60"/>
        <v>2.6788064516129035E-3</v>
      </c>
      <c r="DY67" s="1">
        <f t="shared" si="61"/>
        <v>5.2057419354838708E-3</v>
      </c>
      <c r="DZ67" s="1">
        <f t="shared" si="62"/>
        <v>7.5072580645161287E-3</v>
      </c>
      <c r="EA67" s="1">
        <f t="shared" si="63"/>
        <v>3.6433548387096774E-3</v>
      </c>
      <c r="EB67" s="1">
        <f t="shared" si="64"/>
        <v>1.8729999999999999E-3</v>
      </c>
      <c r="EC67" s="1">
        <f t="shared" si="65"/>
        <v>5.4798709677419356E-3</v>
      </c>
      <c r="ED67" s="1">
        <f t="shared" si="66"/>
        <v>3.2879354838709677E-3</v>
      </c>
      <c r="EE67" s="1">
        <f t="shared" si="67"/>
        <v>5.0744516129032262E-3</v>
      </c>
      <c r="EF67" s="1">
        <f t="shared" si="68"/>
        <v>5.3559677419354832E-3</v>
      </c>
      <c r="EG67" s="1">
        <f t="shared" si="69"/>
        <v>6.3917419354838703E-3</v>
      </c>
      <c r="EH67" s="1">
        <f t="shared" si="70"/>
        <v>4.0060322580645165E-3</v>
      </c>
      <c r="EI67" s="1">
        <f t="shared" si="71"/>
        <v>5.5514193548387098E-3</v>
      </c>
      <c r="EJ67" s="1">
        <f t="shared" si="72"/>
        <v>5.1245483870967744E-3</v>
      </c>
      <c r="EK67" s="1">
        <f t="shared" si="73"/>
        <v>4.5717741935483872E-3</v>
      </c>
      <c r="EL67" s="1">
        <f t="shared" si="74"/>
        <v>8.4114193548387086E-3</v>
      </c>
      <c r="EM67" s="1">
        <f t="shared" si="75"/>
        <v>8.0383870967741938E-3</v>
      </c>
      <c r="EN67" s="1">
        <f t="shared" si="76"/>
        <v>6.7683225806451615E-3</v>
      </c>
      <c r="EO67" s="1" t="e">
        <f t="shared" si="77"/>
        <v>#N/A</v>
      </c>
      <c r="EP67" s="1">
        <f t="shared" si="78"/>
        <v>7.7202580645161292E-3</v>
      </c>
      <c r="EQ67" s="1">
        <f t="shared" si="79"/>
        <v>5.9475483870967743E-3</v>
      </c>
      <c r="ER67" s="1">
        <f t="shared" si="80"/>
        <v>7.9446451612903233E-3</v>
      </c>
      <c r="ES67" s="1">
        <f t="shared" si="81"/>
        <v>1.0698451612903226E-2</v>
      </c>
      <c r="ET67" s="1">
        <f t="shared" si="82"/>
        <v>1.6309838709677418E-2</v>
      </c>
      <c r="EU67" s="1">
        <f t="shared" si="83"/>
        <v>1.7153806451612904E-2</v>
      </c>
      <c r="EV67" s="1">
        <f t="shared" si="84"/>
        <v>2.240609677419355E-2</v>
      </c>
      <c r="EW67" s="1">
        <f t="shared" si="85"/>
        <v>5.6869354838709682E-3</v>
      </c>
      <c r="EX67" s="1">
        <f t="shared" si="86"/>
        <v>2.1525225806451616E-2</v>
      </c>
      <c r="EY67" s="1">
        <f t="shared" si="87"/>
        <v>1.1881548387096773E-2</v>
      </c>
      <c r="EZ67" s="1">
        <f t="shared" si="88"/>
        <v>5.7048387096774195E-3</v>
      </c>
      <c r="FA67" s="1">
        <f t="shared" si="25"/>
        <v>1.9171838709677421E-2</v>
      </c>
      <c r="FB67" s="1">
        <f t="shared" si="98"/>
        <v>1.7061612903225807E-3</v>
      </c>
      <c r="FC67" s="1">
        <f t="shared" si="99"/>
        <v>0</v>
      </c>
      <c r="FD67" s="1">
        <f t="shared" si="100"/>
        <v>0</v>
      </c>
      <c r="FE67" s="1">
        <f t="shared" si="101"/>
        <v>0</v>
      </c>
      <c r="FF67" s="1">
        <f t="shared" si="102"/>
        <v>0</v>
      </c>
      <c r="FG67" s="1">
        <f t="shared" si="103"/>
        <v>0</v>
      </c>
      <c r="FH67" s="1">
        <f t="shared" si="104"/>
        <v>0</v>
      </c>
      <c r="FI67" s="1">
        <f t="shared" si="105"/>
        <v>0</v>
      </c>
      <c r="FJ67" s="1">
        <f t="shared" si="106"/>
        <v>0</v>
      </c>
      <c r="FK67" s="1">
        <f t="shared" si="107"/>
        <v>0</v>
      </c>
      <c r="FL67" s="1">
        <f t="shared" si="108"/>
        <v>0</v>
      </c>
      <c r="FM67" s="1">
        <f t="shared" si="109"/>
        <v>0</v>
      </c>
      <c r="FN67" s="1">
        <f t="shared" si="110"/>
        <v>0</v>
      </c>
      <c r="FO67" s="1">
        <f t="shared" si="111"/>
        <v>0</v>
      </c>
      <c r="FP67" s="1">
        <f t="shared" si="112"/>
        <v>0</v>
      </c>
      <c r="FQ67" s="1">
        <f t="shared" si="90"/>
        <v>0</v>
      </c>
      <c r="FR67" s="1">
        <f t="shared" si="91"/>
        <v>0</v>
      </c>
      <c r="FS67" s="1">
        <f t="shared" si="92"/>
        <v>0</v>
      </c>
      <c r="FT67" s="1">
        <f t="shared" si="93"/>
        <v>0</v>
      </c>
      <c r="FU67" s="1">
        <f t="shared" si="94"/>
        <v>0</v>
      </c>
      <c r="FV67" s="1">
        <f t="shared" si="95"/>
        <v>0</v>
      </c>
      <c r="FW67" s="1">
        <f t="shared" si="96"/>
        <v>0</v>
      </c>
      <c r="FX67" s="1">
        <f t="shared" si="97"/>
        <v>0</v>
      </c>
    </row>
    <row r="68" spans="1:180" x14ac:dyDescent="0.2">
      <c r="A68" s="1">
        <v>30</v>
      </c>
      <c r="B68" s="2">
        <v>36312</v>
      </c>
      <c r="C68" s="5">
        <f>VLOOKUP(B68,'[1]1993'!$A$392:$IV$502,3,0)</f>
        <v>17549158</v>
      </c>
      <c r="D68" s="5">
        <f>VLOOKUP(B68,[2]jan94!$A$38:$IV$145,3,0)</f>
        <v>71638</v>
      </c>
      <c r="E68" s="5">
        <f>VLOOKUP(B68,[3]feb94!$A$38:$IV$144,3,0)</f>
        <v>16803</v>
      </c>
      <c r="F68" s="5">
        <f>VLOOKUP(B68,[4]mar94!$A$38:$IV$144,3,0)</f>
        <v>3735</v>
      </c>
      <c r="G68" s="5">
        <f>VLOOKUP(B68,[5]apr94!$A$38:$IV$142,3,0)</f>
        <v>5934</v>
      </c>
      <c r="H68" s="5">
        <f>VLOOKUP(B68,[6]may94!$A$38:$IV$142,3,0)</f>
        <v>87130</v>
      </c>
      <c r="I68" s="5">
        <f>VLOOKUP(B68,[7]jun94!$A$49:$IV$153,3,0)</f>
        <v>38946</v>
      </c>
      <c r="J68" s="5">
        <f>VLOOKUP(B68,[8]jul94!$A$38:$IV$140,3,0)</f>
        <v>130521</v>
      </c>
      <c r="K68" s="5">
        <f>VLOOKUP(B68,[9]aug94!$A$38:$IV$140,3,0)</f>
        <v>87501</v>
      </c>
      <c r="L68" s="5">
        <f>VLOOKUP(B68,[10]sep94!$A$38:$IV$137,3,0)</f>
        <v>75908</v>
      </c>
      <c r="M68" s="5">
        <f>VLOOKUP(B68,[11]oct94!$A$38:$IV$140,3,0)</f>
        <v>48243</v>
      </c>
      <c r="N68" s="5">
        <f>VLOOKUP(B68,[12]nov94!$A$38:$IV$138,3,0)</f>
        <v>127495</v>
      </c>
      <c r="O68" s="5">
        <f>VLOOKUP(B68,[13]dec94!$A$38:$IV$137,3,0)</f>
        <v>1360209</v>
      </c>
      <c r="P68" s="5">
        <f>VLOOKUP(B68,[14]jan95!$A$37:$IV$133,3,0)</f>
        <v>102197</v>
      </c>
      <c r="Q68" s="5">
        <f>VLOOKUP(B68,[15]feb95!$A$37:$IV$127,3,0)</f>
        <v>17692</v>
      </c>
      <c r="R68" s="5">
        <f>VLOOKUP(B68,[16]mar95!$A$37:$IV$128,3,0)</f>
        <v>73232</v>
      </c>
      <c r="S68" s="5">
        <f>VLOOKUP(B68,[17]apr95!$A$37:$IV$122,3,0)</f>
        <v>20497</v>
      </c>
      <c r="T68" s="5">
        <f>VLOOKUP(B68,[18]may95!$A$37:$IV$126,3,0)</f>
        <v>62061</v>
      </c>
      <c r="U68" s="5">
        <f>VLOOKUP(B68,[19]jun95!$A$51:$IV$142,3,0)</f>
        <v>22999</v>
      </c>
      <c r="V68" s="5">
        <f>VLOOKUP(B68,[20]jul95!$A$51:$IV$140,3,0)</f>
        <v>24944</v>
      </c>
      <c r="W68" s="5">
        <f>VLOOKUP(B68,[21]aug95!$A$51:$IV$139,3,0)</f>
        <v>61846</v>
      </c>
      <c r="X68" s="5">
        <f>VLOOKUP(B68,[22]sep95!$A$51:$IV$138,3,0)</f>
        <v>22287</v>
      </c>
      <c r="Y68" s="5">
        <f>VLOOKUP(B68,[23]oct95!$A$37:$IV$122,3,0)</f>
        <v>3046</v>
      </c>
      <c r="Z68" s="5">
        <f>VLOOKUP(B68,[24]nov95!$A$37:$IV$122,3,0)</f>
        <v>77870</v>
      </c>
      <c r="AA68" s="5"/>
      <c r="AB68" s="5">
        <f>VLOOKUP(B68,[25]jan96!$A$36:$IV$108,3,0)</f>
        <v>5235</v>
      </c>
      <c r="AC68" s="5" t="e">
        <f>VLOOKUP(B68,[26]feb96!$A$32:$IV$51,3,0)</f>
        <v>#N/A</v>
      </c>
      <c r="AD68" s="5"/>
      <c r="AE68" s="5">
        <f>VLOOKUP(B68,[27]apr96!$A$36:$IV$111,3,0)</f>
        <v>1370</v>
      </c>
      <c r="AF68" s="5">
        <f>VLOOKUP(B68,[28]may96!$A$50:$IV$159,3,0)</f>
        <v>0</v>
      </c>
      <c r="AG68" s="5">
        <f>VLOOKUP(B68,[29]jun96!$A$36:$IV$111,3,0)</f>
        <v>7266</v>
      </c>
      <c r="AH68" s="5">
        <f>VLOOKUP(B68,[30]jul96!$A$51:$IV$125,3,0)</f>
        <v>25412</v>
      </c>
      <c r="AI68" s="5">
        <f>VLOOKUP(B68,[31]aug96!$A$50:$IV$123,3,0)</f>
        <v>96039</v>
      </c>
      <c r="AJ68" s="5">
        <f>VLOOKUP(B68,[32]sep96!$A$50:$IV$122,3,0)</f>
        <v>72188</v>
      </c>
      <c r="AK68" s="5">
        <f>VLOOKUP(B68,[33]oct96!$A$36:$IV$108,3,0)</f>
        <v>106927</v>
      </c>
      <c r="AL68" s="5">
        <f>VLOOKUP(B68,[34]nov96!$A$36:$IV$106,3,0)</f>
        <v>85221</v>
      </c>
      <c r="AM68" s="5">
        <f>VLOOKUP(B68,[35]dec96!$A$36:$IV$105,3,0)</f>
        <v>158428</v>
      </c>
      <c r="AN68" s="5">
        <f>VLOOKUP(B68,[36]jan97!$A$48:$IV$113,3,0)</f>
        <v>232539</v>
      </c>
      <c r="AO68" s="5">
        <f>VLOOKUP(B68,[37]feb97!$A$35:$IV$99,3,0)</f>
        <v>115163</v>
      </c>
      <c r="AP68" s="5">
        <f>VLOOKUP(B68,[38]mar97!$A$35:$IV$95,3,0)</f>
        <v>64942</v>
      </c>
      <c r="AQ68" s="5">
        <f>VLOOKUP(B68,[39]apr97!$A$35:$IV$97,3,0)</f>
        <v>176097</v>
      </c>
      <c r="AR68" s="5">
        <f>VLOOKUP(B68,[40]may97!$A$48:$IV$109,3,0)</f>
        <v>108479</v>
      </c>
      <c r="AS68" s="5">
        <f>VLOOKUP(B68,[41]jun97!$A$35:$IV$96,3,0)</f>
        <v>151366</v>
      </c>
      <c r="AT68" s="5">
        <f>VLOOKUP(B68,[42]jul97!$A$50:$IV$110,3,0)</f>
        <v>163172</v>
      </c>
      <c r="AU68" s="5">
        <f>VLOOKUP(B68,[43]aug97!$A$49:$IV$107,3,0)</f>
        <v>201129</v>
      </c>
      <c r="AV68" s="5">
        <f>VLOOKUP(B68,[44]sep97!$A$49:$IV$107,3,0)</f>
        <v>132279</v>
      </c>
      <c r="AW68" s="5">
        <f>VLOOKUP(B68,[45]oct97!$A$36:$IV$92,3,0)</f>
        <v>161252</v>
      </c>
      <c r="AX68" s="5">
        <f>VLOOKUP(B68,[46]nov97!$A$35:$IV$90,3,0)</f>
        <v>171744</v>
      </c>
      <c r="AY68" s="5">
        <f>VLOOKUP(B68,[47]dec97!$A$49:$IV$103,3,0)</f>
        <v>69442</v>
      </c>
      <c r="AZ68" s="5">
        <f>VLOOKUP(B68,[48]jan98!$A$34:$IV$83,3,0)</f>
        <v>225705</v>
      </c>
      <c r="BA68" s="5">
        <f>VLOOKUP(B68,[49]feb98!$A$34:$IV$81,3,0)</f>
        <v>262598</v>
      </c>
      <c r="BB68" s="5">
        <f>VLOOKUP(B68,[50]mar98!$A$34:$IV$82,3,0)</f>
        <v>204931</v>
      </c>
      <c r="BC68" s="5" t="e">
        <f>VLOOKUP(B68,[51]apr98!$A$31:$IV$39,3,0)</f>
        <v>#N/A</v>
      </c>
      <c r="BD68" s="5">
        <f>VLOOKUP(B68,[52]may98!$A$34:$IV$80,3,0)</f>
        <v>221872</v>
      </c>
      <c r="BE68" s="5">
        <f>VLOOKUP(B68,[53]jun98!$A$47:$IV$92,3,0)</f>
        <v>174607</v>
      </c>
      <c r="BF68" s="5">
        <f>VLOOKUP(B68,[54]jul98!$A$34:$IV$78,3,0)</f>
        <v>249787</v>
      </c>
      <c r="BG68" s="5">
        <f>VLOOKUP(B68,[55]aug98!$A$47:$IV$90,3,0)</f>
        <v>305494</v>
      </c>
      <c r="BH68" s="5">
        <f>VLOOKUP(B68,[56]sep98!$A$47:$IV$89,3,0)</f>
        <v>459067</v>
      </c>
      <c r="BI68" s="5">
        <f>VLOOKUP(B68,[57]oct98!$A$34:$IV$75,3,0)</f>
        <v>495730</v>
      </c>
      <c r="BJ68" s="5">
        <f>VLOOKUP(B68,[58]nov98!$A$34:$IV$74,3,0)</f>
        <v>706156</v>
      </c>
      <c r="BK68" s="5">
        <f>VLOOKUP(B68,[59]dec98!$A$34:$IV$72,3,0)</f>
        <v>145946</v>
      </c>
      <c r="BL68" s="5">
        <f>VLOOKUP(B68,[60]jan99!$A$33:$IV$67,3,0)</f>
        <v>642710</v>
      </c>
      <c r="BM68" s="5">
        <f>VLOOKUP(B68,[61]feb99!$A$33:$IV$68,3,0)</f>
        <v>474160</v>
      </c>
      <c r="BN68" s="5">
        <f>VLOOKUP(B68,[62]mar99!$A$33:$IV$65,3,0)</f>
        <v>207574</v>
      </c>
      <c r="BO68" s="5">
        <f>VLOOKUP(B68,[63]apr99!$A$33:$IV$65,3,0)</f>
        <v>556232</v>
      </c>
      <c r="BP68" s="5">
        <f>VLOOKUP(B68,[64]may99!$A$33:$IV$64,3,0)</f>
        <v>182014</v>
      </c>
      <c r="BQ68" s="5">
        <f>VLOOKUP(B68,[65]jun99!$A$33:$IV$63,3,0)</f>
        <v>287512</v>
      </c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N68" s="2">
        <v>36312</v>
      </c>
      <c r="CO68" s="1">
        <f t="shared" ref="CO68:CO87" si="113">(C68/1000000)/$A68</f>
        <v>0.5849719333333333</v>
      </c>
      <c r="CP68" s="1">
        <f t="shared" si="26"/>
        <v>2.3879333333333332E-3</v>
      </c>
      <c r="CQ68" s="1">
        <f t="shared" si="27"/>
        <v>5.600999999999999E-4</v>
      </c>
      <c r="CR68" s="1">
        <f t="shared" si="28"/>
        <v>1.2449999999999999E-4</v>
      </c>
      <c r="CS68" s="1">
        <f t="shared" si="29"/>
        <v>1.9780000000000001E-4</v>
      </c>
      <c r="CT68" s="1">
        <f t="shared" si="30"/>
        <v>2.9043333333333334E-3</v>
      </c>
      <c r="CU68" s="1">
        <f t="shared" si="31"/>
        <v>1.2982E-3</v>
      </c>
      <c r="CV68" s="1">
        <f t="shared" si="32"/>
        <v>4.3506999999999999E-3</v>
      </c>
      <c r="CW68" s="1">
        <f t="shared" si="33"/>
        <v>2.9166999999999999E-3</v>
      </c>
      <c r="CX68" s="1">
        <f t="shared" si="34"/>
        <v>2.5302666666666669E-3</v>
      </c>
      <c r="CY68" s="1">
        <f t="shared" si="35"/>
        <v>1.6081000000000001E-3</v>
      </c>
      <c r="CZ68" s="1">
        <f t="shared" si="36"/>
        <v>4.2498333333333329E-3</v>
      </c>
      <c r="DA68" s="1">
        <f t="shared" si="37"/>
        <v>4.53403E-2</v>
      </c>
      <c r="DB68" s="1">
        <f t="shared" si="38"/>
        <v>3.4065666666666665E-3</v>
      </c>
      <c r="DC68" s="1">
        <f t="shared" si="39"/>
        <v>5.8973333333333332E-4</v>
      </c>
      <c r="DD68" s="1">
        <f t="shared" si="40"/>
        <v>2.4410666666666667E-3</v>
      </c>
      <c r="DE68" s="1">
        <f t="shared" si="41"/>
        <v>6.8323333333333337E-4</v>
      </c>
      <c r="DF68" s="1">
        <f t="shared" si="42"/>
        <v>2.0687000000000001E-3</v>
      </c>
      <c r="DG68" s="1">
        <f t="shared" si="43"/>
        <v>7.6663333333333334E-4</v>
      </c>
      <c r="DH68" s="1">
        <f t="shared" si="44"/>
        <v>8.3146666666666675E-4</v>
      </c>
      <c r="DI68" s="1">
        <f t="shared" si="45"/>
        <v>2.0615333333333331E-3</v>
      </c>
      <c r="DJ68" s="1">
        <f t="shared" si="46"/>
        <v>7.4290000000000001E-4</v>
      </c>
      <c r="DK68" s="1">
        <f t="shared" si="47"/>
        <v>1.0153333333333334E-4</v>
      </c>
      <c r="DL68" s="1">
        <f t="shared" si="48"/>
        <v>2.5956666666666667E-3</v>
      </c>
      <c r="DM68" s="1">
        <f t="shared" si="49"/>
        <v>0</v>
      </c>
      <c r="DN68" s="1">
        <f t="shared" si="50"/>
        <v>1.7450000000000001E-4</v>
      </c>
      <c r="DO68" s="1" t="e">
        <f t="shared" si="51"/>
        <v>#N/A</v>
      </c>
      <c r="DP68" s="1">
        <f t="shared" si="52"/>
        <v>0</v>
      </c>
      <c r="DQ68" s="1">
        <f t="shared" si="53"/>
        <v>4.5666666666666661E-5</v>
      </c>
      <c r="DR68" s="1">
        <f t="shared" si="54"/>
        <v>0</v>
      </c>
      <c r="DS68" s="1">
        <f t="shared" si="55"/>
        <v>2.4220000000000001E-4</v>
      </c>
      <c r="DT68" s="1">
        <f t="shared" si="56"/>
        <v>8.4706666666666669E-4</v>
      </c>
      <c r="DU68" s="1">
        <f t="shared" si="57"/>
        <v>3.2012999999999998E-3</v>
      </c>
      <c r="DV68" s="1">
        <f t="shared" si="58"/>
        <v>2.4062666666666665E-3</v>
      </c>
      <c r="DW68" s="1">
        <f t="shared" si="59"/>
        <v>3.5642333333333331E-3</v>
      </c>
      <c r="DX68" s="1">
        <f t="shared" si="60"/>
        <v>2.8407000000000003E-3</v>
      </c>
      <c r="DY68" s="1">
        <f t="shared" si="61"/>
        <v>5.2809333333333338E-3</v>
      </c>
      <c r="DZ68" s="1">
        <f t="shared" si="62"/>
        <v>7.7513E-3</v>
      </c>
      <c r="EA68" s="1">
        <f t="shared" si="63"/>
        <v>3.8387666666666667E-3</v>
      </c>
      <c r="EB68" s="1">
        <f t="shared" si="64"/>
        <v>2.1647333333333334E-3</v>
      </c>
      <c r="EC68" s="1">
        <f t="shared" si="65"/>
        <v>5.8698999999999999E-3</v>
      </c>
      <c r="ED68" s="1">
        <f t="shared" si="66"/>
        <v>3.6159666666666667E-3</v>
      </c>
      <c r="EE68" s="1">
        <f t="shared" si="67"/>
        <v>5.0455333333333336E-3</v>
      </c>
      <c r="EF68" s="1">
        <f t="shared" si="68"/>
        <v>5.4390666666666674E-3</v>
      </c>
      <c r="EG68" s="1">
        <f t="shared" si="69"/>
        <v>6.7042999999999998E-3</v>
      </c>
      <c r="EH68" s="1">
        <f t="shared" si="70"/>
        <v>4.4093000000000005E-3</v>
      </c>
      <c r="EI68" s="1">
        <f t="shared" si="71"/>
        <v>5.3750666666666667E-3</v>
      </c>
      <c r="EJ68" s="1">
        <f t="shared" si="72"/>
        <v>5.7248000000000004E-3</v>
      </c>
      <c r="EK68" s="1">
        <f t="shared" si="73"/>
        <v>2.3147333333333334E-3</v>
      </c>
      <c r="EL68" s="1">
        <f t="shared" si="74"/>
        <v>7.5234999999999998E-3</v>
      </c>
      <c r="EM68" s="1">
        <f t="shared" si="75"/>
        <v>8.7532666666666672E-3</v>
      </c>
      <c r="EN68" s="1">
        <f t="shared" si="76"/>
        <v>6.8310333333333334E-3</v>
      </c>
      <c r="EO68" s="1" t="e">
        <f t="shared" si="77"/>
        <v>#N/A</v>
      </c>
      <c r="EP68" s="1">
        <f t="shared" si="78"/>
        <v>7.3957333333333338E-3</v>
      </c>
      <c r="EQ68" s="1">
        <f t="shared" si="79"/>
        <v>5.8202333333333333E-3</v>
      </c>
      <c r="ER68" s="1">
        <f t="shared" si="80"/>
        <v>8.3262333333333337E-3</v>
      </c>
      <c r="ES68" s="1">
        <f t="shared" si="81"/>
        <v>1.0183133333333334E-2</v>
      </c>
      <c r="ET68" s="1">
        <f t="shared" si="82"/>
        <v>1.5302233333333333E-2</v>
      </c>
      <c r="EU68" s="1">
        <f t="shared" si="83"/>
        <v>1.6524333333333332E-2</v>
      </c>
      <c r="EV68" s="1">
        <f t="shared" si="84"/>
        <v>2.3538533333333334E-2</v>
      </c>
      <c r="EW68" s="1">
        <f t="shared" si="85"/>
        <v>4.8648666666666661E-3</v>
      </c>
      <c r="EX68" s="1">
        <f t="shared" si="86"/>
        <v>2.1423666666666667E-2</v>
      </c>
      <c r="EY68" s="1">
        <f t="shared" si="87"/>
        <v>1.5805333333333334E-2</v>
      </c>
      <c r="EZ68" s="1">
        <f t="shared" si="88"/>
        <v>6.9191333333333332E-3</v>
      </c>
      <c r="FA68" s="1">
        <f t="shared" si="25"/>
        <v>1.8541066666666665E-2</v>
      </c>
      <c r="FB68" s="1">
        <f t="shared" si="98"/>
        <v>6.0671333333333338E-3</v>
      </c>
      <c r="FC68" s="1">
        <f t="shared" si="99"/>
        <v>9.5837333333333337E-3</v>
      </c>
      <c r="FD68" s="1">
        <f t="shared" si="100"/>
        <v>0</v>
      </c>
      <c r="FE68" s="1">
        <f t="shared" si="101"/>
        <v>0</v>
      </c>
      <c r="FF68" s="1">
        <f t="shared" si="102"/>
        <v>0</v>
      </c>
      <c r="FG68" s="1">
        <f t="shared" si="103"/>
        <v>0</v>
      </c>
      <c r="FH68" s="1">
        <f t="shared" si="104"/>
        <v>0</v>
      </c>
      <c r="FI68" s="1">
        <f t="shared" si="105"/>
        <v>0</v>
      </c>
      <c r="FJ68" s="1">
        <f t="shared" si="106"/>
        <v>0</v>
      </c>
      <c r="FK68" s="1">
        <f t="shared" si="107"/>
        <v>0</v>
      </c>
      <c r="FL68" s="1">
        <f t="shared" si="108"/>
        <v>0</v>
      </c>
      <c r="FM68" s="1">
        <f t="shared" si="109"/>
        <v>0</v>
      </c>
      <c r="FN68" s="1">
        <f t="shared" si="110"/>
        <v>0</v>
      </c>
      <c r="FO68" s="1">
        <f t="shared" si="111"/>
        <v>0</v>
      </c>
      <c r="FP68" s="1">
        <f t="shared" si="112"/>
        <v>0</v>
      </c>
      <c r="FQ68" s="1">
        <f t="shared" si="90"/>
        <v>0</v>
      </c>
      <c r="FR68" s="1">
        <f t="shared" si="91"/>
        <v>0</v>
      </c>
      <c r="FS68" s="1">
        <f t="shared" si="92"/>
        <v>0</v>
      </c>
      <c r="FT68" s="1">
        <f t="shared" si="93"/>
        <v>0</v>
      </c>
      <c r="FU68" s="1">
        <f t="shared" si="94"/>
        <v>0</v>
      </c>
      <c r="FV68" s="1">
        <f t="shared" si="95"/>
        <v>0</v>
      </c>
      <c r="FW68" s="1">
        <f t="shared" si="96"/>
        <v>0</v>
      </c>
      <c r="FX68" s="1">
        <f t="shared" si="97"/>
        <v>0</v>
      </c>
    </row>
    <row r="69" spans="1:180" x14ac:dyDescent="0.2">
      <c r="A69" s="1">
        <v>31</v>
      </c>
      <c r="B69" s="2">
        <v>36342</v>
      </c>
      <c r="C69" s="5">
        <f>VLOOKUP(B69,'[1]1993'!$A$392:$IV$502,3,0)</f>
        <v>21409709</v>
      </c>
      <c r="D69" s="5">
        <f>VLOOKUP(B69,[2]jan94!$A$38:$IV$145,3,0)</f>
        <v>77507</v>
      </c>
      <c r="E69" s="5">
        <f>VLOOKUP(B69,[3]feb94!$A$38:$IV$144,3,0)</f>
        <v>18655</v>
      </c>
      <c r="F69" s="5">
        <f>VLOOKUP(B69,[4]mar94!$A$38:$IV$144,3,0)</f>
        <v>3716</v>
      </c>
      <c r="G69" s="5">
        <f>VLOOKUP(B69,[5]apr94!$A$38:$IV$142,3,0)</f>
        <v>5434</v>
      </c>
      <c r="H69" s="5">
        <f>VLOOKUP(B69,[6]may94!$A$38:$IV$142,3,0)</f>
        <v>86243</v>
      </c>
      <c r="I69" s="5">
        <f>VLOOKUP(B69,[7]jun94!$A$49:$IV$153,3,0)</f>
        <v>40491</v>
      </c>
      <c r="J69" s="5">
        <f>VLOOKUP(B69,[8]jul94!$A$38:$IV$140,3,0)</f>
        <v>136415</v>
      </c>
      <c r="K69" s="5">
        <f>VLOOKUP(B69,[9]aug94!$A$38:$IV$140,3,0)</f>
        <v>89737</v>
      </c>
      <c r="L69" s="5">
        <f>VLOOKUP(B69,[10]sep94!$A$38:$IV$137,3,0)</f>
        <v>82560</v>
      </c>
      <c r="M69" s="5">
        <f>VLOOKUP(B69,[11]oct94!$A$38:$IV$140,3,0)</f>
        <v>29156</v>
      </c>
      <c r="N69" s="5">
        <f>VLOOKUP(B69,[12]nov94!$A$38:$IV$138,3,0)</f>
        <v>103824</v>
      </c>
      <c r="O69" s="5">
        <f>VLOOKUP(B69,[13]dec94!$A$38:$IV$137,3,0)</f>
        <v>1593637</v>
      </c>
      <c r="P69" s="5">
        <f>VLOOKUP(B69,[14]jan95!$A$37:$IV$133,3,0)</f>
        <v>37359</v>
      </c>
      <c r="Q69" s="5">
        <f>VLOOKUP(B69,[15]feb95!$A$37:$IV$127,3,0)</f>
        <v>23698</v>
      </c>
      <c r="R69" s="5">
        <f>VLOOKUP(B69,[16]mar95!$A$37:$IV$128,3,0)</f>
        <v>77419</v>
      </c>
      <c r="S69" s="5">
        <f>VLOOKUP(B69,[17]apr95!$A$37:$IV$122,3,0)</f>
        <v>20285</v>
      </c>
      <c r="T69" s="5">
        <f>VLOOKUP(B69,[18]may95!$A$37:$IV$126,3,0)</f>
        <v>62386</v>
      </c>
      <c r="U69" s="5">
        <f>VLOOKUP(B69,[19]jun95!$A$51:$IV$142,3,0)</f>
        <v>23501</v>
      </c>
      <c r="V69" s="5">
        <f>VLOOKUP(B69,[20]jul95!$A$51:$IV$140,3,0)</f>
        <v>24652</v>
      </c>
      <c r="W69" s="5">
        <f>VLOOKUP(B69,[21]aug95!$A$51:$IV$139,3,0)</f>
        <v>32389</v>
      </c>
      <c r="X69" s="5">
        <f>VLOOKUP(B69,[22]sep95!$A$51:$IV$138,3,0)</f>
        <v>14347</v>
      </c>
      <c r="Y69" s="5">
        <f>VLOOKUP(B69,[23]oct95!$A$37:$IV$122,3,0)</f>
        <v>2654</v>
      </c>
      <c r="Z69" s="5">
        <f>VLOOKUP(B69,[24]nov95!$A$37:$IV$122,3,0)</f>
        <v>68886</v>
      </c>
      <c r="AA69" s="5"/>
      <c r="AB69" s="5">
        <f>VLOOKUP(B69,[25]jan96!$A$36:$IV$108,3,0)</f>
        <v>5203</v>
      </c>
      <c r="AC69" s="5" t="e">
        <f>VLOOKUP(B69,[26]feb96!$A$32:$IV$51,3,0)</f>
        <v>#N/A</v>
      </c>
      <c r="AD69" s="5"/>
      <c r="AE69" s="5">
        <f>VLOOKUP(B69,[27]apr96!$A$36:$IV$111,3,0)</f>
        <v>1117</v>
      </c>
      <c r="AF69" s="5">
        <f>VLOOKUP(B69,[28]may96!$A$50:$IV$159,3,0)</f>
        <v>0</v>
      </c>
      <c r="AG69" s="5">
        <f>VLOOKUP(B69,[29]jun96!$A$36:$IV$111,3,0)</f>
        <v>7000</v>
      </c>
      <c r="AH69" s="5">
        <f>VLOOKUP(B69,[30]jul96!$A$51:$IV$125,3,0)</f>
        <v>27976</v>
      </c>
      <c r="AI69" s="5">
        <f>VLOOKUP(B69,[31]aug96!$A$50:$IV$123,3,0)</f>
        <v>98678</v>
      </c>
      <c r="AJ69" s="5">
        <f>VLOOKUP(B69,[32]sep96!$A$50:$IV$122,3,0)</f>
        <v>70529</v>
      </c>
      <c r="AK69" s="5">
        <f>VLOOKUP(B69,[33]oct96!$A$36:$IV$108,3,0)</f>
        <v>118727</v>
      </c>
      <c r="AL69" s="5">
        <f>VLOOKUP(B69,[34]nov96!$A$36:$IV$106,3,0)</f>
        <v>85887</v>
      </c>
      <c r="AM69" s="5">
        <f>VLOOKUP(B69,[35]dec96!$A$36:$IV$105,3,0)</f>
        <v>158332</v>
      </c>
      <c r="AN69" s="5">
        <f>VLOOKUP(B69,[36]jan97!$A$48:$IV$113,3,0)</f>
        <v>242316</v>
      </c>
      <c r="AO69" s="5">
        <f>VLOOKUP(B69,[37]feb97!$A$35:$IV$99,3,0)</f>
        <v>103280</v>
      </c>
      <c r="AP69" s="5">
        <f>VLOOKUP(B69,[38]mar97!$A$35:$IV$95,3,0)</f>
        <v>62644</v>
      </c>
      <c r="AQ69" s="5">
        <f>VLOOKUP(B69,[39]apr97!$A$35:$IV$97,3,0)</f>
        <v>179608</v>
      </c>
      <c r="AR69" s="5">
        <f>VLOOKUP(B69,[40]may97!$A$48:$IV$109,3,0)</f>
        <v>109331</v>
      </c>
      <c r="AS69" s="5">
        <f>VLOOKUP(B69,[41]jun97!$A$35:$IV$96,3,0)</f>
        <v>98703</v>
      </c>
      <c r="AT69" s="5">
        <f>VLOOKUP(B69,[42]jul97!$A$50:$IV$110,3,0)</f>
        <v>163788</v>
      </c>
      <c r="AU69" s="5">
        <f>VLOOKUP(B69,[43]aug97!$A$49:$IV$107,3,0)</f>
        <v>146811</v>
      </c>
      <c r="AV69" s="5">
        <f>VLOOKUP(B69,[44]sep97!$A$49:$IV$107,3,0)</f>
        <v>121251</v>
      </c>
      <c r="AW69" s="5">
        <f>VLOOKUP(B69,[45]oct97!$A$36:$IV$92,3,0)</f>
        <v>163965</v>
      </c>
      <c r="AX69" s="5">
        <f>VLOOKUP(B69,[46]nov97!$A$35:$IV$90,3,0)</f>
        <v>201803</v>
      </c>
      <c r="AY69" s="5">
        <f>VLOOKUP(B69,[47]dec97!$A$49:$IV$103,3,0)</f>
        <v>103449</v>
      </c>
      <c r="AZ69" s="5">
        <f>VLOOKUP(B69,[48]jan98!$A$34:$IV$83,3,0)</f>
        <v>252160</v>
      </c>
      <c r="BA69" s="5">
        <f>VLOOKUP(B69,[49]feb98!$A$34:$IV$81,3,0)</f>
        <v>261006</v>
      </c>
      <c r="BB69" s="5">
        <f>VLOOKUP(B69,[50]mar98!$A$34:$IV$82,3,0)</f>
        <v>217104</v>
      </c>
      <c r="BC69" s="5" t="e">
        <f>VLOOKUP(B69,[51]apr98!$A$31:$IV$39,3,0)</f>
        <v>#N/A</v>
      </c>
      <c r="BD69" s="5">
        <f>VLOOKUP(B69,[52]may98!$A$34:$IV$80,3,0)</f>
        <v>212168</v>
      </c>
      <c r="BE69" s="5">
        <f>VLOOKUP(B69,[53]jun98!$A$47:$IV$92,3,0)</f>
        <v>172060</v>
      </c>
      <c r="BF69" s="5">
        <f>VLOOKUP(B69,[54]jul98!$A$34:$IV$78,3,0)</f>
        <v>245348</v>
      </c>
      <c r="BG69" s="5">
        <f>VLOOKUP(B69,[55]aug98!$A$47:$IV$90,3,0)</f>
        <v>280681</v>
      </c>
      <c r="BH69" s="5">
        <f>VLOOKUP(B69,[56]sep98!$A$47:$IV$89,3,0)</f>
        <v>297126</v>
      </c>
      <c r="BI69" s="5">
        <f>VLOOKUP(B69,[57]oct98!$A$34:$IV$75,3,0)</f>
        <v>468167</v>
      </c>
      <c r="BJ69" s="5">
        <f>VLOOKUP(B69,[58]nov98!$A$34:$IV$74,3,0)</f>
        <v>678384</v>
      </c>
      <c r="BK69" s="5">
        <f>VLOOKUP(B69,[59]dec98!$A$34:$IV$72,3,0)</f>
        <v>162351</v>
      </c>
      <c r="BL69" s="5">
        <f>VLOOKUP(B69,[60]jan99!$A$33:$IV$67,3,0)</f>
        <v>575964</v>
      </c>
      <c r="BM69" s="5">
        <f>VLOOKUP(B69,[61]feb99!$A$33:$IV$68,3,0)</f>
        <v>415421</v>
      </c>
      <c r="BN69" s="5">
        <f>VLOOKUP(B69,[62]mar99!$A$33:$IV$65,3,0)</f>
        <v>187656</v>
      </c>
      <c r="BO69" s="5">
        <f>VLOOKUP(B69,[63]apr99!$A$33:$IV$65,3,0)</f>
        <v>449780</v>
      </c>
      <c r="BP69" s="5">
        <f>VLOOKUP(B69,[64]may99!$A$33:$IV$64,3,0)</f>
        <v>254639</v>
      </c>
      <c r="BQ69" s="5">
        <f>VLOOKUP(B69,[65]jun99!$A$33:$IV$63,3,0)</f>
        <v>583643</v>
      </c>
      <c r="BR69" s="5">
        <f>VLOOKUP(B69,[66]jul99!$A$45:$IV$74,3,0)</f>
        <v>269215</v>
      </c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N69" s="2">
        <v>36342</v>
      </c>
      <c r="CO69" s="1">
        <f t="shared" si="113"/>
        <v>0.69063577419354838</v>
      </c>
      <c r="CP69" s="1">
        <f t="shared" si="26"/>
        <v>2.500225806451613E-3</v>
      </c>
      <c r="CQ69" s="1">
        <f t="shared" si="27"/>
        <v>6.0177419354838719E-4</v>
      </c>
      <c r="CR69" s="1">
        <f t="shared" si="28"/>
        <v>1.1987096774193549E-4</v>
      </c>
      <c r="CS69" s="1">
        <f t="shared" si="29"/>
        <v>1.7529032258064515E-4</v>
      </c>
      <c r="CT69" s="1">
        <f t="shared" si="30"/>
        <v>2.7820322580645162E-3</v>
      </c>
      <c r="CU69" s="1">
        <f t="shared" si="31"/>
        <v>1.3061612903225806E-3</v>
      </c>
      <c r="CV69" s="1">
        <f t="shared" si="32"/>
        <v>4.4004838709677425E-3</v>
      </c>
      <c r="CW69" s="1">
        <f t="shared" si="33"/>
        <v>2.8947419354838711E-3</v>
      </c>
      <c r="CX69" s="1">
        <f t="shared" si="34"/>
        <v>2.6632258064516129E-3</v>
      </c>
      <c r="CY69" s="1">
        <f t="shared" si="35"/>
        <v>9.4051612903225815E-4</v>
      </c>
      <c r="CZ69" s="1">
        <f t="shared" si="36"/>
        <v>3.3491612903225805E-3</v>
      </c>
      <c r="DA69" s="1">
        <f t="shared" si="37"/>
        <v>5.1407645161290323E-2</v>
      </c>
      <c r="DB69" s="1">
        <f t="shared" si="38"/>
        <v>1.2051290322580646E-3</v>
      </c>
      <c r="DC69" s="1">
        <f t="shared" si="39"/>
        <v>7.6445161290322587E-4</v>
      </c>
      <c r="DD69" s="1">
        <f t="shared" si="40"/>
        <v>2.4973870967741935E-3</v>
      </c>
      <c r="DE69" s="1">
        <f t="shared" si="41"/>
        <v>6.5435483870967745E-4</v>
      </c>
      <c r="DF69" s="1">
        <f t="shared" si="42"/>
        <v>2.0124516129032257E-3</v>
      </c>
      <c r="DG69" s="1">
        <f t="shared" si="43"/>
        <v>7.5809677419354845E-4</v>
      </c>
      <c r="DH69" s="1">
        <f t="shared" si="44"/>
        <v>7.9522580645161294E-4</v>
      </c>
      <c r="DI69" s="1">
        <f t="shared" si="45"/>
        <v>1.0448064516129032E-3</v>
      </c>
      <c r="DJ69" s="1">
        <f t="shared" si="46"/>
        <v>4.6280645161290323E-4</v>
      </c>
      <c r="DK69" s="1">
        <f t="shared" si="47"/>
        <v>8.5612903225806451E-5</v>
      </c>
      <c r="DL69" s="1">
        <f t="shared" si="48"/>
        <v>2.2221290322580645E-3</v>
      </c>
      <c r="DM69" s="1">
        <f t="shared" si="49"/>
        <v>0</v>
      </c>
      <c r="DN69" s="1">
        <f t="shared" si="50"/>
        <v>1.6783870967741936E-4</v>
      </c>
      <c r="DO69" s="1" t="e">
        <f t="shared" si="51"/>
        <v>#N/A</v>
      </c>
      <c r="DP69" s="1">
        <f t="shared" si="52"/>
        <v>0</v>
      </c>
      <c r="DQ69" s="1">
        <f t="shared" si="53"/>
        <v>3.603225806451613E-5</v>
      </c>
      <c r="DR69" s="1">
        <f t="shared" si="54"/>
        <v>0</v>
      </c>
      <c r="DS69" s="1">
        <f t="shared" si="55"/>
        <v>2.2580645161290324E-4</v>
      </c>
      <c r="DT69" s="1">
        <f t="shared" si="56"/>
        <v>9.0245161290322586E-4</v>
      </c>
      <c r="DU69" s="1">
        <f t="shared" si="57"/>
        <v>3.1831612903225805E-3</v>
      </c>
      <c r="DV69" s="1">
        <f t="shared" si="58"/>
        <v>2.2751290322580641E-3</v>
      </c>
      <c r="DW69" s="1">
        <f t="shared" si="59"/>
        <v>3.8299032258064516E-3</v>
      </c>
      <c r="DX69" s="1">
        <f t="shared" si="60"/>
        <v>2.7705483870967742E-3</v>
      </c>
      <c r="DY69" s="1">
        <f t="shared" si="61"/>
        <v>5.1074838709677418E-3</v>
      </c>
      <c r="DZ69" s="1">
        <f t="shared" si="62"/>
        <v>7.8166451612903219E-3</v>
      </c>
      <c r="EA69" s="1">
        <f t="shared" si="63"/>
        <v>3.3316129032258065E-3</v>
      </c>
      <c r="EB69" s="1">
        <f t="shared" si="64"/>
        <v>2.0207741935483873E-3</v>
      </c>
      <c r="EC69" s="1">
        <f t="shared" si="65"/>
        <v>5.7938064516129028E-3</v>
      </c>
      <c r="ED69" s="1">
        <f t="shared" si="66"/>
        <v>3.5268064516129033E-3</v>
      </c>
      <c r="EE69" s="1">
        <f t="shared" si="67"/>
        <v>3.1839677419354838E-3</v>
      </c>
      <c r="EF69" s="1">
        <f t="shared" si="68"/>
        <v>5.2834838709677418E-3</v>
      </c>
      <c r="EG69" s="1">
        <f t="shared" si="69"/>
        <v>4.7358387096774193E-3</v>
      </c>
      <c r="EH69" s="1">
        <f t="shared" si="70"/>
        <v>3.9113225806451614E-3</v>
      </c>
      <c r="EI69" s="1">
        <f t="shared" si="71"/>
        <v>5.2891935483870963E-3</v>
      </c>
      <c r="EJ69" s="1">
        <f t="shared" si="72"/>
        <v>6.5097741935483877E-3</v>
      </c>
      <c r="EK69" s="1">
        <f t="shared" si="73"/>
        <v>3.3370645161290321E-3</v>
      </c>
      <c r="EL69" s="1">
        <f t="shared" si="74"/>
        <v>8.1341935483870958E-3</v>
      </c>
      <c r="EM69" s="1">
        <f t="shared" si="75"/>
        <v>8.4195483870967754E-3</v>
      </c>
      <c r="EN69" s="1">
        <f t="shared" si="76"/>
        <v>7.0033548387096771E-3</v>
      </c>
      <c r="EO69" s="1" t="e">
        <f t="shared" si="77"/>
        <v>#N/A</v>
      </c>
      <c r="EP69" s="1">
        <f t="shared" si="78"/>
        <v>6.8441290322580643E-3</v>
      </c>
      <c r="EQ69" s="1">
        <f t="shared" si="79"/>
        <v>5.5503225806451612E-3</v>
      </c>
      <c r="ER69" s="1">
        <f t="shared" si="80"/>
        <v>7.9144516129032259E-3</v>
      </c>
      <c r="ES69" s="1">
        <f t="shared" si="81"/>
        <v>9.0542258064516129E-3</v>
      </c>
      <c r="ET69" s="1">
        <f t="shared" si="82"/>
        <v>9.5847096774193553E-3</v>
      </c>
      <c r="EU69" s="1">
        <f t="shared" si="83"/>
        <v>1.5102161290322581E-2</v>
      </c>
      <c r="EV69" s="1">
        <f t="shared" si="84"/>
        <v>2.1883354838709675E-2</v>
      </c>
      <c r="EW69" s="1">
        <f t="shared" si="85"/>
        <v>5.2371290322580644E-3</v>
      </c>
      <c r="EX69" s="1">
        <f t="shared" si="86"/>
        <v>1.8579483870967743E-2</v>
      </c>
      <c r="EY69" s="1">
        <f t="shared" si="87"/>
        <v>1.3400677419354839E-2</v>
      </c>
      <c r="EZ69" s="1">
        <f t="shared" si="88"/>
        <v>6.0534193548387096E-3</v>
      </c>
      <c r="FA69" s="1">
        <f t="shared" si="25"/>
        <v>1.4509032258064516E-2</v>
      </c>
      <c r="FB69" s="1">
        <f t="shared" si="98"/>
        <v>8.2141612903225813E-3</v>
      </c>
      <c r="FC69" s="1">
        <f t="shared" si="99"/>
        <v>1.8827193548387099E-2</v>
      </c>
      <c r="FD69" s="1">
        <f t="shared" si="100"/>
        <v>8.6843548387096764E-3</v>
      </c>
      <c r="FE69" s="1">
        <f t="shared" si="101"/>
        <v>0</v>
      </c>
      <c r="FF69" s="1">
        <f t="shared" si="102"/>
        <v>0</v>
      </c>
      <c r="FG69" s="1">
        <f t="shared" si="103"/>
        <v>0</v>
      </c>
      <c r="FH69" s="1">
        <f t="shared" si="104"/>
        <v>0</v>
      </c>
      <c r="FI69" s="1">
        <f t="shared" si="105"/>
        <v>0</v>
      </c>
      <c r="FJ69" s="1">
        <f t="shared" si="106"/>
        <v>0</v>
      </c>
      <c r="FK69" s="1">
        <f t="shared" si="107"/>
        <v>0</v>
      </c>
      <c r="FL69" s="1">
        <f t="shared" si="108"/>
        <v>0</v>
      </c>
      <c r="FM69" s="1">
        <f t="shared" si="109"/>
        <v>0</v>
      </c>
      <c r="FN69" s="1">
        <f t="shared" si="110"/>
        <v>0</v>
      </c>
      <c r="FO69" s="1">
        <f t="shared" si="111"/>
        <v>0</v>
      </c>
      <c r="FP69" s="1">
        <f t="shared" si="112"/>
        <v>0</v>
      </c>
      <c r="FQ69" s="1">
        <f t="shared" si="90"/>
        <v>0</v>
      </c>
      <c r="FR69" s="1">
        <f t="shared" si="91"/>
        <v>0</v>
      </c>
      <c r="FS69" s="1">
        <f t="shared" si="92"/>
        <v>0</v>
      </c>
      <c r="FT69" s="1">
        <f t="shared" si="93"/>
        <v>0</v>
      </c>
      <c r="FU69" s="1">
        <f t="shared" si="94"/>
        <v>0</v>
      </c>
      <c r="FV69" s="1">
        <f t="shared" si="95"/>
        <v>0</v>
      </c>
      <c r="FW69" s="1">
        <f t="shared" si="96"/>
        <v>0</v>
      </c>
      <c r="FX69" s="1">
        <f t="shared" si="97"/>
        <v>0</v>
      </c>
    </row>
    <row r="70" spans="1:180" x14ac:dyDescent="0.2">
      <c r="A70" s="1">
        <v>31</v>
      </c>
      <c r="B70" s="2">
        <v>36373</v>
      </c>
      <c r="C70" s="5">
        <f>VLOOKUP(B70,'[1]1993'!$A$392:$IV$502,3,0)</f>
        <v>20000732</v>
      </c>
      <c r="D70" s="5">
        <f>VLOOKUP(B70,[2]jan94!$A$38:$IV$145,3,0)</f>
        <v>73306</v>
      </c>
      <c r="E70" s="5">
        <f>VLOOKUP(B70,[3]feb94!$A$38:$IV$144,3,0)</f>
        <v>18368</v>
      </c>
      <c r="F70" s="5">
        <f>VLOOKUP(B70,[4]mar94!$A$38:$IV$144,3,0)</f>
        <v>4227</v>
      </c>
      <c r="G70" s="5">
        <f>VLOOKUP(B70,[5]apr94!$A$38:$IV$142,3,0)</f>
        <v>4924</v>
      </c>
      <c r="H70" s="5">
        <f>VLOOKUP(B70,[6]may94!$A$38:$IV$142,3,0)</f>
        <v>88388</v>
      </c>
      <c r="I70" s="5">
        <f>VLOOKUP(B70,[7]jun94!$A$49:$IV$153,3,0)</f>
        <v>39953</v>
      </c>
      <c r="J70" s="5">
        <f>VLOOKUP(B70,[8]jul94!$A$38:$IV$140,3,0)</f>
        <v>142041</v>
      </c>
      <c r="K70" s="5">
        <f>VLOOKUP(B70,[9]aug94!$A$38:$IV$140,3,0)</f>
        <v>89395</v>
      </c>
      <c r="L70" s="5">
        <f>VLOOKUP(B70,[10]sep94!$A$38:$IV$137,3,0)</f>
        <v>65618</v>
      </c>
      <c r="M70" s="5">
        <f>VLOOKUP(B70,[11]oct94!$A$38:$IV$140,3,0)</f>
        <v>48710</v>
      </c>
      <c r="N70" s="5">
        <f>VLOOKUP(B70,[12]nov94!$A$38:$IV$138,3,0)</f>
        <v>111317</v>
      </c>
      <c r="O70" s="5">
        <f>VLOOKUP(B70,[13]dec94!$A$38:$IV$137,3,0)</f>
        <v>1366093</v>
      </c>
      <c r="P70" s="5">
        <f>VLOOKUP(B70,[14]jan95!$A$37:$IV$133,3,0)</f>
        <v>103026</v>
      </c>
      <c r="Q70" s="5">
        <f>VLOOKUP(B70,[15]feb95!$A$37:$IV$127,3,0)</f>
        <v>23153</v>
      </c>
      <c r="R70" s="5">
        <f>VLOOKUP(B70,[16]mar95!$A$37:$IV$128,3,0)</f>
        <v>52941</v>
      </c>
      <c r="S70" s="5">
        <f>VLOOKUP(B70,[17]apr95!$A$37:$IV$122,3,0)</f>
        <v>21814</v>
      </c>
      <c r="T70" s="5">
        <f>VLOOKUP(B70,[18]may95!$A$37:$IV$126,3,0)</f>
        <v>59936</v>
      </c>
      <c r="U70" s="5">
        <f>VLOOKUP(B70,[19]jun95!$A$51:$IV$142,3,0)</f>
        <v>23663</v>
      </c>
      <c r="V70" s="5">
        <f>VLOOKUP(B70,[20]jul95!$A$51:$IV$140,3,0)</f>
        <v>25988</v>
      </c>
      <c r="W70" s="5">
        <f>VLOOKUP(B70,[21]aug95!$A$51:$IV$139,3,0)</f>
        <v>59792</v>
      </c>
      <c r="X70" s="5">
        <f>VLOOKUP(B70,[22]sep95!$A$51:$IV$138,3,0)</f>
        <v>24017</v>
      </c>
      <c r="Y70" s="5">
        <f>VLOOKUP(B70,[23]oct95!$A$37:$IV$122,3,0)</f>
        <v>2531</v>
      </c>
      <c r="Z70" s="5">
        <f>VLOOKUP(B70,[24]nov95!$A$37:$IV$122,3,0)</f>
        <v>65861</v>
      </c>
      <c r="AA70" s="5"/>
      <c r="AB70" s="5">
        <f>VLOOKUP(B70,[25]jan96!$A$36:$IV$108,3,0)</f>
        <v>6010</v>
      </c>
      <c r="AC70" s="5" t="e">
        <f>VLOOKUP(B70,[26]feb96!$A$32:$IV$51,3,0)</f>
        <v>#N/A</v>
      </c>
      <c r="AD70" s="5"/>
      <c r="AE70" s="5">
        <f>VLOOKUP(B70,[27]apr96!$A$36:$IV$111,3,0)</f>
        <v>1298</v>
      </c>
      <c r="AF70" s="5">
        <f>VLOOKUP(B70,[28]may96!$A$50:$IV$159,3,0)</f>
        <v>1114</v>
      </c>
      <c r="AG70" s="5">
        <f>VLOOKUP(B70,[29]jun96!$A$36:$IV$111,3,0)</f>
        <v>7095</v>
      </c>
      <c r="AH70" s="5">
        <f>VLOOKUP(B70,[30]jul96!$A$51:$IV$125,3,0)</f>
        <v>36569</v>
      </c>
      <c r="AI70" s="5">
        <f>VLOOKUP(B70,[31]aug96!$A$50:$IV$123,3,0)</f>
        <v>68158</v>
      </c>
      <c r="AJ70" s="5">
        <f>VLOOKUP(B70,[32]sep96!$A$50:$IV$122,3,0)</f>
        <v>67481</v>
      </c>
      <c r="AK70" s="5">
        <f>VLOOKUP(B70,[33]oct96!$A$36:$IV$108,3,0)</f>
        <v>123525</v>
      </c>
      <c r="AL70" s="5">
        <f>VLOOKUP(B70,[34]nov96!$A$36:$IV$106,3,0)</f>
        <v>82295</v>
      </c>
      <c r="AM70" s="5">
        <f>VLOOKUP(B70,[35]dec96!$A$36:$IV$105,3,0)</f>
        <v>158758</v>
      </c>
      <c r="AN70" s="5">
        <f>VLOOKUP(B70,[36]jan97!$A$48:$IV$113,3,0)</f>
        <v>216582</v>
      </c>
      <c r="AO70" s="5">
        <f>VLOOKUP(B70,[37]feb97!$A$35:$IV$99,3,0)</f>
        <v>111699</v>
      </c>
      <c r="AP70" s="5">
        <f>VLOOKUP(B70,[38]mar97!$A$35:$IV$95,3,0)</f>
        <v>61776</v>
      </c>
      <c r="AQ70" s="5">
        <f>VLOOKUP(B70,[39]apr97!$A$35:$IV$97,3,0)</f>
        <v>167789</v>
      </c>
      <c r="AR70" s="5">
        <f>VLOOKUP(B70,[40]may97!$A$48:$IV$109,3,0)</f>
        <v>61397</v>
      </c>
      <c r="AS70" s="5">
        <f>VLOOKUP(B70,[41]jun97!$A$35:$IV$96,3,0)</f>
        <v>150976</v>
      </c>
      <c r="AT70" s="5">
        <f>VLOOKUP(B70,[42]jul97!$A$50:$IV$110,3,0)</f>
        <v>158411</v>
      </c>
      <c r="AU70" s="5">
        <f>VLOOKUP(B70,[43]aug97!$A$49:$IV$107,3,0)</f>
        <v>191469</v>
      </c>
      <c r="AV70" s="5">
        <f>VLOOKUP(B70,[44]sep97!$A$49:$IV$107,3,0)</f>
        <v>125499</v>
      </c>
      <c r="AW70" s="5">
        <f>VLOOKUP(B70,[45]oct97!$A$36:$IV$92,3,0)</f>
        <v>162430</v>
      </c>
      <c r="AX70" s="5">
        <f>VLOOKUP(B70,[46]nov97!$A$35:$IV$90,3,0)</f>
        <v>164810</v>
      </c>
      <c r="AY70" s="5">
        <f>VLOOKUP(B70,[47]dec97!$A$49:$IV$103,3,0)</f>
        <v>95375</v>
      </c>
      <c r="AZ70" s="5">
        <f>VLOOKUP(B70,[48]jan98!$A$34:$IV$83,3,0)</f>
        <v>182647</v>
      </c>
      <c r="BA70" s="5">
        <f>VLOOKUP(B70,[49]feb98!$A$34:$IV$81,3,0)</f>
        <v>222616</v>
      </c>
      <c r="BB70" s="5">
        <f>VLOOKUP(B70,[50]mar98!$A$34:$IV$82,3,0)</f>
        <v>191560</v>
      </c>
      <c r="BC70" s="5" t="e">
        <f>VLOOKUP(B70,[51]apr98!$A$31:$IV$39,3,0)</f>
        <v>#N/A</v>
      </c>
      <c r="BD70" s="5">
        <f>VLOOKUP(B70,[52]may98!$A$34:$IV$80,3,0)</f>
        <v>187798</v>
      </c>
      <c r="BE70" s="5">
        <f>VLOOKUP(B70,[53]jun98!$A$47:$IV$92,3,0)</f>
        <v>152047</v>
      </c>
      <c r="BF70" s="5">
        <f>VLOOKUP(B70,[54]jul98!$A$34:$IV$78,3,0)</f>
        <v>189381</v>
      </c>
      <c r="BG70" s="5">
        <f>VLOOKUP(B70,[55]aug98!$A$47:$IV$90,3,0)</f>
        <v>277619</v>
      </c>
      <c r="BH70" s="5">
        <f>VLOOKUP(B70,[56]sep98!$A$47:$IV$89,3,0)</f>
        <v>419278</v>
      </c>
      <c r="BI70" s="5">
        <f>VLOOKUP(B70,[57]oct98!$A$34:$IV$75,3,0)</f>
        <v>445975</v>
      </c>
      <c r="BJ70" s="5">
        <f>VLOOKUP(B70,[58]nov98!$A$34:$IV$74,3,0)</f>
        <v>581287</v>
      </c>
      <c r="BK70" s="5">
        <f>VLOOKUP(B70,[59]dec98!$A$34:$IV$72,3,0)</f>
        <v>154092</v>
      </c>
      <c r="BL70" s="5">
        <f>VLOOKUP(B70,[60]jan99!$A$33:$IV$67,3,0)</f>
        <v>548882</v>
      </c>
      <c r="BM70" s="5">
        <f>VLOOKUP(B70,[61]feb99!$A$33:$IV$68,3,0)</f>
        <v>323470</v>
      </c>
      <c r="BN70" s="5">
        <f>VLOOKUP(B70,[62]mar99!$A$33:$IV$65,3,0)</f>
        <v>243337</v>
      </c>
      <c r="BO70" s="5">
        <f>VLOOKUP(B70,[63]apr99!$A$33:$IV$65,3,0)</f>
        <v>445991</v>
      </c>
      <c r="BP70" s="5">
        <f>VLOOKUP(B70,[64]may99!$A$33:$IV$64,3,0)</f>
        <v>211334</v>
      </c>
      <c r="BQ70" s="5">
        <f>VLOOKUP(B70,[65]jun99!$A$33:$IV$63,3,0)</f>
        <v>563569</v>
      </c>
      <c r="BR70" s="5">
        <f>VLOOKUP(B70,[66]jul99!$A$45:$IV$74,3,0)</f>
        <v>529455</v>
      </c>
      <c r="BS70" s="5">
        <f>VLOOKUP(B70,[67]aug99!$A$33:$IV$62,3,0)</f>
        <v>227728</v>
      </c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N70" s="2">
        <v>36373</v>
      </c>
      <c r="CO70" s="1">
        <f t="shared" si="113"/>
        <v>0.64518490322580646</v>
      </c>
      <c r="CP70" s="1">
        <f t="shared" si="26"/>
        <v>2.3647096774193545E-3</v>
      </c>
      <c r="CQ70" s="1">
        <f t="shared" si="27"/>
        <v>5.9251612903225804E-4</v>
      </c>
      <c r="CR70" s="1">
        <f t="shared" si="28"/>
        <v>1.3635483870967741E-4</v>
      </c>
      <c r="CS70" s="1">
        <f t="shared" si="29"/>
        <v>1.5883870967741936E-4</v>
      </c>
      <c r="CT70" s="1">
        <f t="shared" si="30"/>
        <v>2.8512258064516127E-3</v>
      </c>
      <c r="CU70" s="1">
        <f t="shared" si="31"/>
        <v>1.2888064516129033E-3</v>
      </c>
      <c r="CV70" s="1">
        <f t="shared" si="32"/>
        <v>4.5819677419354837E-3</v>
      </c>
      <c r="CW70" s="1">
        <f t="shared" si="33"/>
        <v>2.8837096774193549E-3</v>
      </c>
      <c r="CX70" s="1">
        <f t="shared" si="34"/>
        <v>2.1167096774193546E-3</v>
      </c>
      <c r="CY70" s="1">
        <f t="shared" si="35"/>
        <v>1.5712903225806453E-3</v>
      </c>
      <c r="CZ70" s="1">
        <f t="shared" si="36"/>
        <v>3.5908709677419355E-3</v>
      </c>
      <c r="DA70" s="1">
        <f t="shared" si="37"/>
        <v>4.4067516129032258E-2</v>
      </c>
      <c r="DB70" s="1">
        <f t="shared" si="38"/>
        <v>3.3234193548387098E-3</v>
      </c>
      <c r="DC70" s="1">
        <f t="shared" si="39"/>
        <v>7.4687096774193548E-4</v>
      </c>
      <c r="DD70" s="1">
        <f t="shared" si="40"/>
        <v>1.7077741935483872E-3</v>
      </c>
      <c r="DE70" s="1">
        <f t="shared" si="41"/>
        <v>7.0367741935483872E-4</v>
      </c>
      <c r="DF70" s="1">
        <f t="shared" si="42"/>
        <v>1.9334193548387099E-3</v>
      </c>
      <c r="DG70" s="1">
        <f t="shared" si="43"/>
        <v>7.6332258064516127E-4</v>
      </c>
      <c r="DH70" s="1">
        <f t="shared" si="44"/>
        <v>8.3832258064516136E-4</v>
      </c>
      <c r="DI70" s="1">
        <f t="shared" si="45"/>
        <v>1.928774193548387E-3</v>
      </c>
      <c r="DJ70" s="1">
        <f t="shared" si="46"/>
        <v>7.7474193548387094E-4</v>
      </c>
      <c r="DK70" s="1">
        <f t="shared" si="47"/>
        <v>8.1645161290322578E-5</v>
      </c>
      <c r="DL70" s="1">
        <f t="shared" si="48"/>
        <v>2.1245483870967743E-3</v>
      </c>
      <c r="DM70" s="1">
        <f t="shared" si="49"/>
        <v>0</v>
      </c>
      <c r="DN70" s="1">
        <f t="shared" si="50"/>
        <v>1.9387096774193548E-4</v>
      </c>
      <c r="DO70" s="1" t="e">
        <f t="shared" si="51"/>
        <v>#N/A</v>
      </c>
      <c r="DP70" s="1">
        <f t="shared" si="52"/>
        <v>0</v>
      </c>
      <c r="DQ70" s="1">
        <f t="shared" si="53"/>
        <v>4.187096774193548E-5</v>
      </c>
      <c r="DR70" s="1">
        <f t="shared" si="54"/>
        <v>3.5935483870967742E-5</v>
      </c>
      <c r="DS70" s="1">
        <f t="shared" si="55"/>
        <v>2.2887096774193547E-4</v>
      </c>
      <c r="DT70" s="1">
        <f t="shared" si="56"/>
        <v>1.1796451612903225E-3</v>
      </c>
      <c r="DU70" s="1">
        <f t="shared" si="57"/>
        <v>2.1986451612903226E-3</v>
      </c>
      <c r="DV70" s="1">
        <f t="shared" si="58"/>
        <v>2.1768064516129032E-3</v>
      </c>
      <c r="DW70" s="1">
        <f t="shared" si="59"/>
        <v>3.9846774193548389E-3</v>
      </c>
      <c r="DX70" s="1">
        <f t="shared" si="60"/>
        <v>2.6546774193548384E-3</v>
      </c>
      <c r="DY70" s="1">
        <f t="shared" si="61"/>
        <v>5.121225806451613E-3</v>
      </c>
      <c r="DZ70" s="1">
        <f t="shared" si="62"/>
        <v>6.9865161290322579E-3</v>
      </c>
      <c r="EA70" s="1">
        <f t="shared" si="63"/>
        <v>3.6031935483870968E-3</v>
      </c>
      <c r="EB70" s="1">
        <f t="shared" si="64"/>
        <v>1.9927741935483871E-3</v>
      </c>
      <c r="EC70" s="1">
        <f t="shared" si="65"/>
        <v>5.4125483870967736E-3</v>
      </c>
      <c r="ED70" s="1">
        <f t="shared" si="66"/>
        <v>1.9805483870967743E-3</v>
      </c>
      <c r="EE70" s="1">
        <f t="shared" si="67"/>
        <v>4.8701935483870971E-3</v>
      </c>
      <c r="EF70" s="1">
        <f t="shared" si="68"/>
        <v>5.1100322580645164E-3</v>
      </c>
      <c r="EG70" s="1">
        <f t="shared" si="69"/>
        <v>6.1764193548387095E-3</v>
      </c>
      <c r="EH70" s="1">
        <f t="shared" si="70"/>
        <v>4.0483548387096778E-3</v>
      </c>
      <c r="EI70" s="1">
        <f t="shared" si="71"/>
        <v>5.2396774193548381E-3</v>
      </c>
      <c r="EJ70" s="1">
        <f t="shared" si="72"/>
        <v>5.3164516129032263E-3</v>
      </c>
      <c r="EK70" s="1">
        <f t="shared" si="73"/>
        <v>3.0766129032258065E-3</v>
      </c>
      <c r="EL70" s="1">
        <f t="shared" si="74"/>
        <v>5.8918387096774192E-3</v>
      </c>
      <c r="EM70" s="1">
        <f t="shared" si="75"/>
        <v>7.1811612903225812E-3</v>
      </c>
      <c r="EN70" s="1">
        <f t="shared" si="76"/>
        <v>6.1793548387096778E-3</v>
      </c>
      <c r="EO70" s="1" t="e">
        <f t="shared" si="77"/>
        <v>#N/A</v>
      </c>
      <c r="EP70" s="1">
        <f t="shared" si="78"/>
        <v>6.058E-3</v>
      </c>
      <c r="EQ70" s="1">
        <f t="shared" si="79"/>
        <v>4.9047419354838707E-3</v>
      </c>
      <c r="ER70" s="1">
        <f t="shared" si="80"/>
        <v>6.1090645161290319E-3</v>
      </c>
      <c r="ES70" s="1">
        <f t="shared" si="81"/>
        <v>8.9554516129032261E-3</v>
      </c>
      <c r="ET70" s="1">
        <f t="shared" si="82"/>
        <v>1.3525096774193548E-2</v>
      </c>
      <c r="EU70" s="1">
        <f t="shared" si="83"/>
        <v>1.4386290322580646E-2</v>
      </c>
      <c r="EV70" s="1">
        <f t="shared" si="84"/>
        <v>1.8751193548387095E-2</v>
      </c>
      <c r="EW70" s="1">
        <f t="shared" si="85"/>
        <v>4.9707096774193552E-3</v>
      </c>
      <c r="EX70" s="1">
        <f t="shared" si="86"/>
        <v>1.7705870967741934E-2</v>
      </c>
      <c r="EY70" s="1">
        <f t="shared" si="87"/>
        <v>1.0434516129032257E-2</v>
      </c>
      <c r="EZ70" s="1">
        <f t="shared" si="88"/>
        <v>7.8495806451612908E-3</v>
      </c>
      <c r="FA70" s="1">
        <f t="shared" ref="FA70:FA89" si="114">(BO70/1000000)/$A70</f>
        <v>1.4386806451612904E-2</v>
      </c>
      <c r="FB70" s="1">
        <f t="shared" si="98"/>
        <v>6.8172258064516126E-3</v>
      </c>
      <c r="FC70" s="1">
        <f t="shared" si="99"/>
        <v>1.8179645161290323E-2</v>
      </c>
      <c r="FD70" s="1">
        <f t="shared" si="100"/>
        <v>1.7079193548387096E-2</v>
      </c>
      <c r="FE70" s="1">
        <f t="shared" si="101"/>
        <v>7.346064516129033E-3</v>
      </c>
      <c r="FF70" s="1">
        <f t="shared" si="102"/>
        <v>0</v>
      </c>
      <c r="FG70" s="1">
        <f t="shared" si="103"/>
        <v>0</v>
      </c>
      <c r="FH70" s="1">
        <f t="shared" si="104"/>
        <v>0</v>
      </c>
      <c r="FI70" s="1">
        <f t="shared" si="105"/>
        <v>0</v>
      </c>
      <c r="FJ70" s="1">
        <f t="shared" si="106"/>
        <v>0</v>
      </c>
      <c r="FK70" s="1">
        <f t="shared" si="107"/>
        <v>0</v>
      </c>
      <c r="FL70" s="1">
        <f t="shared" si="108"/>
        <v>0</v>
      </c>
      <c r="FM70" s="1">
        <f t="shared" si="109"/>
        <v>0</v>
      </c>
      <c r="FN70" s="1">
        <f t="shared" si="110"/>
        <v>0</v>
      </c>
      <c r="FO70" s="1">
        <f t="shared" si="111"/>
        <v>0</v>
      </c>
      <c r="FP70" s="1">
        <f t="shared" si="112"/>
        <v>0</v>
      </c>
      <c r="FQ70" s="1">
        <f t="shared" si="90"/>
        <v>0</v>
      </c>
      <c r="FR70" s="1">
        <f t="shared" si="91"/>
        <v>0</v>
      </c>
      <c r="FS70" s="1">
        <f t="shared" si="92"/>
        <v>0</v>
      </c>
      <c r="FT70" s="1">
        <f t="shared" si="93"/>
        <v>0</v>
      </c>
      <c r="FU70" s="1">
        <f t="shared" si="94"/>
        <v>0</v>
      </c>
      <c r="FV70" s="1">
        <f t="shared" si="95"/>
        <v>0</v>
      </c>
      <c r="FW70" s="1">
        <f t="shared" si="96"/>
        <v>0</v>
      </c>
      <c r="FX70" s="1">
        <f t="shared" si="97"/>
        <v>0</v>
      </c>
    </row>
    <row r="71" spans="1:180" x14ac:dyDescent="0.2">
      <c r="A71" s="1">
        <v>30</v>
      </c>
      <c r="B71" s="2">
        <v>36404</v>
      </c>
      <c r="C71" s="5">
        <f>VLOOKUP(B71,'[1]1993'!$A$392:$IV$502,3,0)</f>
        <v>21245960</v>
      </c>
      <c r="D71" s="5">
        <f>VLOOKUP(B71,[2]jan94!$A$38:$IV$145,3,0)</f>
        <v>70470</v>
      </c>
      <c r="E71" s="5">
        <f>VLOOKUP(B71,[3]feb94!$A$38:$IV$144,3,0)</f>
        <v>16276</v>
      </c>
      <c r="F71" s="5">
        <f>VLOOKUP(B71,[4]mar94!$A$38:$IV$144,3,0)</f>
        <v>4325</v>
      </c>
      <c r="G71" s="5">
        <f>VLOOKUP(B71,[5]apr94!$A$38:$IV$142,3,0)</f>
        <v>5686</v>
      </c>
      <c r="H71" s="5">
        <f>VLOOKUP(B71,[6]may94!$A$38:$IV$142,3,0)</f>
        <v>81659</v>
      </c>
      <c r="I71" s="5">
        <f>VLOOKUP(B71,[7]jun94!$A$49:$IV$153,3,0)</f>
        <v>37987</v>
      </c>
      <c r="J71" s="5">
        <f>VLOOKUP(B71,[8]jul94!$A$38:$IV$140,3,0)</f>
        <v>140176</v>
      </c>
      <c r="K71" s="5">
        <f>VLOOKUP(B71,[9]aug94!$A$38:$IV$140,3,0)</f>
        <v>83636</v>
      </c>
      <c r="L71" s="5">
        <f>VLOOKUP(B71,[10]sep94!$A$38:$IV$137,3,0)</f>
        <v>64537</v>
      </c>
      <c r="M71" s="5">
        <f>VLOOKUP(B71,[11]oct94!$A$38:$IV$140,3,0)</f>
        <v>43986</v>
      </c>
      <c r="N71" s="5">
        <f>VLOOKUP(B71,[12]nov94!$A$38:$IV$138,3,0)</f>
        <v>117648</v>
      </c>
      <c r="O71" s="5">
        <f>VLOOKUP(B71,[13]dec94!$A$38:$IV$137,3,0)</f>
        <v>1494442</v>
      </c>
      <c r="P71" s="5">
        <f>VLOOKUP(B71,[14]jan95!$A$37:$IV$133,3,0)</f>
        <v>101336</v>
      </c>
      <c r="Q71" s="5">
        <f>VLOOKUP(B71,[15]feb95!$A$37:$IV$127,3,0)</f>
        <v>21166</v>
      </c>
      <c r="R71" s="5">
        <f>VLOOKUP(B71,[16]mar95!$A$37:$IV$128,3,0)</f>
        <v>78266</v>
      </c>
      <c r="S71" s="5">
        <f>VLOOKUP(B71,[17]apr95!$A$37:$IV$122,3,0)</f>
        <v>20465</v>
      </c>
      <c r="T71" s="5">
        <f>VLOOKUP(B71,[18]may95!$A$37:$IV$126,3,0)</f>
        <v>59375</v>
      </c>
      <c r="U71" s="5">
        <f>VLOOKUP(B71,[19]jun95!$A$51:$IV$142,3,0)</f>
        <v>22541</v>
      </c>
      <c r="V71" s="5">
        <f>VLOOKUP(B71,[20]jul95!$A$51:$IV$140,3,0)</f>
        <v>24874</v>
      </c>
      <c r="W71" s="5">
        <f>VLOOKUP(B71,[21]aug95!$A$51:$IV$139,3,0)</f>
        <v>56787</v>
      </c>
      <c r="X71" s="5">
        <f>VLOOKUP(B71,[22]sep95!$A$51:$IV$138,3,0)</f>
        <v>24642</v>
      </c>
      <c r="Y71" s="5">
        <f>VLOOKUP(B71,[23]oct95!$A$37:$IV$122,3,0)</f>
        <v>1860</v>
      </c>
      <c r="Z71" s="5">
        <f>VLOOKUP(B71,[24]nov95!$A$37:$IV$122,3,0)</f>
        <v>71528</v>
      </c>
      <c r="AA71" s="5"/>
      <c r="AB71" s="5">
        <f>VLOOKUP(B71,[25]jan96!$A$36:$IV$108,3,0)</f>
        <v>4978</v>
      </c>
      <c r="AC71" s="5" t="e">
        <f>VLOOKUP(B71,[26]feb96!$A$32:$IV$51,3,0)</f>
        <v>#N/A</v>
      </c>
      <c r="AD71" s="5"/>
      <c r="AE71" s="5">
        <f>VLOOKUP(B71,[27]apr96!$A$36:$IV$111,3,0)</f>
        <v>1428</v>
      </c>
      <c r="AF71" s="5">
        <f>VLOOKUP(B71,[28]may96!$A$50:$IV$159,3,0)</f>
        <v>0</v>
      </c>
      <c r="AG71" s="5">
        <f>VLOOKUP(B71,[29]jun96!$A$36:$IV$111,3,0)</f>
        <v>7795</v>
      </c>
      <c r="AH71" s="5">
        <f>VLOOKUP(B71,[30]jul96!$A$51:$IV$125,3,0)</f>
        <v>36019</v>
      </c>
      <c r="AI71" s="5">
        <f>VLOOKUP(B71,[31]aug96!$A$50:$IV$123,3,0)</f>
        <v>109725</v>
      </c>
      <c r="AJ71" s="5">
        <f>VLOOKUP(B71,[32]sep96!$A$50:$IV$122,3,0)</f>
        <v>65744</v>
      </c>
      <c r="AK71" s="5">
        <f>VLOOKUP(B71,[33]oct96!$A$36:$IV$108,3,0)</f>
        <v>121385</v>
      </c>
      <c r="AL71" s="5">
        <f>VLOOKUP(B71,[34]nov96!$A$36:$IV$106,3,0)</f>
        <v>78022</v>
      </c>
      <c r="AM71" s="5">
        <f>VLOOKUP(B71,[35]dec96!$A$36:$IV$105,3,0)</f>
        <v>151574</v>
      </c>
      <c r="AN71" s="5">
        <f>VLOOKUP(B71,[36]jan97!$A$48:$IV$113,3,0)</f>
        <v>225173</v>
      </c>
      <c r="AO71" s="5">
        <f>VLOOKUP(B71,[37]feb97!$A$35:$IV$99,3,0)</f>
        <v>106972</v>
      </c>
      <c r="AP71" s="5">
        <f>VLOOKUP(B71,[38]mar97!$A$35:$IV$95,3,0)</f>
        <v>59386</v>
      </c>
      <c r="AQ71" s="5">
        <f>VLOOKUP(B71,[39]apr97!$A$35:$IV$97,3,0)</f>
        <v>161333</v>
      </c>
      <c r="AR71" s="5">
        <f>VLOOKUP(B71,[40]may97!$A$48:$IV$109,3,0)</f>
        <v>109878</v>
      </c>
      <c r="AS71" s="5">
        <f>VLOOKUP(B71,[41]jun97!$A$35:$IV$96,3,0)</f>
        <v>148516</v>
      </c>
      <c r="AT71" s="5">
        <f>VLOOKUP(B71,[42]jul97!$A$50:$IV$110,3,0)</f>
        <v>161303</v>
      </c>
      <c r="AU71" s="5">
        <f>VLOOKUP(B71,[43]aug97!$A$49:$IV$107,3,0)</f>
        <v>171296</v>
      </c>
      <c r="AV71" s="5">
        <f>VLOOKUP(B71,[44]sep97!$A$49:$IV$107,3,0)</f>
        <v>128345</v>
      </c>
      <c r="AW71" s="5">
        <f>VLOOKUP(B71,[45]oct97!$A$36:$IV$92,3,0)</f>
        <v>156345</v>
      </c>
      <c r="AX71" s="5">
        <f>VLOOKUP(B71,[46]nov97!$A$35:$IV$90,3,0)</f>
        <v>169412</v>
      </c>
      <c r="AY71" s="5">
        <f>VLOOKUP(B71,[47]dec97!$A$49:$IV$103,3,0)</f>
        <v>87763</v>
      </c>
      <c r="AZ71" s="5">
        <f>VLOOKUP(B71,[48]jan98!$A$34:$IV$83,3,0)</f>
        <v>231231</v>
      </c>
      <c r="BA71" s="5">
        <f>VLOOKUP(B71,[49]feb98!$A$34:$IV$81,3,0)</f>
        <v>221938</v>
      </c>
      <c r="BB71" s="5">
        <f>VLOOKUP(B71,[50]mar98!$A$34:$IV$82,3,0)</f>
        <v>193470</v>
      </c>
      <c r="BC71" s="5" t="e">
        <f>VLOOKUP(B71,[51]apr98!$A$31:$IV$39,3,0)</f>
        <v>#N/A</v>
      </c>
      <c r="BD71" s="5">
        <f>VLOOKUP(B71,[52]may98!$A$34:$IV$80,3,0)</f>
        <v>195172</v>
      </c>
      <c r="BE71" s="5">
        <f>VLOOKUP(B71,[53]jun98!$A$47:$IV$92,3,0)</f>
        <v>155725</v>
      </c>
      <c r="BF71" s="5">
        <f>VLOOKUP(B71,[54]jul98!$A$34:$IV$78,3,0)</f>
        <v>223662</v>
      </c>
      <c r="BG71" s="5">
        <f>VLOOKUP(B71,[55]aug98!$A$47:$IV$90,3,0)</f>
        <v>257216</v>
      </c>
      <c r="BH71" s="5">
        <f>VLOOKUP(B71,[56]sep98!$A$47:$IV$89,3,0)</f>
        <v>357955</v>
      </c>
      <c r="BI71" s="5">
        <f>VLOOKUP(B71,[57]oct98!$A$34:$IV$75,3,0)</f>
        <v>402449</v>
      </c>
      <c r="BJ71" s="5">
        <f>VLOOKUP(B71,[58]nov98!$A$34:$IV$74,3,0)</f>
        <v>576956</v>
      </c>
      <c r="BK71" s="5">
        <f>VLOOKUP(B71,[59]dec98!$A$34:$IV$72,3,0)</f>
        <v>158572</v>
      </c>
      <c r="BL71" s="5">
        <f>VLOOKUP(B71,[60]jan99!$A$33:$IV$67,3,0)</f>
        <v>502982</v>
      </c>
      <c r="BM71" s="5">
        <f>VLOOKUP(B71,[61]feb99!$A$33:$IV$68,3,0)</f>
        <v>297461</v>
      </c>
      <c r="BN71" s="5">
        <f>VLOOKUP(B71,[62]mar99!$A$33:$IV$65,3,0)</f>
        <v>313538</v>
      </c>
      <c r="BO71" s="5">
        <f>VLOOKUP(B71,[63]apr99!$A$33:$IV$65,3,0)</f>
        <v>574550</v>
      </c>
      <c r="BP71" s="5">
        <f>VLOOKUP(B71,[64]may99!$A$33:$IV$64,3,0)</f>
        <v>321835</v>
      </c>
      <c r="BQ71" s="5">
        <f>VLOOKUP(B71,[65]jun99!$A$33:$IV$63,3,0)</f>
        <v>579931</v>
      </c>
      <c r="BR71" s="5">
        <f>VLOOKUP(B71,[66]jul99!$A$45:$IV$74,3,0)</f>
        <v>612039</v>
      </c>
      <c r="BS71" s="5">
        <f>VLOOKUP(B71,[67]aug99!$A$33:$IV$62,3,0)</f>
        <v>423246</v>
      </c>
      <c r="BT71" s="5">
        <f>VLOOKUP(B71,[68]sep99!$A$33:$IV$60,3,0)</f>
        <v>430347</v>
      </c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N71" s="2">
        <v>36404</v>
      </c>
      <c r="CO71" s="1">
        <f t="shared" si="113"/>
        <v>0.70819866666666664</v>
      </c>
      <c r="CP71" s="1">
        <f t="shared" ref="CP71:CP89" si="115">(D71/1000000)/$A71</f>
        <v>2.349E-3</v>
      </c>
      <c r="CQ71" s="1">
        <f t="shared" ref="CQ71:CQ89" si="116">(E71/1000000)/$A71</f>
        <v>5.4253333333333326E-4</v>
      </c>
      <c r="CR71" s="1">
        <f t="shared" ref="CR71:CR89" si="117">(F71/1000000)/$A71</f>
        <v>1.4416666666666666E-4</v>
      </c>
      <c r="CS71" s="1">
        <f t="shared" ref="CS71:CS89" si="118">(G71/1000000)/$A71</f>
        <v>1.8953333333333332E-4</v>
      </c>
      <c r="CT71" s="1">
        <f t="shared" ref="CT71:CT89" si="119">(H71/1000000)/$A71</f>
        <v>2.7219666666666665E-3</v>
      </c>
      <c r="CU71" s="1">
        <f t="shared" ref="CU71:CU89" si="120">(I71/1000000)/$A71</f>
        <v>1.2662333333333332E-3</v>
      </c>
      <c r="CV71" s="1">
        <f t="shared" ref="CV71:CV89" si="121">(J71/1000000)/$A71</f>
        <v>4.6725333333333336E-3</v>
      </c>
      <c r="CW71" s="1">
        <f t="shared" ref="CW71:CW89" si="122">(K71/1000000)/$A71</f>
        <v>2.7878666666666667E-3</v>
      </c>
      <c r="CX71" s="1">
        <f t="shared" ref="CX71:CX89" si="123">(L71/1000000)/$A71</f>
        <v>2.1512333333333334E-3</v>
      </c>
      <c r="CY71" s="1">
        <f t="shared" ref="CY71:CY89" si="124">(M71/1000000)/$A71</f>
        <v>1.4662E-3</v>
      </c>
      <c r="CZ71" s="1">
        <f t="shared" ref="CZ71:CZ89" si="125">(N71/1000000)/$A71</f>
        <v>3.9215999999999999E-3</v>
      </c>
      <c r="DA71" s="1">
        <f t="shared" ref="DA71:DA89" si="126">(O71/1000000)/$A71</f>
        <v>4.9814733333333333E-2</v>
      </c>
      <c r="DB71" s="1">
        <f t="shared" ref="DB71:DB89" si="127">(P71/1000000)/$A71</f>
        <v>3.3778666666666665E-3</v>
      </c>
      <c r="DC71" s="1">
        <f t="shared" ref="DC71:DC89" si="128">(Q71/1000000)/$A71</f>
        <v>7.0553333333333332E-4</v>
      </c>
      <c r="DD71" s="1">
        <f t="shared" ref="DD71:DD89" si="129">(R71/1000000)/$A71</f>
        <v>2.6088666666666668E-3</v>
      </c>
      <c r="DE71" s="1">
        <f t="shared" ref="DE71:DE89" si="130">(S71/1000000)/$A71</f>
        <v>6.8216666666666664E-4</v>
      </c>
      <c r="DF71" s="1">
        <f t="shared" ref="DF71:DF89" si="131">(T71/1000000)/$A71</f>
        <v>1.9791666666666664E-3</v>
      </c>
      <c r="DG71" s="1">
        <f t="shared" ref="DG71:DG89" si="132">(U71/1000000)/$A71</f>
        <v>7.5136666666666659E-4</v>
      </c>
      <c r="DH71" s="1">
        <f t="shared" ref="DH71:DH89" si="133">(V71/1000000)/$A71</f>
        <v>8.2913333333333339E-4</v>
      </c>
      <c r="DI71" s="1">
        <f t="shared" ref="DI71:DI89" si="134">(W71/1000000)/$A71</f>
        <v>1.8928999999999999E-3</v>
      </c>
      <c r="DJ71" s="1">
        <f t="shared" ref="DJ71:DJ89" si="135">(X71/1000000)/$A71</f>
        <v>8.2140000000000002E-4</v>
      </c>
      <c r="DK71" s="1">
        <f t="shared" ref="DK71:DK89" si="136">(Y71/1000000)/$A71</f>
        <v>6.2000000000000003E-5</v>
      </c>
      <c r="DL71" s="1">
        <f t="shared" ref="DL71:DL89" si="137">(Z71/1000000)/$A71</f>
        <v>2.3842666666666667E-3</v>
      </c>
      <c r="DM71" s="1">
        <f t="shared" ref="DM71:DM89" si="138">(AA71/1000000)/$A71</f>
        <v>0</v>
      </c>
      <c r="DN71" s="1">
        <f t="shared" ref="DN71:DN89" si="139">(AB71/1000000)/$A71</f>
        <v>1.6593333333333332E-4</v>
      </c>
      <c r="DO71" s="1" t="e">
        <f t="shared" ref="DO71:DO89" si="140">(AC71/1000000)/$A71</f>
        <v>#N/A</v>
      </c>
      <c r="DP71" s="1">
        <f t="shared" ref="DP71:DP89" si="141">(AD71/1000000)/$A71</f>
        <v>0</v>
      </c>
      <c r="DQ71" s="1">
        <f t="shared" ref="DQ71:DQ89" si="142">(AE71/1000000)/$A71</f>
        <v>4.7599999999999998E-5</v>
      </c>
      <c r="DR71" s="1">
        <f t="shared" ref="DR71:DR89" si="143">(AF71/1000000)/$A71</f>
        <v>0</v>
      </c>
      <c r="DS71" s="1">
        <f t="shared" ref="DS71:DS89" si="144">(AG71/1000000)/$A71</f>
        <v>2.5983333333333332E-4</v>
      </c>
      <c r="DT71" s="1">
        <f t="shared" ref="DT71:DT89" si="145">(AH71/1000000)/$A71</f>
        <v>1.2006333333333334E-3</v>
      </c>
      <c r="DU71" s="1">
        <f t="shared" ref="DU71:DU89" si="146">(AI71/1000000)/$A71</f>
        <v>3.6575000000000002E-3</v>
      </c>
      <c r="DV71" s="1">
        <f t="shared" ref="DV71:DV89" si="147">(AJ71/1000000)/$A71</f>
        <v>2.1914666666666667E-3</v>
      </c>
      <c r="DW71" s="1">
        <f t="shared" ref="DW71:DW89" si="148">(AK71/1000000)/$A71</f>
        <v>4.0461666666666667E-3</v>
      </c>
      <c r="DX71" s="1">
        <f t="shared" ref="DX71:DX89" si="149">(AL71/1000000)/$A71</f>
        <v>2.6007333333333332E-3</v>
      </c>
      <c r="DY71" s="1">
        <f t="shared" ref="DY71:DY89" si="150">(AM71/1000000)/$A71</f>
        <v>5.0524666666666666E-3</v>
      </c>
      <c r="DZ71" s="1">
        <f t="shared" ref="DZ71:DZ89" si="151">(AN71/1000000)/$A71</f>
        <v>7.5057666666666668E-3</v>
      </c>
      <c r="EA71" s="1">
        <f t="shared" ref="EA71:EA89" si="152">(AO71/1000000)/$A71</f>
        <v>3.5657333333333333E-3</v>
      </c>
      <c r="EB71" s="1">
        <f t="shared" ref="EB71:EB89" si="153">(AP71/1000000)/$A71</f>
        <v>1.9795333333333335E-3</v>
      </c>
      <c r="EC71" s="1">
        <f t="shared" ref="EC71:EC89" si="154">(AQ71/1000000)/$A71</f>
        <v>5.3777666666666672E-3</v>
      </c>
      <c r="ED71" s="1">
        <f t="shared" ref="ED71:ED89" si="155">(AR71/1000000)/$A71</f>
        <v>3.6626000000000002E-3</v>
      </c>
      <c r="EE71" s="1">
        <f t="shared" ref="EE71:EE89" si="156">(AS71/1000000)/$A71</f>
        <v>4.950533333333334E-3</v>
      </c>
      <c r="EF71" s="1">
        <f t="shared" ref="EF71:EF89" si="157">(AT71/1000000)/$A71</f>
        <v>5.376766666666667E-3</v>
      </c>
      <c r="EG71" s="1">
        <f t="shared" ref="EG71:EG89" si="158">(AU71/1000000)/$A71</f>
        <v>5.7098666666666664E-3</v>
      </c>
      <c r="EH71" s="1">
        <f t="shared" ref="EH71:EH89" si="159">(AV71/1000000)/$A71</f>
        <v>4.2781666666666662E-3</v>
      </c>
      <c r="EI71" s="1">
        <f t="shared" ref="EI71:EI89" si="160">(AW71/1000000)/$A71</f>
        <v>5.2115E-3</v>
      </c>
      <c r="EJ71" s="1">
        <f t="shared" ref="EJ71:EJ89" si="161">(AX71/1000000)/$A71</f>
        <v>5.6470666666666672E-3</v>
      </c>
      <c r="EK71" s="1">
        <f t="shared" ref="EK71:EK89" si="162">(AY71/1000000)/$A71</f>
        <v>2.925433333333333E-3</v>
      </c>
      <c r="EL71" s="1">
        <f t="shared" ref="EL71:EL89" si="163">(AZ71/1000000)/$A71</f>
        <v>7.7076999999999996E-3</v>
      </c>
      <c r="EM71" s="1">
        <f t="shared" ref="EM71:EM89" si="164">(BA71/1000000)/$A71</f>
        <v>7.3979333333333329E-3</v>
      </c>
      <c r="EN71" s="1">
        <f t="shared" ref="EN71:EN89" si="165">(BB71/1000000)/$A71</f>
        <v>6.4489999999999999E-3</v>
      </c>
      <c r="EO71" s="1" t="e">
        <f t="shared" ref="EO71:EO89" si="166">(BC71/1000000)/$A71</f>
        <v>#N/A</v>
      </c>
      <c r="EP71" s="1">
        <f t="shared" ref="EP71:EP89" si="167">(BD71/1000000)/$A71</f>
        <v>6.5057333333333337E-3</v>
      </c>
      <c r="EQ71" s="1">
        <f t="shared" ref="EQ71:EQ89" si="168">(BE71/1000000)/$A71</f>
        <v>5.1908333333333338E-3</v>
      </c>
      <c r="ER71" s="1">
        <f t="shared" ref="ER71:ER89" si="169">(BF71/1000000)/$A71</f>
        <v>7.4554E-3</v>
      </c>
      <c r="ES71" s="1">
        <f t="shared" ref="ES71:ES89" si="170">(BG71/1000000)/$A71</f>
        <v>8.5738666666666675E-3</v>
      </c>
      <c r="ET71" s="1">
        <f t="shared" ref="ET71:ET89" si="171">(BH71/1000000)/$A71</f>
        <v>1.1931833333333334E-2</v>
      </c>
      <c r="EU71" s="1">
        <f t="shared" ref="EU71:EU89" si="172">(BI71/1000000)/$A71</f>
        <v>1.3414966666666667E-2</v>
      </c>
      <c r="EV71" s="1">
        <f t="shared" ref="EV71:EV89" si="173">(BJ71/1000000)/$A71</f>
        <v>1.9231866666666667E-2</v>
      </c>
      <c r="EW71" s="1">
        <f t="shared" ref="EW71:EW89" si="174">(BK71/1000000)/$A71</f>
        <v>5.2857333333333331E-3</v>
      </c>
      <c r="EX71" s="1">
        <f t="shared" ref="EX71:EX89" si="175">(BL71/1000000)/$A71</f>
        <v>1.6766066666666669E-2</v>
      </c>
      <c r="EY71" s="1">
        <f t="shared" ref="EY71:EY89" si="176">(BM71/1000000)/$A71</f>
        <v>9.9153666666666664E-3</v>
      </c>
      <c r="EZ71" s="1">
        <f t="shared" ref="EZ71:EZ89" si="177">(BN71/1000000)/$A71</f>
        <v>1.0451266666666665E-2</v>
      </c>
      <c r="FA71" s="1">
        <f t="shared" si="114"/>
        <v>1.9151666666666668E-2</v>
      </c>
      <c r="FB71" s="1">
        <f t="shared" si="98"/>
        <v>1.0727833333333332E-2</v>
      </c>
      <c r="FC71" s="1">
        <f t="shared" si="99"/>
        <v>1.9331033333333334E-2</v>
      </c>
      <c r="FD71" s="1">
        <f t="shared" si="100"/>
        <v>2.0401300000000001E-2</v>
      </c>
      <c r="FE71" s="1">
        <f t="shared" si="101"/>
        <v>1.41082E-2</v>
      </c>
      <c r="FF71" s="1">
        <f t="shared" si="102"/>
        <v>1.4344899999999999E-2</v>
      </c>
      <c r="FG71" s="1">
        <f t="shared" si="103"/>
        <v>0</v>
      </c>
      <c r="FH71" s="1">
        <f t="shared" si="104"/>
        <v>0</v>
      </c>
      <c r="FI71" s="1">
        <f t="shared" si="105"/>
        <v>0</v>
      </c>
      <c r="FJ71" s="1">
        <f t="shared" si="106"/>
        <v>0</v>
      </c>
      <c r="FK71" s="1">
        <f t="shared" si="107"/>
        <v>0</v>
      </c>
      <c r="FL71" s="1">
        <f t="shared" si="108"/>
        <v>0</v>
      </c>
      <c r="FM71" s="1">
        <f t="shared" si="109"/>
        <v>0</v>
      </c>
      <c r="FN71" s="1">
        <f t="shared" si="110"/>
        <v>0</v>
      </c>
      <c r="FO71" s="1">
        <f t="shared" si="111"/>
        <v>0</v>
      </c>
      <c r="FP71" s="1">
        <f t="shared" si="112"/>
        <v>0</v>
      </c>
      <c r="FQ71" s="1">
        <f t="shared" si="90"/>
        <v>0</v>
      </c>
      <c r="FR71" s="1">
        <f t="shared" si="91"/>
        <v>0</v>
      </c>
      <c r="FS71" s="1">
        <f t="shared" si="92"/>
        <v>0</v>
      </c>
      <c r="FT71" s="1">
        <f t="shared" si="93"/>
        <v>0</v>
      </c>
      <c r="FU71" s="1">
        <f t="shared" si="94"/>
        <v>0</v>
      </c>
      <c r="FV71" s="1">
        <f t="shared" si="95"/>
        <v>0</v>
      </c>
      <c r="FW71" s="1">
        <f t="shared" si="96"/>
        <v>0</v>
      </c>
      <c r="FX71" s="1">
        <f t="shared" si="97"/>
        <v>0</v>
      </c>
    </row>
    <row r="72" spans="1:180" x14ac:dyDescent="0.2">
      <c r="A72" s="1">
        <v>31</v>
      </c>
      <c r="B72" s="2">
        <v>36434</v>
      </c>
      <c r="C72" s="5">
        <f>VLOOKUP(B72,'[1]1993'!$A$392:$IV$502,3,0)</f>
        <v>20841952</v>
      </c>
      <c r="D72" s="5">
        <f>VLOOKUP(B72,[2]jan94!$A$38:$IV$145,3,0)</f>
        <v>71213</v>
      </c>
      <c r="E72" s="5">
        <f>VLOOKUP(B72,[3]feb94!$A$38:$IV$144,3,0)</f>
        <v>16700</v>
      </c>
      <c r="F72" s="5">
        <f>VLOOKUP(B72,[4]mar94!$A$38:$IV$144,3,0)</f>
        <v>4186</v>
      </c>
      <c r="G72" s="5">
        <f>VLOOKUP(B72,[5]apr94!$A$38:$IV$142,3,0)</f>
        <v>5434</v>
      </c>
      <c r="H72" s="5">
        <f>VLOOKUP(B72,[6]may94!$A$38:$IV$142,3,0)</f>
        <v>81502</v>
      </c>
      <c r="I72" s="5">
        <f>VLOOKUP(B72,[7]jun94!$A$49:$IV$153,3,0)</f>
        <v>39647</v>
      </c>
      <c r="J72" s="5">
        <f>VLOOKUP(B72,[8]jul94!$A$38:$IV$140,3,0)</f>
        <v>139899</v>
      </c>
      <c r="K72" s="5">
        <f>VLOOKUP(B72,[9]aug94!$A$38:$IV$140,3,0)</f>
        <v>84176</v>
      </c>
      <c r="L72" s="5">
        <f>VLOOKUP(B72,[10]sep94!$A$38:$IV$137,3,0)</f>
        <v>64944</v>
      </c>
      <c r="M72" s="5">
        <f>VLOOKUP(B72,[11]oct94!$A$38:$IV$140,3,0)</f>
        <v>14354</v>
      </c>
      <c r="N72" s="5">
        <f>VLOOKUP(B72,[12]nov94!$A$38:$IV$138,3,0)</f>
        <v>98693</v>
      </c>
      <c r="O72" s="5">
        <f>VLOOKUP(B72,[13]dec94!$A$38:$IV$137,3,0)</f>
        <v>1579004</v>
      </c>
      <c r="P72" s="5">
        <f>VLOOKUP(B72,[14]jan95!$A$37:$IV$133,3,0)</f>
        <v>27998</v>
      </c>
      <c r="Q72" s="5">
        <f>VLOOKUP(B72,[15]feb95!$A$37:$IV$127,3,0)</f>
        <v>31015</v>
      </c>
      <c r="R72" s="5">
        <f>VLOOKUP(B72,[16]mar95!$A$37:$IV$128,3,0)</f>
        <v>80883</v>
      </c>
      <c r="S72" s="5">
        <f>VLOOKUP(B72,[17]apr95!$A$37:$IV$122,3,0)</f>
        <v>20197</v>
      </c>
      <c r="T72" s="5">
        <f>VLOOKUP(B72,[18]may95!$A$37:$IV$126,3,0)</f>
        <v>57693</v>
      </c>
      <c r="U72" s="5">
        <f>VLOOKUP(B72,[19]jun95!$A$51:$IV$142,3,0)</f>
        <v>21234</v>
      </c>
      <c r="V72" s="5">
        <f>VLOOKUP(B72,[20]jul95!$A$51:$IV$140,3,0)</f>
        <v>23088</v>
      </c>
      <c r="W72" s="5">
        <f>VLOOKUP(B72,[21]aug95!$A$51:$IV$139,3,0)</f>
        <v>31210</v>
      </c>
      <c r="X72" s="5">
        <f>VLOOKUP(B72,[22]sep95!$A$51:$IV$138,3,0)</f>
        <v>25965</v>
      </c>
      <c r="Y72" s="5" t="e">
        <f>VLOOKUP(B72,[23]oct95!$A$37:$IV$122,3,0)</f>
        <v>#N/A</v>
      </c>
      <c r="Z72" s="5">
        <f>VLOOKUP(B72,[24]nov95!$A$37:$IV$122,3,0)</f>
        <v>69955</v>
      </c>
      <c r="AA72" s="5"/>
      <c r="AB72" s="5">
        <f>VLOOKUP(B72,[25]jan96!$A$36:$IV$108,3,0)</f>
        <v>4665</v>
      </c>
      <c r="AC72" s="5" t="e">
        <f>VLOOKUP(B72,[26]feb96!$A$32:$IV$51,3,0)</f>
        <v>#N/A</v>
      </c>
      <c r="AD72" s="5"/>
      <c r="AE72" s="5" t="e">
        <f>VLOOKUP(B72,[27]apr96!$A$36:$IV$111,3,0)</f>
        <v>#N/A</v>
      </c>
      <c r="AF72" s="5" t="e">
        <f>VLOOKUP(B72,[28]may96!$A$50:$IV$159,3,0)</f>
        <v>#N/A</v>
      </c>
      <c r="AG72" s="5" t="e">
        <f>VLOOKUP(B72,[29]jun96!$A$36:$IV$111,3,0)</f>
        <v>#N/A</v>
      </c>
      <c r="AH72" s="5">
        <f>VLOOKUP(B72,[30]jul96!$A$51:$IV$125,3,0)</f>
        <v>21040</v>
      </c>
      <c r="AI72" s="5">
        <f>VLOOKUP(B72,[31]aug96!$A$50:$IV$123,3,0)</f>
        <v>98789</v>
      </c>
      <c r="AJ72" s="5">
        <f>VLOOKUP(B72,[32]sep96!$A$50:$IV$122,3,0)</f>
        <v>49151</v>
      </c>
      <c r="AK72" s="5">
        <f>VLOOKUP(B72,[33]oct96!$A$36:$IV$108,3,0)</f>
        <v>103871</v>
      </c>
      <c r="AL72" s="5">
        <f>VLOOKUP(B72,[34]nov96!$A$36:$IV$106,3,0)</f>
        <v>64522</v>
      </c>
      <c r="AM72" s="5">
        <f>VLOOKUP(B72,[35]dec96!$A$36:$IV$105,3,0)</f>
        <v>155626</v>
      </c>
      <c r="AN72" s="5">
        <f>VLOOKUP(B72,[36]jan97!$A$48:$IV$113,3,0)</f>
        <v>224185</v>
      </c>
      <c r="AO72" s="5">
        <f>VLOOKUP(B72,[37]feb97!$A$35:$IV$99,3,0)</f>
        <v>100457</v>
      </c>
      <c r="AP72" s="5">
        <f>VLOOKUP(B72,[38]mar97!$A$35:$IV$95,3,0)</f>
        <v>58172</v>
      </c>
      <c r="AQ72" s="5">
        <f>VLOOKUP(B72,[39]apr97!$A$35:$IV$97,3,0)</f>
        <v>168673</v>
      </c>
      <c r="AR72" s="5">
        <f>VLOOKUP(B72,[40]may97!$A$48:$IV$109,3,0)</f>
        <v>116475</v>
      </c>
      <c r="AS72" s="5">
        <f>VLOOKUP(B72,[41]jun97!$A$35:$IV$96,3,0)</f>
        <v>95994</v>
      </c>
      <c r="AT72" s="5">
        <f>VLOOKUP(B72,[42]jul97!$A$50:$IV$110,3,0)</f>
        <v>152399</v>
      </c>
      <c r="AU72" s="5">
        <f>VLOOKUP(B72,[43]aug97!$A$49:$IV$107,3,0)</f>
        <v>136033</v>
      </c>
      <c r="AV72" s="5">
        <f>VLOOKUP(B72,[44]sep97!$A$49:$IV$107,3,0)</f>
        <v>97203</v>
      </c>
      <c r="AW72" s="5">
        <f>VLOOKUP(B72,[45]oct97!$A$36:$IV$92,3,0)</f>
        <v>128630</v>
      </c>
      <c r="AX72" s="5">
        <f>VLOOKUP(B72,[46]nov97!$A$35:$IV$90,3,0)</f>
        <v>158403</v>
      </c>
      <c r="AY72" s="5">
        <f>VLOOKUP(B72,[47]dec97!$A$49:$IV$103,3,0)</f>
        <v>117088</v>
      </c>
      <c r="AZ72" s="5">
        <f>VLOOKUP(B72,[48]jan98!$A$34:$IV$83,3,0)</f>
        <v>240346</v>
      </c>
      <c r="BA72" s="5">
        <f>VLOOKUP(B72,[49]feb98!$A$34:$IV$81,3,0)</f>
        <v>262618</v>
      </c>
      <c r="BB72" s="5">
        <f>VLOOKUP(B72,[50]mar98!$A$34:$IV$82,3,0)</f>
        <v>204039</v>
      </c>
      <c r="BC72" s="5" t="e">
        <f>VLOOKUP(B72,[51]apr98!$A$31:$IV$39,3,0)</f>
        <v>#N/A</v>
      </c>
      <c r="BD72" s="5">
        <f>VLOOKUP(B72,[52]may98!$A$34:$IV$80,3,0)</f>
        <v>204850</v>
      </c>
      <c r="BE72" s="5">
        <f>VLOOKUP(B72,[53]jun98!$A$47:$IV$92,3,0)</f>
        <v>161574</v>
      </c>
      <c r="BF72" s="5">
        <f>VLOOKUP(B72,[54]jul98!$A$34:$IV$78,3,0)</f>
        <v>189526</v>
      </c>
      <c r="BG72" s="5">
        <f>VLOOKUP(B72,[55]aug98!$A$47:$IV$90,3,0)</f>
        <v>137938</v>
      </c>
      <c r="BH72" s="5">
        <f>VLOOKUP(B72,[56]sep98!$A$47:$IV$89,3,0)</f>
        <v>364260</v>
      </c>
      <c r="BI72" s="5">
        <f>VLOOKUP(B72,[57]oct98!$A$34:$IV$75,3,0)</f>
        <v>369220</v>
      </c>
      <c r="BJ72" s="5">
        <f>VLOOKUP(B72,[58]nov98!$A$34:$IV$74,3,0)</f>
        <v>579963</v>
      </c>
      <c r="BK72" s="5">
        <f>VLOOKUP(B72,[59]dec98!$A$34:$IV$72,3,0)</f>
        <v>191773</v>
      </c>
      <c r="BL72" s="5">
        <f>VLOOKUP(B72,[60]jan99!$A$33:$IV$67,3,0)</f>
        <v>536382</v>
      </c>
      <c r="BM72" s="5">
        <f>VLOOKUP(B72,[61]feb99!$A$33:$IV$68,3,0)</f>
        <v>282748</v>
      </c>
      <c r="BN72" s="5">
        <f>VLOOKUP(B72,[62]mar99!$A$33:$IV$65,3,0)</f>
        <v>323992</v>
      </c>
      <c r="BO72" s="5">
        <f>VLOOKUP(B72,[63]apr99!$A$33:$IV$65,3,0)</f>
        <v>510191</v>
      </c>
      <c r="BP72" s="5">
        <f>VLOOKUP(B72,[64]may99!$A$33:$IV$64,3,0)</f>
        <v>357587</v>
      </c>
      <c r="BQ72" s="5">
        <f>VLOOKUP(B72,[65]jun99!$A$33:$IV$63,3,0)</f>
        <v>578061</v>
      </c>
      <c r="BR72" s="5">
        <f>VLOOKUP(B72,[66]jul99!$A$45:$IV$74,3,0)</f>
        <v>644571</v>
      </c>
      <c r="BS72" s="5">
        <f>VLOOKUP(B72,[67]aug99!$A$33:$IV$62,3,0)</f>
        <v>545049</v>
      </c>
      <c r="BT72" s="5">
        <f>VLOOKUP(B72,[68]sep99!$A$33:$IV$60,3,0)</f>
        <v>794333</v>
      </c>
      <c r="BU72" s="5">
        <f>VLOOKUP(B72,[69]oct99!$A$33:$IV$59,3,0)</f>
        <v>330699</v>
      </c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N72" s="2">
        <v>36434</v>
      </c>
      <c r="CO72" s="1">
        <f t="shared" si="113"/>
        <v>0.6723210322580645</v>
      </c>
      <c r="CP72" s="1">
        <f t="shared" si="115"/>
        <v>2.2971935483870969E-3</v>
      </c>
      <c r="CQ72" s="1">
        <f t="shared" si="116"/>
        <v>5.3870967741935483E-4</v>
      </c>
      <c r="CR72" s="1">
        <f t="shared" si="117"/>
        <v>1.3503225806451612E-4</v>
      </c>
      <c r="CS72" s="1">
        <f t="shared" si="118"/>
        <v>1.7529032258064515E-4</v>
      </c>
      <c r="CT72" s="1">
        <f t="shared" si="119"/>
        <v>2.6290967741935487E-3</v>
      </c>
      <c r="CU72" s="1">
        <f t="shared" si="120"/>
        <v>1.2789354838709677E-3</v>
      </c>
      <c r="CV72" s="1">
        <f t="shared" si="121"/>
        <v>4.5128709677419356E-3</v>
      </c>
      <c r="CW72" s="1">
        <f t="shared" si="122"/>
        <v>2.7153548387096773E-3</v>
      </c>
      <c r="CX72" s="1">
        <f t="shared" si="123"/>
        <v>2.0949677419354841E-3</v>
      </c>
      <c r="CY72" s="1">
        <f t="shared" si="124"/>
        <v>4.6303225806451615E-4</v>
      </c>
      <c r="CZ72" s="1">
        <f t="shared" si="125"/>
        <v>3.1836451612903228E-3</v>
      </c>
      <c r="DA72" s="1">
        <f t="shared" si="126"/>
        <v>5.0935612903225812E-2</v>
      </c>
      <c r="DB72" s="1">
        <f t="shared" si="127"/>
        <v>9.0316129032258063E-4</v>
      </c>
      <c r="DC72" s="1">
        <f t="shared" si="128"/>
        <v>1.0004838709677419E-3</v>
      </c>
      <c r="DD72" s="1">
        <f t="shared" si="129"/>
        <v>2.6091290322580642E-3</v>
      </c>
      <c r="DE72" s="1">
        <f t="shared" si="130"/>
        <v>6.5151612903225806E-4</v>
      </c>
      <c r="DF72" s="1">
        <f t="shared" si="131"/>
        <v>1.8610645161290323E-3</v>
      </c>
      <c r="DG72" s="1">
        <f t="shared" si="132"/>
        <v>6.8496774193548384E-4</v>
      </c>
      <c r="DH72" s="1">
        <f t="shared" si="133"/>
        <v>7.4477419354838708E-4</v>
      </c>
      <c r="DI72" s="1">
        <f t="shared" si="134"/>
        <v>1.0067741935483872E-3</v>
      </c>
      <c r="DJ72" s="1">
        <f t="shared" si="135"/>
        <v>8.3758064516129026E-4</v>
      </c>
      <c r="DK72" s="1" t="e">
        <f t="shared" si="136"/>
        <v>#N/A</v>
      </c>
      <c r="DL72" s="1">
        <f t="shared" si="137"/>
        <v>2.2566129032258065E-3</v>
      </c>
      <c r="DM72" s="1">
        <f t="shared" si="138"/>
        <v>0</v>
      </c>
      <c r="DN72" s="1">
        <f t="shared" si="139"/>
        <v>1.5048387096774194E-4</v>
      </c>
      <c r="DO72" s="1" t="e">
        <f t="shared" si="140"/>
        <v>#N/A</v>
      </c>
      <c r="DP72" s="1">
        <f t="shared" si="141"/>
        <v>0</v>
      </c>
      <c r="DQ72" s="1" t="e">
        <f t="shared" si="142"/>
        <v>#N/A</v>
      </c>
      <c r="DR72" s="1" t="e">
        <f t="shared" si="143"/>
        <v>#N/A</v>
      </c>
      <c r="DS72" s="1" t="e">
        <f t="shared" si="144"/>
        <v>#N/A</v>
      </c>
      <c r="DT72" s="1">
        <f t="shared" si="145"/>
        <v>6.7870967741935487E-4</v>
      </c>
      <c r="DU72" s="1">
        <f t="shared" si="146"/>
        <v>3.1867419354838712E-3</v>
      </c>
      <c r="DV72" s="1">
        <f t="shared" si="147"/>
        <v>1.5855161290322581E-3</v>
      </c>
      <c r="DW72" s="1">
        <f t="shared" si="148"/>
        <v>3.3506774193548389E-3</v>
      </c>
      <c r="DX72" s="1">
        <f t="shared" si="149"/>
        <v>2.0813548387096773E-3</v>
      </c>
      <c r="DY72" s="1">
        <f t="shared" si="150"/>
        <v>5.0201935483870962E-3</v>
      </c>
      <c r="DZ72" s="1">
        <f t="shared" si="151"/>
        <v>7.2317741935483872E-3</v>
      </c>
      <c r="EA72" s="1">
        <f t="shared" si="152"/>
        <v>3.2405483870967746E-3</v>
      </c>
      <c r="EB72" s="1">
        <f t="shared" si="153"/>
        <v>1.8765161290322581E-3</v>
      </c>
      <c r="EC72" s="1">
        <f t="shared" si="154"/>
        <v>5.4410645161290317E-3</v>
      </c>
      <c r="ED72" s="1">
        <f t="shared" si="155"/>
        <v>3.7572580645161288E-3</v>
      </c>
      <c r="EE72" s="1">
        <f t="shared" si="156"/>
        <v>3.0965806451612901E-3</v>
      </c>
      <c r="EF72" s="1">
        <f t="shared" si="157"/>
        <v>4.9160967741935487E-3</v>
      </c>
      <c r="EG72" s="1">
        <f t="shared" si="158"/>
        <v>4.38816129032258E-3</v>
      </c>
      <c r="EH72" s="1">
        <f t="shared" si="159"/>
        <v>3.1355806451612901E-3</v>
      </c>
      <c r="EI72" s="1">
        <f t="shared" si="160"/>
        <v>4.1493548387096773E-3</v>
      </c>
      <c r="EJ72" s="1">
        <f t="shared" si="161"/>
        <v>5.1097741935483866E-3</v>
      </c>
      <c r="EK72" s="1">
        <f t="shared" si="162"/>
        <v>3.777032258064516E-3</v>
      </c>
      <c r="EL72" s="1">
        <f t="shared" si="163"/>
        <v>7.7530967741935488E-3</v>
      </c>
      <c r="EM72" s="1">
        <f t="shared" si="164"/>
        <v>8.4715483870967754E-3</v>
      </c>
      <c r="EN72" s="1">
        <f t="shared" si="165"/>
        <v>6.5819032258064517E-3</v>
      </c>
      <c r="EO72" s="1" t="e">
        <f t="shared" si="166"/>
        <v>#N/A</v>
      </c>
      <c r="EP72" s="1">
        <f t="shared" si="167"/>
        <v>6.6080645161290322E-3</v>
      </c>
      <c r="EQ72" s="1">
        <f t="shared" si="168"/>
        <v>5.2120645161290325E-3</v>
      </c>
      <c r="ER72" s="1">
        <f t="shared" si="169"/>
        <v>6.1137419354838707E-3</v>
      </c>
      <c r="ES72" s="1">
        <f t="shared" si="170"/>
        <v>4.449612903225807E-3</v>
      </c>
      <c r="ET72" s="1">
        <f t="shared" si="171"/>
        <v>1.1750322580645161E-2</v>
      </c>
      <c r="EU72" s="1">
        <f t="shared" si="172"/>
        <v>1.1910322580645161E-2</v>
      </c>
      <c r="EV72" s="1">
        <f t="shared" si="173"/>
        <v>1.8708483870967744E-2</v>
      </c>
      <c r="EW72" s="1">
        <f t="shared" si="174"/>
        <v>6.186225806451613E-3</v>
      </c>
      <c r="EX72" s="1">
        <f t="shared" si="175"/>
        <v>1.7302645161290323E-2</v>
      </c>
      <c r="EY72" s="1">
        <f t="shared" si="176"/>
        <v>9.1209032258064513E-3</v>
      </c>
      <c r="EZ72" s="1">
        <f t="shared" si="177"/>
        <v>1.0451354838709678E-2</v>
      </c>
      <c r="FA72" s="1">
        <f t="shared" si="114"/>
        <v>1.6457774193548387E-2</v>
      </c>
      <c r="FB72" s="1">
        <f t="shared" si="98"/>
        <v>1.1535064516129031E-2</v>
      </c>
      <c r="FC72" s="1">
        <f t="shared" si="99"/>
        <v>1.8647129032258066E-2</v>
      </c>
      <c r="FD72" s="1">
        <f t="shared" si="100"/>
        <v>2.0792612903225805E-2</v>
      </c>
      <c r="FE72" s="1">
        <f t="shared" si="101"/>
        <v>1.7582225806451614E-2</v>
      </c>
      <c r="FF72" s="1">
        <f t="shared" si="102"/>
        <v>2.5623645161290322E-2</v>
      </c>
      <c r="FG72" s="1">
        <f t="shared" si="103"/>
        <v>1.0667709677419356E-2</v>
      </c>
      <c r="FH72" s="1">
        <f t="shared" si="104"/>
        <v>0</v>
      </c>
      <c r="FI72" s="1">
        <f t="shared" si="105"/>
        <v>0</v>
      </c>
      <c r="FJ72" s="1">
        <f t="shared" si="106"/>
        <v>0</v>
      </c>
      <c r="FK72" s="1">
        <f t="shared" si="107"/>
        <v>0</v>
      </c>
      <c r="FL72" s="1">
        <f t="shared" si="108"/>
        <v>0</v>
      </c>
      <c r="FM72" s="1">
        <f t="shared" si="109"/>
        <v>0</v>
      </c>
      <c r="FN72" s="1">
        <f t="shared" si="110"/>
        <v>0</v>
      </c>
      <c r="FO72" s="1">
        <f t="shared" si="111"/>
        <v>0</v>
      </c>
      <c r="FP72" s="1">
        <f t="shared" si="112"/>
        <v>0</v>
      </c>
      <c r="FQ72" s="1">
        <f t="shared" si="90"/>
        <v>0</v>
      </c>
      <c r="FR72" s="1">
        <f t="shared" si="91"/>
        <v>0</v>
      </c>
      <c r="FS72" s="1">
        <f t="shared" si="92"/>
        <v>0</v>
      </c>
      <c r="FT72" s="1">
        <f t="shared" si="93"/>
        <v>0</v>
      </c>
      <c r="FU72" s="1">
        <f t="shared" si="94"/>
        <v>0</v>
      </c>
      <c r="FV72" s="1">
        <f t="shared" si="95"/>
        <v>0</v>
      </c>
      <c r="FW72" s="1">
        <f t="shared" si="96"/>
        <v>0</v>
      </c>
      <c r="FX72" s="1">
        <f t="shared" si="97"/>
        <v>0</v>
      </c>
    </row>
    <row r="73" spans="1:180" x14ac:dyDescent="0.2">
      <c r="A73" s="1">
        <v>30</v>
      </c>
      <c r="B73" s="2">
        <v>36465</v>
      </c>
      <c r="C73" s="5">
        <f>VLOOKUP(B73,'[1]1993'!$A$392:$IV$502,3,0)</f>
        <v>20695089</v>
      </c>
      <c r="D73" s="5">
        <f>VLOOKUP(B73,[2]jan94!$A$38:$IV$145,3,0)</f>
        <v>3080</v>
      </c>
      <c r="E73" s="5">
        <f>VLOOKUP(B73,[3]feb94!$A$38:$IV$144,3,0)</f>
        <v>3892</v>
      </c>
      <c r="F73" s="5">
        <f>VLOOKUP(B73,[4]mar94!$A$38:$IV$144,3,0)</f>
        <v>4938</v>
      </c>
      <c r="G73" s="5">
        <f>VLOOKUP(B73,[5]apr94!$A$38:$IV$142,3,0)</f>
        <v>5530</v>
      </c>
      <c r="H73" s="5">
        <f>VLOOKUP(B73,[6]may94!$A$38:$IV$142,3,0)</f>
        <v>78854</v>
      </c>
      <c r="I73" s="5">
        <f>VLOOKUP(B73,[7]jun94!$A$49:$IV$153,3,0)</f>
        <v>37691</v>
      </c>
      <c r="J73" s="5">
        <f>VLOOKUP(B73,[8]jul94!$A$38:$IV$140,3,0)</f>
        <v>126812</v>
      </c>
      <c r="K73" s="5">
        <f>VLOOKUP(B73,[9]aug94!$A$38:$IV$140,3,0)</f>
        <v>77779</v>
      </c>
      <c r="L73" s="5">
        <f>VLOOKUP(B73,[10]sep94!$A$38:$IV$137,3,0)</f>
        <v>60717</v>
      </c>
      <c r="M73" s="5">
        <f>VLOOKUP(B73,[11]oct94!$A$38:$IV$140,3,0)</f>
        <v>38527</v>
      </c>
      <c r="N73" s="5">
        <f>VLOOKUP(B73,[12]nov94!$A$38:$IV$138,3,0)</f>
        <v>120494</v>
      </c>
      <c r="O73" s="5">
        <f>VLOOKUP(B73,[13]dec94!$A$38:$IV$137,3,0)</f>
        <v>1315043</v>
      </c>
      <c r="P73" s="5">
        <f>VLOOKUP(B73,[14]jan95!$A$37:$IV$133,3,0)</f>
        <v>90192</v>
      </c>
      <c r="Q73" s="5">
        <f>VLOOKUP(B73,[15]feb95!$A$37:$IV$127,3,0)</f>
        <v>36875</v>
      </c>
      <c r="R73" s="5">
        <f>VLOOKUP(B73,[16]mar95!$A$37:$IV$128,3,0)</f>
        <v>73165</v>
      </c>
      <c r="S73" s="5">
        <f>VLOOKUP(B73,[17]apr95!$A$37:$IV$122,3,0)</f>
        <v>13444</v>
      </c>
      <c r="T73" s="5">
        <f>VLOOKUP(B73,[18]may95!$A$37:$IV$126,3,0)</f>
        <v>51895</v>
      </c>
      <c r="U73" s="5">
        <f>VLOOKUP(B73,[19]jun95!$A$51:$IV$142,3,0)</f>
        <v>19835</v>
      </c>
      <c r="V73" s="5">
        <f>VLOOKUP(B73,[20]jul95!$A$51:$IV$140,3,0)</f>
        <v>16305</v>
      </c>
      <c r="W73" s="5">
        <f>VLOOKUP(B73,[21]aug95!$A$51:$IV$139,3,0)</f>
        <v>50575</v>
      </c>
      <c r="X73" s="5">
        <f>VLOOKUP(B73,[22]sep95!$A$51:$IV$138,3,0)</f>
        <v>22872</v>
      </c>
      <c r="Y73" s="5">
        <f>VLOOKUP(B73,[23]oct95!$A$37:$IV$122,3,0)</f>
        <v>2258</v>
      </c>
      <c r="Z73" s="5">
        <f>VLOOKUP(B73,[24]nov95!$A$37:$IV$122,3,0)</f>
        <v>68660</v>
      </c>
      <c r="AA73" s="5"/>
      <c r="AB73" s="5">
        <f>VLOOKUP(B73,[25]jan96!$A$36:$IV$108,3,0)</f>
        <v>4924</v>
      </c>
      <c r="AC73" s="5" t="e">
        <f>VLOOKUP(B73,[26]feb96!$A$32:$IV$51,3,0)</f>
        <v>#N/A</v>
      </c>
      <c r="AD73" s="5"/>
      <c r="AE73" s="5">
        <f>VLOOKUP(B73,[27]apr96!$A$36:$IV$111,3,0)</f>
        <v>1282</v>
      </c>
      <c r="AF73" s="5">
        <f>VLOOKUP(B73,[28]may96!$A$50:$IV$159,3,0)</f>
        <v>0</v>
      </c>
      <c r="AG73" s="5">
        <f>VLOOKUP(B73,[29]jun96!$A$36:$IV$111,3,0)</f>
        <v>5842</v>
      </c>
      <c r="AH73" s="5">
        <f>VLOOKUP(B73,[30]jul96!$A$51:$IV$125,3,0)</f>
        <v>28400</v>
      </c>
      <c r="AI73" s="5">
        <f>VLOOKUP(B73,[31]aug96!$A$50:$IV$123,3,0)</f>
        <v>79112</v>
      </c>
      <c r="AJ73" s="5">
        <f>VLOOKUP(B73,[32]sep96!$A$50:$IV$122,3,0)</f>
        <v>67038</v>
      </c>
      <c r="AK73" s="5">
        <f>VLOOKUP(B73,[33]oct96!$A$36:$IV$108,3,0)</f>
        <v>151329</v>
      </c>
      <c r="AL73" s="5">
        <f>VLOOKUP(B73,[34]nov96!$A$36:$IV$106,3,0)</f>
        <v>75964</v>
      </c>
      <c r="AM73" s="5">
        <f>VLOOKUP(B73,[35]dec96!$A$36:$IV$105,3,0)</f>
        <v>156756</v>
      </c>
      <c r="AN73" s="5">
        <f>VLOOKUP(B73,[36]jan97!$A$48:$IV$113,3,0)</f>
        <v>222838</v>
      </c>
      <c r="AO73" s="5">
        <f>VLOOKUP(B73,[37]feb97!$A$35:$IV$99,3,0)</f>
        <v>102923</v>
      </c>
      <c r="AP73" s="5">
        <f>VLOOKUP(B73,[38]mar97!$A$35:$IV$95,3,0)</f>
        <v>50130</v>
      </c>
      <c r="AQ73" s="5">
        <f>VLOOKUP(B73,[39]apr97!$A$35:$IV$97,3,0)</f>
        <v>164890</v>
      </c>
      <c r="AR73" s="5">
        <f>VLOOKUP(B73,[40]may97!$A$48:$IV$109,3,0)</f>
        <v>109971</v>
      </c>
      <c r="AS73" s="5">
        <f>VLOOKUP(B73,[41]jun97!$A$35:$IV$96,3,0)</f>
        <v>143401</v>
      </c>
      <c r="AT73" s="5">
        <f>VLOOKUP(B73,[42]jul97!$A$50:$IV$110,3,0)</f>
        <v>154528</v>
      </c>
      <c r="AU73" s="5">
        <f>VLOOKUP(B73,[43]aug97!$A$49:$IV$107,3,0)</f>
        <v>175314</v>
      </c>
      <c r="AV73" s="5">
        <f>VLOOKUP(B73,[44]sep97!$A$49:$IV$107,3,0)</f>
        <v>121139</v>
      </c>
      <c r="AW73" s="5">
        <f>VLOOKUP(B73,[45]oct97!$A$36:$IV$92,3,0)</f>
        <v>146975</v>
      </c>
      <c r="AX73" s="5">
        <f>VLOOKUP(B73,[46]nov97!$A$35:$IV$90,3,0)</f>
        <v>148218</v>
      </c>
      <c r="AY73" s="5">
        <f>VLOOKUP(B73,[47]dec97!$A$49:$IV$103,3,0)</f>
        <v>99627</v>
      </c>
      <c r="AZ73" s="5">
        <f>VLOOKUP(B73,[48]jan98!$A$34:$IV$83,3,0)</f>
        <v>154411</v>
      </c>
      <c r="BA73" s="5">
        <f>VLOOKUP(B73,[49]feb98!$A$34:$IV$81,3,0)</f>
        <v>235884</v>
      </c>
      <c r="BB73" s="5">
        <f>VLOOKUP(B73,[50]mar98!$A$34:$IV$82,3,0)</f>
        <v>184305</v>
      </c>
      <c r="BC73" s="5" t="e">
        <f>VLOOKUP(B73,[51]apr98!$A$31:$IV$39,3,0)</f>
        <v>#N/A</v>
      </c>
      <c r="BD73" s="5">
        <f>VLOOKUP(B73,[52]may98!$A$34:$IV$80,3,0)</f>
        <v>188370</v>
      </c>
      <c r="BE73" s="5">
        <f>VLOOKUP(B73,[53]jun98!$A$47:$IV$92,3,0)</f>
        <v>135284</v>
      </c>
      <c r="BF73" s="5">
        <f>VLOOKUP(B73,[54]jul98!$A$34:$IV$78,3,0)</f>
        <v>217749</v>
      </c>
      <c r="BG73" s="5">
        <f>VLOOKUP(B73,[55]aug98!$A$47:$IV$90,3,0)</f>
        <v>165064</v>
      </c>
      <c r="BH73" s="5">
        <f>VLOOKUP(B73,[56]sep98!$A$47:$IV$89,3,0)</f>
        <v>435736</v>
      </c>
      <c r="BI73" s="5">
        <f>VLOOKUP(B73,[57]oct98!$A$34:$IV$75,3,0)</f>
        <v>369253</v>
      </c>
      <c r="BJ73" s="5">
        <f>VLOOKUP(B73,[58]nov98!$A$34:$IV$74,3,0)</f>
        <v>477128</v>
      </c>
      <c r="BK73" s="5">
        <f>VLOOKUP(B73,[59]dec98!$A$34:$IV$72,3,0)</f>
        <v>152538</v>
      </c>
      <c r="BL73" s="5">
        <f>VLOOKUP(B73,[60]jan99!$A$33:$IV$67,3,0)</f>
        <v>461384</v>
      </c>
      <c r="BM73" s="5">
        <f>VLOOKUP(B73,[61]feb99!$A$33:$IV$68,3,0)</f>
        <v>264091</v>
      </c>
      <c r="BN73" s="5">
        <f>VLOOKUP(B73,[62]mar99!$A$33:$IV$65,3,0)</f>
        <v>287686</v>
      </c>
      <c r="BO73" s="5">
        <f>VLOOKUP(B73,[63]apr99!$A$33:$IV$65,3,0)</f>
        <v>482683</v>
      </c>
      <c r="BP73" s="5">
        <f>VLOOKUP(B73,[64]may99!$A$33:$IV$64,3,0)</f>
        <v>291897</v>
      </c>
      <c r="BQ73" s="5">
        <f>VLOOKUP(B73,[65]jun99!$A$33:$IV$63,3,0)</f>
        <v>507535</v>
      </c>
      <c r="BR73" s="5">
        <f>VLOOKUP(B73,[66]jul99!$A$45:$IV$74,3,0)</f>
        <v>654023</v>
      </c>
      <c r="BS73" s="5">
        <f>VLOOKUP(B73,[67]aug99!$A$33:$IV$62,3,0)</f>
        <v>536479</v>
      </c>
      <c r="BT73" s="5">
        <f>VLOOKUP(B73,[68]sep99!$A$33:$IV$60,3,0)</f>
        <v>872874</v>
      </c>
      <c r="BU73" s="5">
        <f>VLOOKUP(B73,[69]oct99!$A$33:$IV$59,3,0)</f>
        <v>614193</v>
      </c>
      <c r="BV73" s="5">
        <f>VLOOKUP(B73,[70]nov99!$A$33:$IV$58,3,0)</f>
        <v>261585</v>
      </c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N73" s="2">
        <v>36465</v>
      </c>
      <c r="CO73" s="1">
        <f t="shared" si="113"/>
        <v>0.68983629999999996</v>
      </c>
      <c r="CP73" s="1">
        <f t="shared" si="115"/>
        <v>1.0266666666666666E-4</v>
      </c>
      <c r="CQ73" s="1">
        <f t="shared" si="116"/>
        <v>1.2973333333333333E-4</v>
      </c>
      <c r="CR73" s="1">
        <f t="shared" si="117"/>
        <v>1.6459999999999999E-4</v>
      </c>
      <c r="CS73" s="1">
        <f t="shared" si="118"/>
        <v>1.8433333333333333E-4</v>
      </c>
      <c r="CT73" s="1">
        <f t="shared" si="119"/>
        <v>2.6284666666666666E-3</v>
      </c>
      <c r="CU73" s="1">
        <f t="shared" si="120"/>
        <v>1.2563666666666668E-3</v>
      </c>
      <c r="CV73" s="1">
        <f t="shared" si="121"/>
        <v>4.227066666666667E-3</v>
      </c>
      <c r="CW73" s="1">
        <f t="shared" si="122"/>
        <v>2.5926333333333332E-3</v>
      </c>
      <c r="CX73" s="1">
        <f t="shared" si="123"/>
        <v>2.0238999999999999E-3</v>
      </c>
      <c r="CY73" s="1">
        <f t="shared" si="124"/>
        <v>1.2842333333333332E-3</v>
      </c>
      <c r="CZ73" s="1">
        <f t="shared" si="125"/>
        <v>4.016466666666667E-3</v>
      </c>
      <c r="DA73" s="1">
        <f t="shared" si="126"/>
        <v>4.3834766666666664E-2</v>
      </c>
      <c r="DB73" s="1">
        <f t="shared" si="127"/>
        <v>3.0063999999999998E-3</v>
      </c>
      <c r="DC73" s="1">
        <f t="shared" si="128"/>
        <v>1.2291666666666666E-3</v>
      </c>
      <c r="DD73" s="1">
        <f t="shared" si="129"/>
        <v>2.4388333333333332E-3</v>
      </c>
      <c r="DE73" s="1">
        <f t="shared" si="130"/>
        <v>4.4813333333333329E-4</v>
      </c>
      <c r="DF73" s="1">
        <f t="shared" si="131"/>
        <v>1.7298333333333332E-3</v>
      </c>
      <c r="DG73" s="1">
        <f t="shared" si="132"/>
        <v>6.6116666666666656E-4</v>
      </c>
      <c r="DH73" s="1">
        <f t="shared" si="133"/>
        <v>5.4350000000000004E-4</v>
      </c>
      <c r="DI73" s="1">
        <f t="shared" si="134"/>
        <v>1.6858333333333335E-3</v>
      </c>
      <c r="DJ73" s="1">
        <f t="shared" si="135"/>
        <v>7.6239999999999999E-4</v>
      </c>
      <c r="DK73" s="1">
        <f t="shared" si="136"/>
        <v>7.5266666666666662E-5</v>
      </c>
      <c r="DL73" s="1">
        <f t="shared" si="137"/>
        <v>2.2886666666666667E-3</v>
      </c>
      <c r="DM73" s="1">
        <f t="shared" si="138"/>
        <v>0</v>
      </c>
      <c r="DN73" s="1">
        <f t="shared" si="139"/>
        <v>1.6413333333333336E-4</v>
      </c>
      <c r="DO73" s="1" t="e">
        <f t="shared" si="140"/>
        <v>#N/A</v>
      </c>
      <c r="DP73" s="1">
        <f t="shared" si="141"/>
        <v>0</v>
      </c>
      <c r="DQ73" s="1">
        <f t="shared" si="142"/>
        <v>4.2733333333333333E-5</v>
      </c>
      <c r="DR73" s="1">
        <f t="shared" si="143"/>
        <v>0</v>
      </c>
      <c r="DS73" s="1">
        <f t="shared" si="144"/>
        <v>1.9473333333333334E-4</v>
      </c>
      <c r="DT73" s="1">
        <f t="shared" si="145"/>
        <v>9.4666666666666673E-4</v>
      </c>
      <c r="DU73" s="1">
        <f t="shared" si="146"/>
        <v>2.6370666666666667E-3</v>
      </c>
      <c r="DV73" s="1">
        <f t="shared" si="147"/>
        <v>2.2346000000000002E-3</v>
      </c>
      <c r="DW73" s="1">
        <f t="shared" si="148"/>
        <v>5.0442999999999998E-3</v>
      </c>
      <c r="DX73" s="1">
        <f t="shared" si="149"/>
        <v>2.5321333333333334E-3</v>
      </c>
      <c r="DY73" s="1">
        <f t="shared" si="150"/>
        <v>5.2252000000000002E-3</v>
      </c>
      <c r="DZ73" s="1">
        <f t="shared" si="151"/>
        <v>7.4279333333333334E-3</v>
      </c>
      <c r="EA73" s="1">
        <f t="shared" si="152"/>
        <v>3.4307666666666668E-3</v>
      </c>
      <c r="EB73" s="1">
        <f t="shared" si="153"/>
        <v>1.671E-3</v>
      </c>
      <c r="EC73" s="1">
        <f t="shared" si="154"/>
        <v>5.496333333333334E-3</v>
      </c>
      <c r="ED73" s="1">
        <f t="shared" si="155"/>
        <v>3.6657E-3</v>
      </c>
      <c r="EE73" s="1">
        <f t="shared" si="156"/>
        <v>4.7800333333333335E-3</v>
      </c>
      <c r="EF73" s="1">
        <f t="shared" si="157"/>
        <v>5.1509333333333331E-3</v>
      </c>
      <c r="EG73" s="1">
        <f t="shared" si="158"/>
        <v>5.8437999999999997E-3</v>
      </c>
      <c r="EH73" s="1">
        <f t="shared" si="159"/>
        <v>4.0379666666666668E-3</v>
      </c>
      <c r="EI73" s="1">
        <f t="shared" si="160"/>
        <v>4.8991666666666663E-3</v>
      </c>
      <c r="EJ73" s="1">
        <f t="shared" si="161"/>
        <v>4.9405999999999999E-3</v>
      </c>
      <c r="EK73" s="1">
        <f t="shared" si="162"/>
        <v>3.3208999999999999E-3</v>
      </c>
      <c r="EL73" s="1">
        <f t="shared" si="163"/>
        <v>5.1470333333333328E-3</v>
      </c>
      <c r="EM73" s="1">
        <f t="shared" si="164"/>
        <v>7.8627999999999997E-3</v>
      </c>
      <c r="EN73" s="1">
        <f t="shared" si="165"/>
        <v>6.1434999999999997E-3</v>
      </c>
      <c r="EO73" s="1" t="e">
        <f t="shared" si="166"/>
        <v>#N/A</v>
      </c>
      <c r="EP73" s="1">
        <f t="shared" si="167"/>
        <v>6.2790000000000007E-3</v>
      </c>
      <c r="EQ73" s="1">
        <f t="shared" si="168"/>
        <v>4.5094666666666665E-3</v>
      </c>
      <c r="ER73" s="1">
        <f t="shared" si="169"/>
        <v>7.2582999999999996E-3</v>
      </c>
      <c r="ES73" s="1">
        <f t="shared" si="170"/>
        <v>5.5021333333333334E-3</v>
      </c>
      <c r="ET73" s="1">
        <f t="shared" si="171"/>
        <v>1.4524533333333334E-2</v>
      </c>
      <c r="EU73" s="1">
        <f t="shared" si="172"/>
        <v>1.2308433333333334E-2</v>
      </c>
      <c r="EV73" s="1">
        <f t="shared" si="173"/>
        <v>1.5904266666666667E-2</v>
      </c>
      <c r="EW73" s="1">
        <f t="shared" si="174"/>
        <v>5.0845999999999999E-3</v>
      </c>
      <c r="EX73" s="1">
        <f t="shared" si="175"/>
        <v>1.5379466666666668E-2</v>
      </c>
      <c r="EY73" s="1">
        <f t="shared" si="176"/>
        <v>8.8030333333333332E-3</v>
      </c>
      <c r="EZ73" s="1">
        <f t="shared" si="177"/>
        <v>9.5895333333333339E-3</v>
      </c>
      <c r="FA73" s="1">
        <f t="shared" si="114"/>
        <v>1.6089433333333333E-2</v>
      </c>
      <c r="FB73" s="1">
        <f t="shared" si="98"/>
        <v>9.7299000000000014E-3</v>
      </c>
      <c r="FC73" s="1">
        <f t="shared" si="99"/>
        <v>1.6917833333333333E-2</v>
      </c>
      <c r="FD73" s="1">
        <f t="shared" si="100"/>
        <v>2.1800766666666669E-2</v>
      </c>
      <c r="FE73" s="1">
        <f t="shared" si="101"/>
        <v>1.7882633333333335E-2</v>
      </c>
      <c r="FF73" s="1">
        <f t="shared" si="102"/>
        <v>2.9095800000000002E-2</v>
      </c>
      <c r="FG73" s="1">
        <f t="shared" si="103"/>
        <v>2.0473100000000001E-2</v>
      </c>
      <c r="FH73" s="1">
        <f t="shared" si="104"/>
        <v>8.7194999999999998E-3</v>
      </c>
      <c r="FI73" s="1">
        <f t="shared" si="105"/>
        <v>0</v>
      </c>
      <c r="FJ73" s="1">
        <f t="shared" si="106"/>
        <v>0</v>
      </c>
      <c r="FK73" s="1">
        <f t="shared" si="107"/>
        <v>0</v>
      </c>
      <c r="FL73" s="1">
        <f t="shared" si="108"/>
        <v>0</v>
      </c>
      <c r="FM73" s="1">
        <f t="shared" si="109"/>
        <v>0</v>
      </c>
      <c r="FN73" s="1">
        <f t="shared" si="110"/>
        <v>0</v>
      </c>
      <c r="FO73" s="1">
        <f t="shared" si="111"/>
        <v>0</v>
      </c>
      <c r="FP73" s="1">
        <f t="shared" si="112"/>
        <v>0</v>
      </c>
      <c r="FQ73" s="1">
        <f t="shared" si="90"/>
        <v>0</v>
      </c>
      <c r="FR73" s="1">
        <f t="shared" si="91"/>
        <v>0</v>
      </c>
      <c r="FS73" s="1">
        <f t="shared" si="92"/>
        <v>0</v>
      </c>
      <c r="FT73" s="1">
        <f t="shared" si="93"/>
        <v>0</v>
      </c>
      <c r="FU73" s="1">
        <f t="shared" si="94"/>
        <v>0</v>
      </c>
      <c r="FV73" s="1">
        <f t="shared" si="95"/>
        <v>0</v>
      </c>
      <c r="FW73" s="1">
        <f t="shared" si="96"/>
        <v>0</v>
      </c>
      <c r="FX73" s="1">
        <f t="shared" si="97"/>
        <v>0</v>
      </c>
    </row>
    <row r="74" spans="1:180" x14ac:dyDescent="0.2">
      <c r="A74" s="1">
        <v>31</v>
      </c>
      <c r="B74" s="2">
        <v>36495</v>
      </c>
      <c r="C74" s="5">
        <f>VLOOKUP(B74,'[1]1993'!$A$392:$IV$502,3,0)</f>
        <v>23344454</v>
      </c>
      <c r="D74" s="5">
        <f>VLOOKUP(B74,[2]jan94!$A$38:$IV$145,3,0)</f>
        <v>2757</v>
      </c>
      <c r="E74" s="5">
        <f>VLOOKUP(B74,[3]feb94!$A$38:$IV$144,3,0)</f>
        <v>4102</v>
      </c>
      <c r="F74" s="5">
        <f>VLOOKUP(B74,[4]mar94!$A$38:$IV$144,3,0)</f>
        <v>4286</v>
      </c>
      <c r="G74" s="5">
        <f>VLOOKUP(B74,[5]apr94!$A$38:$IV$142,3,0)</f>
        <v>5544</v>
      </c>
      <c r="H74" s="5">
        <f>VLOOKUP(B74,[6]may94!$A$38:$IV$142,3,0)</f>
        <v>81353</v>
      </c>
      <c r="I74" s="5">
        <f>VLOOKUP(B74,[7]jun94!$A$49:$IV$153,3,0)</f>
        <v>38181</v>
      </c>
      <c r="J74" s="5">
        <f>VLOOKUP(B74,[8]jul94!$A$38:$IV$140,3,0)</f>
        <v>124972</v>
      </c>
      <c r="K74" s="5">
        <f>VLOOKUP(B74,[9]aug94!$A$38:$IV$140,3,0)</f>
        <v>78896</v>
      </c>
      <c r="L74" s="5">
        <f>VLOOKUP(B74,[10]sep94!$A$38:$IV$137,3,0)</f>
        <v>62869</v>
      </c>
      <c r="M74" s="5">
        <f>VLOOKUP(B74,[11]oct94!$A$38:$IV$140,3,0)</f>
        <v>43111</v>
      </c>
      <c r="N74" s="5">
        <f>VLOOKUP(B74,[12]nov94!$A$38:$IV$138,3,0)</f>
        <v>138182</v>
      </c>
      <c r="O74" s="5">
        <f>VLOOKUP(B74,[13]dec94!$A$38:$IV$137,3,0)</f>
        <v>1610111</v>
      </c>
      <c r="P74" s="5">
        <f>VLOOKUP(B74,[14]jan95!$A$37:$IV$133,3,0)</f>
        <v>94670</v>
      </c>
      <c r="Q74" s="5">
        <f>VLOOKUP(B74,[15]feb95!$A$37:$IV$127,3,0)</f>
        <v>59083</v>
      </c>
      <c r="R74" s="5">
        <f>VLOOKUP(B74,[16]mar95!$A$37:$IV$128,3,0)</f>
        <v>81843</v>
      </c>
      <c r="S74" s="5">
        <f>VLOOKUP(B74,[17]apr95!$A$37:$IV$122,3,0)</f>
        <v>21053</v>
      </c>
      <c r="T74" s="5">
        <f>VLOOKUP(B74,[18]may95!$A$37:$IV$126,3,0)</f>
        <v>61937</v>
      </c>
      <c r="U74" s="5">
        <f>VLOOKUP(B74,[19]jun95!$A$51:$IV$142,3,0)</f>
        <v>24189</v>
      </c>
      <c r="V74" s="5">
        <f>VLOOKUP(B74,[20]jul95!$A$51:$IV$140,3,0)</f>
        <v>25814</v>
      </c>
      <c r="W74" s="5">
        <f>VLOOKUP(B74,[21]aug95!$A$51:$IV$139,3,0)</f>
        <v>54392</v>
      </c>
      <c r="X74" s="5">
        <f>VLOOKUP(B74,[22]sep95!$A$51:$IV$138,3,0)</f>
        <v>24529</v>
      </c>
      <c r="Y74" s="5">
        <f>VLOOKUP(B74,[23]oct95!$A$37:$IV$122,3,0)</f>
        <v>1801</v>
      </c>
      <c r="Z74" s="5">
        <f>VLOOKUP(B74,[24]nov95!$A$37:$IV$122,3,0)</f>
        <v>71235</v>
      </c>
      <c r="AA74" s="5"/>
      <c r="AB74" s="5">
        <f>VLOOKUP(B74,[25]jan96!$A$36:$IV$108,3,0)</f>
        <v>4831</v>
      </c>
      <c r="AC74" s="5" t="e">
        <f>VLOOKUP(B74,[26]feb96!$A$32:$IV$51,3,0)</f>
        <v>#N/A</v>
      </c>
      <c r="AD74" s="5"/>
      <c r="AE74" s="5">
        <f>VLOOKUP(B74,[27]apr96!$A$36:$IV$111,3,0)</f>
        <v>1142</v>
      </c>
      <c r="AF74" s="5">
        <f>VLOOKUP(B74,[28]may96!$A$50:$IV$159,3,0)</f>
        <v>0</v>
      </c>
      <c r="AG74" s="5">
        <f>VLOOKUP(B74,[29]jun96!$A$36:$IV$111,3,0)</f>
        <v>5929</v>
      </c>
      <c r="AH74" s="5">
        <f>VLOOKUP(B74,[30]jul96!$A$51:$IV$125,3,0)</f>
        <v>29084</v>
      </c>
      <c r="AI74" s="5">
        <f>VLOOKUP(B74,[31]aug96!$A$50:$IV$123,3,0)</f>
        <v>84774</v>
      </c>
      <c r="AJ74" s="5">
        <f>VLOOKUP(B74,[32]sep96!$A$50:$IV$122,3,0)</f>
        <v>70993</v>
      </c>
      <c r="AK74" s="5">
        <f>VLOOKUP(B74,[33]oct96!$A$36:$IV$108,3,0)</f>
        <v>151619</v>
      </c>
      <c r="AL74" s="5">
        <f>VLOOKUP(B74,[34]nov96!$A$36:$IV$106,3,0)</f>
        <v>82731</v>
      </c>
      <c r="AM74" s="5">
        <f>VLOOKUP(B74,[35]dec96!$A$36:$IV$105,3,0)</f>
        <v>179863</v>
      </c>
      <c r="AN74" s="5">
        <f>VLOOKUP(B74,[36]jan97!$A$48:$IV$113,3,0)</f>
        <v>234955</v>
      </c>
      <c r="AO74" s="5">
        <f>VLOOKUP(B74,[37]feb97!$A$35:$IV$99,3,0)</f>
        <v>109065</v>
      </c>
      <c r="AP74" s="5">
        <f>VLOOKUP(B74,[38]mar97!$A$35:$IV$95,3,0)</f>
        <v>64348</v>
      </c>
      <c r="AQ74" s="5">
        <f>VLOOKUP(B74,[39]apr97!$A$35:$IV$97,3,0)</f>
        <v>174298</v>
      </c>
      <c r="AR74" s="5">
        <f>VLOOKUP(B74,[40]may97!$A$48:$IV$109,3,0)</f>
        <v>112808</v>
      </c>
      <c r="AS74" s="5">
        <f>VLOOKUP(B74,[41]jun97!$A$35:$IV$96,3,0)</f>
        <v>147601</v>
      </c>
      <c r="AT74" s="5">
        <f>VLOOKUP(B74,[42]jul97!$A$50:$IV$110,3,0)</f>
        <v>161389</v>
      </c>
      <c r="AU74" s="5">
        <f>VLOOKUP(B74,[43]aug97!$A$49:$IV$107,3,0)</f>
        <v>179750</v>
      </c>
      <c r="AV74" s="5">
        <f>VLOOKUP(B74,[44]sep97!$A$49:$IV$107,3,0)</f>
        <v>129067</v>
      </c>
      <c r="AW74" s="5">
        <f>VLOOKUP(B74,[45]oct97!$A$36:$IV$92,3,0)</f>
        <v>155451</v>
      </c>
      <c r="AX74" s="5">
        <f>VLOOKUP(B74,[46]nov97!$A$35:$IV$90,3,0)</f>
        <v>153855</v>
      </c>
      <c r="AY74" s="5">
        <f>VLOOKUP(B74,[47]dec97!$A$49:$IV$103,3,0)</f>
        <v>100509</v>
      </c>
      <c r="AZ74" s="5">
        <f>VLOOKUP(B74,[48]jan98!$A$34:$IV$83,3,0)</f>
        <v>157708</v>
      </c>
      <c r="BA74" s="5">
        <f>VLOOKUP(B74,[49]feb98!$A$34:$IV$81,3,0)</f>
        <v>245301</v>
      </c>
      <c r="BB74" s="5">
        <f>VLOOKUP(B74,[50]mar98!$A$34:$IV$82,3,0)</f>
        <v>183501</v>
      </c>
      <c r="BC74" s="5" t="e">
        <f>VLOOKUP(B74,[51]apr98!$A$31:$IV$39,3,0)</f>
        <v>#N/A</v>
      </c>
      <c r="BD74" s="5">
        <f>VLOOKUP(B74,[52]may98!$A$34:$IV$80,3,0)</f>
        <v>191253</v>
      </c>
      <c r="BE74" s="5">
        <f>VLOOKUP(B74,[53]jun98!$A$47:$IV$92,3,0)</f>
        <v>131758</v>
      </c>
      <c r="BF74" s="5">
        <f>VLOOKUP(B74,[54]jul98!$A$34:$IV$78,3,0)</f>
        <v>220739</v>
      </c>
      <c r="BG74" s="5">
        <f>VLOOKUP(B74,[55]aug98!$A$47:$IV$90,3,0)</f>
        <v>190720</v>
      </c>
      <c r="BH74" s="5">
        <f>VLOOKUP(B74,[56]sep98!$A$47:$IV$89,3,0)</f>
        <v>422751</v>
      </c>
      <c r="BI74" s="5">
        <f>VLOOKUP(B74,[57]oct98!$A$34:$IV$75,3,0)</f>
        <v>374304</v>
      </c>
      <c r="BJ74" s="5">
        <f>VLOOKUP(B74,[58]nov98!$A$34:$IV$74,3,0)</f>
        <v>463478</v>
      </c>
      <c r="BK74" s="5">
        <f>VLOOKUP(B74,[59]dec98!$A$34:$IV$72,3,0)</f>
        <v>154622</v>
      </c>
      <c r="BL74" s="5">
        <f>VLOOKUP(B74,[60]jan99!$A$33:$IV$67,3,0)</f>
        <v>452985</v>
      </c>
      <c r="BM74" s="5">
        <f>VLOOKUP(B74,[61]feb99!$A$33:$IV$68,3,0)</f>
        <v>270697</v>
      </c>
      <c r="BN74" s="5">
        <f>VLOOKUP(B74,[62]mar99!$A$33:$IV$65,3,0)</f>
        <v>290956</v>
      </c>
      <c r="BO74" s="5">
        <f>VLOOKUP(B74,[63]apr99!$A$33:$IV$65,3,0)</f>
        <v>486596</v>
      </c>
      <c r="BP74" s="5">
        <f>VLOOKUP(B74,[64]may99!$A$33:$IV$64,3,0)</f>
        <v>279411</v>
      </c>
      <c r="BQ74" s="5">
        <f>VLOOKUP(B74,[65]jun99!$A$33:$IV$63,3,0)</f>
        <v>506813</v>
      </c>
      <c r="BR74" s="5">
        <f>VLOOKUP(B74,[66]jul99!$A$45:$IV$74,3,0)</f>
        <v>559246</v>
      </c>
      <c r="BS74" s="5">
        <f>VLOOKUP(B74,[67]aug99!$A$33:$IV$62,3,0)</f>
        <v>534772</v>
      </c>
      <c r="BT74" s="5">
        <f>VLOOKUP(B74,[68]sep99!$A$33:$IV$60,3,0)</f>
        <v>885490</v>
      </c>
      <c r="BU74" s="5">
        <f>VLOOKUP(B74,[69]oct99!$A$33:$IV$59,3,0)</f>
        <v>889247</v>
      </c>
      <c r="BV74" s="5">
        <f>VLOOKUP(B74,[70]nov99!$A$33:$IV$58,3,0)</f>
        <v>692181</v>
      </c>
      <c r="BW74" s="5">
        <f>VLOOKUP(B74,[71]dec99!$A$33:$IV$59,3,0)</f>
        <v>113378</v>
      </c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N74" s="2">
        <v>36495</v>
      </c>
      <c r="CO74" s="1">
        <f t="shared" si="113"/>
        <v>0.75304690322580636</v>
      </c>
      <c r="CP74" s="1">
        <f t="shared" si="115"/>
        <v>8.8935483870967736E-5</v>
      </c>
      <c r="CQ74" s="1">
        <f t="shared" si="116"/>
        <v>1.3232258064516128E-4</v>
      </c>
      <c r="CR74" s="1">
        <f t="shared" si="117"/>
        <v>1.3825806451612903E-4</v>
      </c>
      <c r="CS74" s="1">
        <f t="shared" si="118"/>
        <v>1.7883870967741935E-4</v>
      </c>
      <c r="CT74" s="1">
        <f t="shared" si="119"/>
        <v>2.624290322580645E-3</v>
      </c>
      <c r="CU74" s="1">
        <f t="shared" si="120"/>
        <v>1.2316451612903226E-3</v>
      </c>
      <c r="CV74" s="1">
        <f t="shared" si="121"/>
        <v>4.0313548387096772E-3</v>
      </c>
      <c r="CW74" s="1">
        <f t="shared" si="122"/>
        <v>2.545032258064516E-3</v>
      </c>
      <c r="CX74" s="1">
        <f t="shared" si="123"/>
        <v>2.0280322580645159E-3</v>
      </c>
      <c r="CY74" s="1">
        <f t="shared" si="124"/>
        <v>1.3906774193548385E-3</v>
      </c>
      <c r="CZ74" s="1">
        <f t="shared" si="125"/>
        <v>4.4574838709677423E-3</v>
      </c>
      <c r="DA74" s="1">
        <f t="shared" si="126"/>
        <v>5.1939064516129035E-2</v>
      </c>
      <c r="DB74" s="1">
        <f t="shared" si="127"/>
        <v>3.0538709677419358E-3</v>
      </c>
      <c r="DC74" s="1">
        <f t="shared" si="128"/>
        <v>1.9059032258064515E-3</v>
      </c>
      <c r="DD74" s="1">
        <f t="shared" si="129"/>
        <v>2.6400967741935484E-3</v>
      </c>
      <c r="DE74" s="1">
        <f t="shared" si="130"/>
        <v>6.7912903225806449E-4</v>
      </c>
      <c r="DF74" s="1">
        <f t="shared" si="131"/>
        <v>1.9979677419354838E-3</v>
      </c>
      <c r="DG74" s="1">
        <f t="shared" si="132"/>
        <v>7.8029032258064514E-4</v>
      </c>
      <c r="DH74" s="1">
        <f t="shared" si="133"/>
        <v>8.3270967741935482E-4</v>
      </c>
      <c r="DI74" s="1">
        <f t="shared" si="134"/>
        <v>1.7545806451612904E-3</v>
      </c>
      <c r="DJ74" s="1">
        <f t="shared" si="135"/>
        <v>7.9125806451612896E-4</v>
      </c>
      <c r="DK74" s="1">
        <f t="shared" si="136"/>
        <v>5.8096774193548388E-5</v>
      </c>
      <c r="DL74" s="1">
        <f t="shared" si="137"/>
        <v>2.2979032258064517E-3</v>
      </c>
      <c r="DM74" s="1">
        <f t="shared" si="138"/>
        <v>0</v>
      </c>
      <c r="DN74" s="1">
        <f t="shared" si="139"/>
        <v>1.5583870967741936E-4</v>
      </c>
      <c r="DO74" s="1" t="e">
        <f t="shared" si="140"/>
        <v>#N/A</v>
      </c>
      <c r="DP74" s="1">
        <f t="shared" si="141"/>
        <v>0</v>
      </c>
      <c r="DQ74" s="1">
        <f t="shared" si="142"/>
        <v>3.6838709677419358E-5</v>
      </c>
      <c r="DR74" s="1">
        <f t="shared" si="143"/>
        <v>0</v>
      </c>
      <c r="DS74" s="1">
        <f t="shared" si="144"/>
        <v>1.9125806451612904E-4</v>
      </c>
      <c r="DT74" s="1">
        <f t="shared" si="145"/>
        <v>9.3819354838709673E-4</v>
      </c>
      <c r="DU74" s="1">
        <f t="shared" si="146"/>
        <v>2.7346451612903226E-3</v>
      </c>
      <c r="DV74" s="1">
        <f t="shared" si="147"/>
        <v>2.2900967741935484E-3</v>
      </c>
      <c r="DW74" s="1">
        <f t="shared" si="148"/>
        <v>4.8909354838709675E-3</v>
      </c>
      <c r="DX74" s="1">
        <f t="shared" si="149"/>
        <v>2.668741935483871E-3</v>
      </c>
      <c r="DY74" s="1">
        <f t="shared" si="150"/>
        <v>5.8020322580645163E-3</v>
      </c>
      <c r="DZ74" s="1">
        <f t="shared" si="151"/>
        <v>7.5791935483870967E-3</v>
      </c>
      <c r="EA74" s="1">
        <f t="shared" si="152"/>
        <v>3.5182258064516128E-3</v>
      </c>
      <c r="EB74" s="1">
        <f t="shared" si="153"/>
        <v>2.0757419354838712E-3</v>
      </c>
      <c r="EC74" s="1">
        <f t="shared" si="154"/>
        <v>5.6225161290322581E-3</v>
      </c>
      <c r="ED74" s="1">
        <f t="shared" si="155"/>
        <v>3.6389677419354839E-3</v>
      </c>
      <c r="EE74" s="1">
        <f t="shared" si="156"/>
        <v>4.7613225806451614E-3</v>
      </c>
      <c r="EF74" s="1">
        <f t="shared" si="157"/>
        <v>5.2060967741935481E-3</v>
      </c>
      <c r="EG74" s="1">
        <f t="shared" si="158"/>
        <v>5.7983870967741932E-3</v>
      </c>
      <c r="EH74" s="1">
        <f t="shared" si="159"/>
        <v>4.163451612903225E-3</v>
      </c>
      <c r="EI74" s="1">
        <f t="shared" si="160"/>
        <v>5.0145483870967745E-3</v>
      </c>
      <c r="EJ74" s="1">
        <f t="shared" si="161"/>
        <v>4.9630645161290324E-3</v>
      </c>
      <c r="EK74" s="1">
        <f t="shared" si="162"/>
        <v>3.242225806451613E-3</v>
      </c>
      <c r="EL74" s="1">
        <f t="shared" si="163"/>
        <v>5.0873548387096769E-3</v>
      </c>
      <c r="EM74" s="1">
        <f t="shared" si="164"/>
        <v>7.912935483870967E-3</v>
      </c>
      <c r="EN74" s="1">
        <f t="shared" si="165"/>
        <v>5.9193870967741936E-3</v>
      </c>
      <c r="EO74" s="1" t="e">
        <f t="shared" si="166"/>
        <v>#N/A</v>
      </c>
      <c r="EP74" s="1">
        <f t="shared" si="167"/>
        <v>6.1694516129032258E-3</v>
      </c>
      <c r="EQ74" s="1">
        <f t="shared" si="168"/>
        <v>4.2502580645161284E-3</v>
      </c>
      <c r="ER74" s="1">
        <f t="shared" si="169"/>
        <v>7.1206129032258059E-3</v>
      </c>
      <c r="ES74" s="1">
        <f t="shared" si="170"/>
        <v>6.1522580645161293E-3</v>
      </c>
      <c r="ET74" s="1">
        <f t="shared" si="171"/>
        <v>1.3637129032258064E-2</v>
      </c>
      <c r="EU74" s="1">
        <f t="shared" si="172"/>
        <v>1.2074322580645162E-2</v>
      </c>
      <c r="EV74" s="1">
        <f t="shared" si="173"/>
        <v>1.4950903225806451E-2</v>
      </c>
      <c r="EW74" s="1">
        <f t="shared" si="174"/>
        <v>4.9878064516129033E-3</v>
      </c>
      <c r="EX74" s="1">
        <f t="shared" si="175"/>
        <v>1.461241935483871E-2</v>
      </c>
      <c r="EY74" s="1">
        <f t="shared" si="176"/>
        <v>8.7321612903225806E-3</v>
      </c>
      <c r="EZ74" s="1">
        <f t="shared" si="177"/>
        <v>9.3856774193548393E-3</v>
      </c>
      <c r="FA74" s="1">
        <f t="shared" si="114"/>
        <v>1.569664516129032E-2</v>
      </c>
      <c r="FB74" s="1">
        <f t="shared" si="98"/>
        <v>9.01325806451613E-3</v>
      </c>
      <c r="FC74" s="1">
        <f t="shared" si="99"/>
        <v>1.63488064516129E-2</v>
      </c>
      <c r="FD74" s="1">
        <f t="shared" si="100"/>
        <v>1.8040193548387099E-2</v>
      </c>
      <c r="FE74" s="1">
        <f t="shared" si="101"/>
        <v>1.7250709677419356E-2</v>
      </c>
      <c r="FF74" s="1">
        <f t="shared" si="102"/>
        <v>2.8564193548387098E-2</v>
      </c>
      <c r="FG74" s="1">
        <f t="shared" si="103"/>
        <v>2.8685387096774193E-2</v>
      </c>
      <c r="FH74" s="1">
        <f t="shared" si="104"/>
        <v>2.2328419354838713E-2</v>
      </c>
      <c r="FI74" s="1">
        <f t="shared" si="105"/>
        <v>3.6573548387096775E-3</v>
      </c>
      <c r="FJ74" s="1">
        <f t="shared" si="106"/>
        <v>0</v>
      </c>
      <c r="FK74" s="1">
        <f t="shared" si="107"/>
        <v>0</v>
      </c>
      <c r="FL74" s="1">
        <f t="shared" si="108"/>
        <v>0</v>
      </c>
      <c r="FM74" s="1">
        <f t="shared" si="109"/>
        <v>0</v>
      </c>
      <c r="FN74" s="1">
        <f t="shared" si="110"/>
        <v>0</v>
      </c>
      <c r="FO74" s="1">
        <f t="shared" si="111"/>
        <v>0</v>
      </c>
      <c r="FP74" s="1">
        <f t="shared" si="112"/>
        <v>0</v>
      </c>
      <c r="FQ74" s="1">
        <f t="shared" si="90"/>
        <v>0</v>
      </c>
      <c r="FR74" s="1">
        <f t="shared" si="91"/>
        <v>0</v>
      </c>
      <c r="FS74" s="1">
        <f t="shared" si="92"/>
        <v>0</v>
      </c>
      <c r="FT74" s="1">
        <f t="shared" si="93"/>
        <v>0</v>
      </c>
      <c r="FU74" s="1">
        <f t="shared" si="94"/>
        <v>0</v>
      </c>
      <c r="FV74" s="1">
        <f t="shared" si="95"/>
        <v>0</v>
      </c>
      <c r="FW74" s="1">
        <f t="shared" si="96"/>
        <v>0</v>
      </c>
      <c r="FX74" s="1">
        <f t="shared" si="97"/>
        <v>0</v>
      </c>
    </row>
    <row r="75" spans="1:180" x14ac:dyDescent="0.2">
      <c r="A75" s="1">
        <v>31</v>
      </c>
      <c r="B75" s="2">
        <v>36526</v>
      </c>
      <c r="C75" s="5">
        <f>VLOOKUP(B75,'[1]1993'!$A$392:$IV$502,3,0)</f>
        <v>23142650</v>
      </c>
      <c r="D75" s="5">
        <f>VLOOKUP(B75,[2]jan94!$A$38:$IV$145,3,0)</f>
        <v>3256</v>
      </c>
      <c r="E75" s="5">
        <f>VLOOKUP(B75,[3]feb94!$A$38:$IV$144,3,0)</f>
        <v>5101</v>
      </c>
      <c r="F75" s="5">
        <f>VLOOKUP(B75,[4]mar94!$A$38:$IV$144,3,0)</f>
        <v>4617</v>
      </c>
      <c r="G75" s="5">
        <f>VLOOKUP(B75,[5]apr94!$A$38:$IV$142,3,0)</f>
        <v>5192</v>
      </c>
      <c r="H75" s="5">
        <f>VLOOKUP(B75,[6]may94!$A$38:$IV$142,3,0)</f>
        <v>59647</v>
      </c>
      <c r="I75" s="5">
        <f>VLOOKUP(B75,[7]jun94!$A$49:$IV$153,3,0)</f>
        <v>37480</v>
      </c>
      <c r="J75" s="5">
        <f>VLOOKUP(B75,[8]jul94!$A$38:$IV$140,3,0)</f>
        <v>122547</v>
      </c>
      <c r="K75" s="5">
        <f>VLOOKUP(B75,[9]aug94!$A$38:$IV$140,3,0)</f>
        <v>71817</v>
      </c>
      <c r="L75" s="5">
        <f>VLOOKUP(B75,[10]sep94!$A$38:$IV$137,3,0)</f>
        <v>61202</v>
      </c>
      <c r="M75" s="5">
        <f>VLOOKUP(B75,[11]oct94!$A$38:$IV$140,3,0)</f>
        <v>40731</v>
      </c>
      <c r="N75" s="5">
        <f>VLOOKUP(B75,[12]nov94!$A$38:$IV$138,3,0)</f>
        <v>129120</v>
      </c>
      <c r="O75" s="5">
        <f>VLOOKUP(B75,[13]dec94!$A$38:$IV$137,3,0)</f>
        <v>1582845</v>
      </c>
      <c r="P75" s="5">
        <f>VLOOKUP(B75,[14]jan95!$A$37:$IV$133,3,0)</f>
        <v>90946</v>
      </c>
      <c r="Q75" s="5">
        <f>VLOOKUP(B75,[15]feb95!$A$37:$IV$127,3,0)</f>
        <v>47643</v>
      </c>
      <c r="R75" s="5">
        <f>VLOOKUP(B75,[16]mar95!$A$37:$IV$128,3,0)</f>
        <v>79071</v>
      </c>
      <c r="S75" s="5">
        <f>VLOOKUP(B75,[17]apr95!$A$37:$IV$122,3,0)</f>
        <v>20515</v>
      </c>
      <c r="T75" s="5">
        <f>VLOOKUP(B75,[18]may95!$A$37:$IV$126,3,0)</f>
        <v>59848</v>
      </c>
      <c r="U75" s="5">
        <f>VLOOKUP(B75,[19]jun95!$A$51:$IV$142,3,0)</f>
        <v>22659</v>
      </c>
      <c r="V75" s="5">
        <f>VLOOKUP(B75,[20]jul95!$A$51:$IV$140,3,0)</f>
        <v>24839</v>
      </c>
      <c r="W75" s="5">
        <f>VLOOKUP(B75,[21]aug95!$A$51:$IV$139,3,0)</f>
        <v>53425</v>
      </c>
      <c r="X75" s="5">
        <f>VLOOKUP(B75,[22]sep95!$A$51:$IV$138,3,0)</f>
        <v>22597</v>
      </c>
      <c r="Y75" s="5">
        <f>VLOOKUP(B75,[23]oct95!$A$37:$IV$122,3,0)</f>
        <v>1829</v>
      </c>
      <c r="Z75" s="5">
        <f>VLOOKUP(B75,[24]nov95!$A$37:$IV$122,3,0)</f>
        <v>63714</v>
      </c>
      <c r="AA75" s="5"/>
      <c r="AB75" s="5">
        <f>VLOOKUP(B75,[25]jan96!$A$36:$IV$108,3,0)</f>
        <v>5499</v>
      </c>
      <c r="AC75" s="5" t="e">
        <f>VLOOKUP(B75,[26]feb96!$A$32:$IV$51,3,0)</f>
        <v>#N/A</v>
      </c>
      <c r="AD75" s="5"/>
      <c r="AE75" s="5">
        <f>VLOOKUP(B75,[27]apr96!$A$36:$IV$111,3,0)</f>
        <v>1251</v>
      </c>
      <c r="AF75" s="5">
        <f>VLOOKUP(B75,[28]may96!$A$50:$IV$159,3,0)</f>
        <v>1893</v>
      </c>
      <c r="AG75" s="5">
        <f>VLOOKUP(B75,[29]jun96!$A$36:$IV$111,3,0)</f>
        <v>6456</v>
      </c>
      <c r="AH75" s="5">
        <f>VLOOKUP(B75,[30]jul96!$A$51:$IV$125,3,0)</f>
        <v>26897</v>
      </c>
      <c r="AI75" s="5">
        <f>VLOOKUP(B75,[31]aug96!$A$50:$IV$123,3,0)</f>
        <v>77079</v>
      </c>
      <c r="AJ75" s="5">
        <f>VLOOKUP(B75,[32]sep96!$A$50:$IV$122,3,0)</f>
        <v>65816</v>
      </c>
      <c r="AK75" s="5">
        <f>VLOOKUP(B75,[33]oct96!$A$36:$IV$108,3,0)</f>
        <v>147178</v>
      </c>
      <c r="AL75" s="5">
        <f>VLOOKUP(B75,[34]nov96!$A$36:$IV$106,3,0)</f>
        <v>77330</v>
      </c>
      <c r="AM75" s="5">
        <f>VLOOKUP(B75,[35]dec96!$A$36:$IV$105,3,0)</f>
        <v>154478</v>
      </c>
      <c r="AN75" s="5">
        <f>VLOOKUP(B75,[36]jan97!$A$48:$IV$113,3,0)</f>
        <v>223541</v>
      </c>
      <c r="AO75" s="5">
        <f>VLOOKUP(B75,[37]feb97!$A$35:$IV$99,3,0)</f>
        <v>104690</v>
      </c>
      <c r="AP75" s="5">
        <f>VLOOKUP(B75,[38]mar97!$A$35:$IV$95,3,0)</f>
        <v>58708</v>
      </c>
      <c r="AQ75" s="5">
        <f>VLOOKUP(B75,[39]apr97!$A$35:$IV$97,3,0)</f>
        <v>164319</v>
      </c>
      <c r="AR75" s="5">
        <f>VLOOKUP(B75,[40]may97!$A$48:$IV$109,3,0)</f>
        <v>110586</v>
      </c>
      <c r="AS75" s="5">
        <f>VLOOKUP(B75,[41]jun97!$A$35:$IV$96,3,0)</f>
        <v>143827</v>
      </c>
      <c r="AT75" s="5">
        <f>VLOOKUP(B75,[42]jul97!$A$50:$IV$110,3,0)</f>
        <v>152479</v>
      </c>
      <c r="AU75" s="5">
        <f>VLOOKUP(B75,[43]aug97!$A$49:$IV$107,3,0)</f>
        <v>175129</v>
      </c>
      <c r="AV75" s="5">
        <f>VLOOKUP(B75,[44]sep97!$A$49:$IV$107,3,0)</f>
        <v>119147</v>
      </c>
      <c r="AW75" s="5">
        <f>VLOOKUP(B75,[45]oct97!$A$36:$IV$92,3,0)</f>
        <v>149883</v>
      </c>
      <c r="AX75" s="5">
        <f>VLOOKUP(B75,[46]nov97!$A$35:$IV$90,3,0)</f>
        <v>142428</v>
      </c>
      <c r="AY75" s="5">
        <f>VLOOKUP(B75,[47]dec97!$A$49:$IV$103,3,0)</f>
        <v>102124</v>
      </c>
      <c r="AZ75" s="5">
        <f>VLOOKUP(B75,[48]jan98!$A$34:$IV$83,3,0)</f>
        <v>215152</v>
      </c>
      <c r="BA75" s="5">
        <f>VLOOKUP(B75,[49]feb98!$A$34:$IV$81,3,0)</f>
        <v>225611</v>
      </c>
      <c r="BB75" s="5">
        <f>VLOOKUP(B75,[50]mar98!$A$34:$IV$82,3,0)</f>
        <v>172636</v>
      </c>
      <c r="BC75" s="5" t="e">
        <f>VLOOKUP(B75,[51]apr98!$A$31:$IV$39,3,0)</f>
        <v>#N/A</v>
      </c>
      <c r="BD75" s="5">
        <f>VLOOKUP(B75,[52]may98!$A$34:$IV$80,3,0)</f>
        <v>183851</v>
      </c>
      <c r="BE75" s="5">
        <f>VLOOKUP(B75,[53]jun98!$A$47:$IV$92,3,0)</f>
        <v>125727</v>
      </c>
      <c r="BF75" s="5">
        <f>VLOOKUP(B75,[54]jul98!$A$34:$IV$78,3,0)</f>
        <v>203059</v>
      </c>
      <c r="BG75" s="5">
        <f>VLOOKUP(B75,[55]aug98!$A$47:$IV$90,3,0)</f>
        <v>250336</v>
      </c>
      <c r="BH75" s="5">
        <f>VLOOKUP(B75,[56]sep98!$A$47:$IV$89,3,0)</f>
        <v>391371</v>
      </c>
      <c r="BI75" s="5">
        <f>VLOOKUP(B75,[57]oct98!$A$34:$IV$75,3,0)</f>
        <v>353250</v>
      </c>
      <c r="BJ75" s="5">
        <f>VLOOKUP(B75,[58]nov98!$A$34:$IV$74,3,0)</f>
        <v>529058</v>
      </c>
      <c r="BK75" s="5">
        <f>VLOOKUP(B75,[59]dec98!$A$34:$IV$72,3,0)</f>
        <v>165981</v>
      </c>
      <c r="BL75" s="5">
        <f>VLOOKUP(B75,[60]jan99!$A$33:$IV$67,3,0)</f>
        <v>427308</v>
      </c>
      <c r="BM75" s="5">
        <f>VLOOKUP(B75,[61]feb99!$A$33:$IV$68,3,0)</f>
        <v>234442</v>
      </c>
      <c r="BN75" s="5">
        <f>VLOOKUP(B75,[62]mar99!$A$33:$IV$65,3,0)</f>
        <v>286074</v>
      </c>
      <c r="BO75" s="5">
        <f>VLOOKUP(B75,[63]apr99!$A$33:$IV$65,3,0)</f>
        <v>464414</v>
      </c>
      <c r="BP75" s="5">
        <f>VLOOKUP(B75,[64]may99!$A$33:$IV$64,3,0)</f>
        <v>260513</v>
      </c>
      <c r="BQ75" s="5">
        <f>VLOOKUP(B75,[65]jun99!$A$33:$IV$63,3,0)</f>
        <v>465144</v>
      </c>
      <c r="BR75" s="5">
        <f>VLOOKUP(B75,[66]jul99!$A$45:$IV$74,3,0)</f>
        <v>495576</v>
      </c>
      <c r="BS75" s="5">
        <f>VLOOKUP(B75,[67]aug99!$A$33:$IV$62,3,0)</f>
        <v>490149</v>
      </c>
      <c r="BT75" s="5">
        <f>VLOOKUP(B75,[68]sep99!$A$33:$IV$60,3,0)</f>
        <v>980860</v>
      </c>
      <c r="BU75" s="5">
        <f>VLOOKUP(B75,[69]oct99!$A$33:$IV$59,3,0)</f>
        <v>976144</v>
      </c>
      <c r="BV75" s="5">
        <f>VLOOKUP(B75,[70]nov99!$A$33:$IV$58,3,0)</f>
        <v>832090</v>
      </c>
      <c r="BW75" s="5">
        <f>VLOOKUP(B75,[71]dec99!$A$33:$IV$59,3,0)</f>
        <v>217351</v>
      </c>
      <c r="BX75" s="5">
        <f>VLOOKUP(B75,[72]jan00!$A$32:$IV$52,3,0)</f>
        <v>458097</v>
      </c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N75" s="2">
        <v>36526</v>
      </c>
      <c r="CO75" s="1">
        <f t="shared" si="113"/>
        <v>0.74653709677419355</v>
      </c>
      <c r="CP75" s="1">
        <f t="shared" si="115"/>
        <v>1.0503225806451613E-4</v>
      </c>
      <c r="CQ75" s="1">
        <f t="shared" si="116"/>
        <v>1.6454838709677419E-4</v>
      </c>
      <c r="CR75" s="1">
        <f t="shared" si="117"/>
        <v>1.4893548387096773E-4</v>
      </c>
      <c r="CS75" s="1">
        <f t="shared" si="118"/>
        <v>1.6748387096774192E-4</v>
      </c>
      <c r="CT75" s="1">
        <f t="shared" si="119"/>
        <v>1.9240967741935484E-3</v>
      </c>
      <c r="CU75" s="1">
        <f t="shared" si="120"/>
        <v>1.209032258064516E-3</v>
      </c>
      <c r="CV75" s="1">
        <f t="shared" si="121"/>
        <v>3.9531290322580648E-3</v>
      </c>
      <c r="CW75" s="1">
        <f t="shared" si="122"/>
        <v>2.3166774193548391E-3</v>
      </c>
      <c r="CX75" s="1">
        <f t="shared" si="123"/>
        <v>1.974258064516129E-3</v>
      </c>
      <c r="CY75" s="1">
        <f t="shared" si="124"/>
        <v>1.3139032258064518E-3</v>
      </c>
      <c r="CZ75" s="1">
        <f t="shared" si="125"/>
        <v>4.1651612903225808E-3</v>
      </c>
      <c r="DA75" s="1">
        <f t="shared" si="126"/>
        <v>5.1059516129032263E-2</v>
      </c>
      <c r="DB75" s="1">
        <f t="shared" si="127"/>
        <v>2.933741935483871E-3</v>
      </c>
      <c r="DC75" s="1">
        <f t="shared" si="128"/>
        <v>1.5368709677419355E-3</v>
      </c>
      <c r="DD75" s="1">
        <f t="shared" si="129"/>
        <v>2.5506774193548389E-3</v>
      </c>
      <c r="DE75" s="1">
        <f t="shared" si="130"/>
        <v>6.6177419354838702E-4</v>
      </c>
      <c r="DF75" s="1">
        <f t="shared" si="131"/>
        <v>1.9305806451612904E-3</v>
      </c>
      <c r="DG75" s="1">
        <f t="shared" si="132"/>
        <v>7.3093548387096765E-4</v>
      </c>
      <c r="DH75" s="1">
        <f t="shared" si="133"/>
        <v>8.0125806451612899E-4</v>
      </c>
      <c r="DI75" s="1">
        <f t="shared" si="134"/>
        <v>1.7233870967741935E-3</v>
      </c>
      <c r="DJ75" s="1">
        <f t="shared" si="135"/>
        <v>7.2893548387096771E-4</v>
      </c>
      <c r="DK75" s="1">
        <f t="shared" si="136"/>
        <v>5.8999999999999998E-5</v>
      </c>
      <c r="DL75" s="1">
        <f t="shared" si="137"/>
        <v>2.0552903225806453E-3</v>
      </c>
      <c r="DM75" s="1">
        <f t="shared" si="138"/>
        <v>0</v>
      </c>
      <c r="DN75" s="1">
        <f t="shared" si="139"/>
        <v>1.7738709677419357E-4</v>
      </c>
      <c r="DO75" s="1" t="e">
        <f t="shared" si="140"/>
        <v>#N/A</v>
      </c>
      <c r="DP75" s="1">
        <f t="shared" si="141"/>
        <v>0</v>
      </c>
      <c r="DQ75" s="1">
        <f t="shared" si="142"/>
        <v>4.035483870967742E-5</v>
      </c>
      <c r="DR75" s="1">
        <f t="shared" si="143"/>
        <v>6.1064516129032251E-5</v>
      </c>
      <c r="DS75" s="1">
        <f t="shared" si="144"/>
        <v>2.0825806451612902E-4</v>
      </c>
      <c r="DT75" s="1">
        <f t="shared" si="145"/>
        <v>8.6764516129032257E-4</v>
      </c>
      <c r="DU75" s="1">
        <f t="shared" si="146"/>
        <v>2.4864193548387093E-3</v>
      </c>
      <c r="DV75" s="1">
        <f t="shared" si="147"/>
        <v>2.1230967741935483E-3</v>
      </c>
      <c r="DW75" s="1">
        <f t="shared" si="148"/>
        <v>4.7476774193548387E-3</v>
      </c>
      <c r="DX75" s="1">
        <f t="shared" si="149"/>
        <v>2.494516129032258E-3</v>
      </c>
      <c r="DY75" s="1">
        <f t="shared" si="150"/>
        <v>4.9831612903225809E-3</v>
      </c>
      <c r="DZ75" s="1">
        <f t="shared" si="151"/>
        <v>7.2109999999999995E-3</v>
      </c>
      <c r="EA75" s="1">
        <f t="shared" si="152"/>
        <v>3.3770967741935487E-3</v>
      </c>
      <c r="EB75" s="1">
        <f t="shared" si="153"/>
        <v>1.8938064516129034E-3</v>
      </c>
      <c r="EC75" s="1">
        <f t="shared" si="154"/>
        <v>5.3006129032258063E-3</v>
      </c>
      <c r="ED75" s="1">
        <f t="shared" si="155"/>
        <v>3.5672903225806452E-3</v>
      </c>
      <c r="EE75" s="1">
        <f t="shared" si="156"/>
        <v>4.6395806451612906E-3</v>
      </c>
      <c r="EF75" s="1">
        <f t="shared" si="157"/>
        <v>4.9186774193548388E-3</v>
      </c>
      <c r="EG75" s="1">
        <f t="shared" si="158"/>
        <v>5.6493225806451613E-3</v>
      </c>
      <c r="EH75" s="1">
        <f t="shared" si="159"/>
        <v>3.8434516129032259E-3</v>
      </c>
      <c r="EI75" s="1">
        <f t="shared" si="160"/>
        <v>4.834935483870967E-3</v>
      </c>
      <c r="EJ75" s="1">
        <f t="shared" si="161"/>
        <v>4.5944516129032258E-3</v>
      </c>
      <c r="EK75" s="1">
        <f t="shared" si="162"/>
        <v>3.2943225806451614E-3</v>
      </c>
      <c r="EL75" s="1">
        <f t="shared" si="163"/>
        <v>6.9403870967741938E-3</v>
      </c>
      <c r="EM75" s="1">
        <f t="shared" si="164"/>
        <v>7.2777741935483873E-3</v>
      </c>
      <c r="EN75" s="1">
        <f t="shared" si="165"/>
        <v>5.5689032258064517E-3</v>
      </c>
      <c r="EO75" s="1" t="e">
        <f t="shared" si="166"/>
        <v>#N/A</v>
      </c>
      <c r="EP75" s="1">
        <f t="shared" si="167"/>
        <v>5.9306774193548387E-3</v>
      </c>
      <c r="EQ75" s="1">
        <f t="shared" si="168"/>
        <v>4.0557096774193552E-3</v>
      </c>
      <c r="ER75" s="1">
        <f t="shared" si="169"/>
        <v>6.5502903225806448E-3</v>
      </c>
      <c r="ES75" s="1">
        <f t="shared" si="170"/>
        <v>8.075354838709678E-3</v>
      </c>
      <c r="ET75" s="1">
        <f t="shared" si="171"/>
        <v>1.2624870967741937E-2</v>
      </c>
      <c r="EU75" s="1">
        <f t="shared" si="172"/>
        <v>1.1395161290322581E-2</v>
      </c>
      <c r="EV75" s="1">
        <f t="shared" si="173"/>
        <v>1.7066387096774195E-2</v>
      </c>
      <c r="EW75" s="1">
        <f t="shared" si="174"/>
        <v>5.3542258064516127E-3</v>
      </c>
      <c r="EX75" s="1">
        <f t="shared" si="175"/>
        <v>1.3784129032258065E-2</v>
      </c>
      <c r="EY75" s="1">
        <f t="shared" si="176"/>
        <v>7.5626451612903229E-3</v>
      </c>
      <c r="EZ75" s="1">
        <f t="shared" si="177"/>
        <v>9.228193548387097E-3</v>
      </c>
      <c r="FA75" s="1">
        <f t="shared" si="114"/>
        <v>1.4981096774193549E-2</v>
      </c>
      <c r="FB75" s="1">
        <f t="shared" si="98"/>
        <v>8.4036451612903226E-3</v>
      </c>
      <c r="FC75" s="1">
        <f t="shared" si="99"/>
        <v>1.5004645161290322E-2</v>
      </c>
      <c r="FD75" s="1">
        <f t="shared" si="100"/>
        <v>1.5986322580645161E-2</v>
      </c>
      <c r="FE75" s="1">
        <f t="shared" si="101"/>
        <v>1.581125806451613E-2</v>
      </c>
      <c r="FF75" s="1">
        <f t="shared" si="102"/>
        <v>3.1640645161290323E-2</v>
      </c>
      <c r="FG75" s="1">
        <f t="shared" si="103"/>
        <v>3.1488516129032258E-2</v>
      </c>
      <c r="FH75" s="1">
        <f t="shared" si="104"/>
        <v>2.6841612903225807E-2</v>
      </c>
      <c r="FI75" s="1">
        <f t="shared" si="105"/>
        <v>7.0113225806451608E-3</v>
      </c>
      <c r="FJ75" s="1">
        <f t="shared" si="106"/>
        <v>1.4777322580645161E-2</v>
      </c>
      <c r="FK75" s="1">
        <f t="shared" si="107"/>
        <v>0</v>
      </c>
      <c r="FL75" s="1">
        <f t="shared" si="108"/>
        <v>0</v>
      </c>
      <c r="FM75" s="1">
        <f t="shared" si="109"/>
        <v>0</v>
      </c>
      <c r="FN75" s="1">
        <f t="shared" si="110"/>
        <v>0</v>
      </c>
      <c r="FO75" s="1">
        <f t="shared" si="111"/>
        <v>0</v>
      </c>
      <c r="FP75" s="1">
        <f t="shared" si="112"/>
        <v>0</v>
      </c>
      <c r="FQ75" s="1">
        <f t="shared" si="90"/>
        <v>0</v>
      </c>
      <c r="FR75" s="1">
        <f t="shared" si="91"/>
        <v>0</v>
      </c>
      <c r="FS75" s="1">
        <f t="shared" si="92"/>
        <v>0</v>
      </c>
      <c r="FT75" s="1">
        <f t="shared" si="93"/>
        <v>0</v>
      </c>
      <c r="FU75" s="1">
        <f t="shared" si="94"/>
        <v>0</v>
      </c>
      <c r="FV75" s="1">
        <f t="shared" si="95"/>
        <v>0</v>
      </c>
      <c r="FW75" s="1">
        <f t="shared" si="96"/>
        <v>0</v>
      </c>
      <c r="FX75" s="1">
        <f t="shared" si="97"/>
        <v>0</v>
      </c>
    </row>
    <row r="76" spans="1:180" x14ac:dyDescent="0.2">
      <c r="A76" s="1">
        <v>29</v>
      </c>
      <c r="B76" s="2">
        <v>36557</v>
      </c>
      <c r="C76" s="5">
        <f>VLOOKUP(B76,'[1]1993'!$A$392:$IV$502,3,0)</f>
        <v>22831321</v>
      </c>
      <c r="D76" s="5">
        <f>VLOOKUP(B76,[2]jan94!$A$38:$IV$145,3,0)</f>
        <v>28059</v>
      </c>
      <c r="E76" s="5">
        <f>VLOOKUP(B76,[3]feb94!$A$38:$IV$144,3,0)</f>
        <v>9375</v>
      </c>
      <c r="F76" s="5">
        <f>VLOOKUP(B76,[4]mar94!$A$38:$IV$144,3,0)</f>
        <v>4315</v>
      </c>
      <c r="G76" s="5">
        <f>VLOOKUP(B76,[5]apr94!$A$38:$IV$142,3,0)</f>
        <v>4668</v>
      </c>
      <c r="H76" s="5">
        <f>VLOOKUP(B76,[6]may94!$A$38:$IV$142,3,0)</f>
        <v>16244</v>
      </c>
      <c r="I76" s="5">
        <f>VLOOKUP(B76,[7]jun94!$A$49:$IV$153,3,0)</f>
        <v>34436</v>
      </c>
      <c r="J76" s="5">
        <f>VLOOKUP(B76,[8]jul94!$A$38:$IV$140,3,0)</f>
        <v>22168</v>
      </c>
      <c r="K76" s="5">
        <f>VLOOKUP(B76,[9]aug94!$A$38:$IV$140,3,0)</f>
        <v>17136</v>
      </c>
      <c r="L76" s="5">
        <f>VLOOKUP(B76,[10]sep94!$A$38:$IV$137,3,0)</f>
        <v>58077</v>
      </c>
      <c r="M76" s="5">
        <f>VLOOKUP(B76,[11]oct94!$A$38:$IV$140,3,0)</f>
        <v>38848</v>
      </c>
      <c r="N76" s="5">
        <f>VLOOKUP(B76,[12]nov94!$A$38:$IV$138,3,0)</f>
        <v>115198</v>
      </c>
      <c r="O76" s="5">
        <f>VLOOKUP(B76,[13]dec94!$A$38:$IV$137,3,0)</f>
        <v>1580123</v>
      </c>
      <c r="P76" s="5">
        <f>VLOOKUP(B76,[14]jan95!$A$37:$IV$133,3,0)</f>
        <v>62710</v>
      </c>
      <c r="Q76" s="5">
        <f>VLOOKUP(B76,[15]feb95!$A$37:$IV$127,3,0)</f>
        <v>40229</v>
      </c>
      <c r="R76" s="5">
        <f>VLOOKUP(B76,[16]mar95!$A$37:$IV$128,3,0)</f>
        <v>72343</v>
      </c>
      <c r="S76" s="5">
        <f>VLOOKUP(B76,[17]apr95!$A$37:$IV$122,3,0)</f>
        <v>19625</v>
      </c>
      <c r="T76" s="5">
        <f>VLOOKUP(B76,[18]may95!$A$37:$IV$126,3,0)</f>
        <v>54775</v>
      </c>
      <c r="U76" s="5">
        <f>VLOOKUP(B76,[19]jun95!$A$51:$IV$142,3,0)</f>
        <v>21214</v>
      </c>
      <c r="V76" s="5">
        <f>VLOOKUP(B76,[20]jul95!$A$51:$IV$140,3,0)</f>
        <v>22678</v>
      </c>
      <c r="W76" s="5">
        <f>VLOOKUP(B76,[21]aug95!$A$51:$IV$139,3,0)</f>
        <v>52230</v>
      </c>
      <c r="X76" s="5">
        <f>VLOOKUP(B76,[22]sep95!$A$51:$IV$138,3,0)</f>
        <v>9625</v>
      </c>
      <c r="Y76" s="5">
        <f>VLOOKUP(B76,[23]oct95!$A$37:$IV$122,3,0)</f>
        <v>1515</v>
      </c>
      <c r="Z76" s="5">
        <f>VLOOKUP(B76,[24]nov95!$A$37:$IV$122,3,0)</f>
        <v>60489</v>
      </c>
      <c r="AA76" s="5"/>
      <c r="AB76" s="5">
        <f>VLOOKUP(B76,[25]jan96!$A$36:$IV$108,3,0)</f>
        <v>5319</v>
      </c>
      <c r="AC76" s="5" t="e">
        <f>VLOOKUP(B76,[26]feb96!$A$32:$IV$51,3,0)</f>
        <v>#N/A</v>
      </c>
      <c r="AD76" s="5"/>
      <c r="AE76" s="5">
        <f>VLOOKUP(B76,[27]apr96!$A$36:$IV$111,3,0)</f>
        <v>1112</v>
      </c>
      <c r="AF76" s="5">
        <f>VLOOKUP(B76,[28]may96!$A$50:$IV$159,3,0)</f>
        <v>1670</v>
      </c>
      <c r="AG76" s="5">
        <f>VLOOKUP(B76,[29]jun96!$A$36:$IV$111,3,0)</f>
        <v>5625</v>
      </c>
      <c r="AH76" s="5">
        <f>VLOOKUP(B76,[30]jul96!$A$51:$IV$125,3,0)</f>
        <v>30354</v>
      </c>
      <c r="AI76" s="5">
        <f>VLOOKUP(B76,[31]aug96!$A$50:$IV$123,3,0)</f>
        <v>71952</v>
      </c>
      <c r="AJ76" s="5">
        <f>VLOOKUP(B76,[32]sep96!$A$50:$IV$122,3,0)</f>
        <v>61809</v>
      </c>
      <c r="AK76" s="5">
        <f>VLOOKUP(B76,[33]oct96!$A$36:$IV$108,3,0)</f>
        <v>141747</v>
      </c>
      <c r="AL76" s="5">
        <f>VLOOKUP(B76,[34]nov96!$A$36:$IV$106,3,0)</f>
        <v>72618</v>
      </c>
      <c r="AM76" s="5">
        <f>VLOOKUP(B76,[35]dec96!$A$36:$IV$105,3,0)</f>
        <v>144310</v>
      </c>
      <c r="AN76" s="5">
        <f>VLOOKUP(B76,[36]jan97!$A$48:$IV$113,3,0)</f>
        <v>166735</v>
      </c>
      <c r="AO76" s="5">
        <f>VLOOKUP(B76,[37]feb97!$A$35:$IV$99,3,0)</f>
        <v>94753</v>
      </c>
      <c r="AP76" s="5">
        <f>VLOOKUP(B76,[38]mar97!$A$35:$IV$95,3,0)</f>
        <v>2931</v>
      </c>
      <c r="AQ76" s="5">
        <f>VLOOKUP(B76,[39]apr97!$A$35:$IV$97,3,0)</f>
        <v>149704</v>
      </c>
      <c r="AR76" s="5">
        <f>VLOOKUP(B76,[40]may97!$A$48:$IV$109,3,0)</f>
        <v>102664</v>
      </c>
      <c r="AS76" s="5">
        <f>VLOOKUP(B76,[41]jun97!$A$35:$IV$96,3,0)</f>
        <v>129625</v>
      </c>
      <c r="AT76" s="5">
        <f>VLOOKUP(B76,[42]jul97!$A$50:$IV$110,3,0)</f>
        <v>109903</v>
      </c>
      <c r="AU76" s="5">
        <f>VLOOKUP(B76,[43]aug97!$A$49:$IV$107,3,0)</f>
        <v>160005</v>
      </c>
      <c r="AV76" s="5">
        <f>VLOOKUP(B76,[44]sep97!$A$49:$IV$107,3,0)</f>
        <v>52840</v>
      </c>
      <c r="AW76" s="5">
        <f>VLOOKUP(B76,[45]oct97!$A$36:$IV$92,3,0)</f>
        <v>116249</v>
      </c>
      <c r="AX76" s="5">
        <f>VLOOKUP(B76,[46]nov97!$A$35:$IV$90,3,0)</f>
        <v>89644</v>
      </c>
      <c r="AY76" s="5">
        <f>VLOOKUP(B76,[47]dec97!$A$49:$IV$103,3,0)</f>
        <v>84336</v>
      </c>
      <c r="AZ76" s="5">
        <f>VLOOKUP(B76,[48]jan98!$A$34:$IV$83,3,0)</f>
        <v>127272</v>
      </c>
      <c r="BA76" s="5">
        <f>VLOOKUP(B76,[49]feb98!$A$34:$IV$81,3,0)</f>
        <v>184235</v>
      </c>
      <c r="BB76" s="5">
        <f>VLOOKUP(B76,[50]mar98!$A$34:$IV$82,3,0)</f>
        <v>159298</v>
      </c>
      <c r="BC76" s="5" t="e">
        <f>VLOOKUP(B76,[51]apr98!$A$31:$IV$39,3,0)</f>
        <v>#N/A</v>
      </c>
      <c r="BD76" s="5">
        <f>VLOOKUP(B76,[52]may98!$A$34:$IV$80,3,0)</f>
        <v>166285</v>
      </c>
      <c r="BE76" s="5">
        <f>VLOOKUP(B76,[53]jun98!$A$47:$IV$92,3,0)</f>
        <v>71177</v>
      </c>
      <c r="BF76" s="5">
        <f>VLOOKUP(B76,[54]jul98!$A$34:$IV$78,3,0)</f>
        <v>155667</v>
      </c>
      <c r="BG76" s="5">
        <f>VLOOKUP(B76,[55]aug98!$A$47:$IV$90,3,0)</f>
        <v>116844</v>
      </c>
      <c r="BH76" s="5">
        <f>VLOOKUP(B76,[56]sep98!$A$47:$IV$89,3,0)</f>
        <v>249930</v>
      </c>
      <c r="BI76" s="5">
        <f>VLOOKUP(B76,[57]oct98!$A$34:$IV$75,3,0)</f>
        <v>298741</v>
      </c>
      <c r="BJ76" s="5">
        <f>VLOOKUP(B76,[58]nov98!$A$34:$IV$74,3,0)</f>
        <v>471095</v>
      </c>
      <c r="BK76" s="5">
        <f>VLOOKUP(B76,[59]dec98!$A$34:$IV$72,3,0)</f>
        <v>127780</v>
      </c>
      <c r="BL76" s="5">
        <f>VLOOKUP(B76,[60]jan99!$A$33:$IV$67,3,0)</f>
        <v>268544</v>
      </c>
      <c r="BM76" s="5">
        <f>VLOOKUP(B76,[61]feb99!$A$33:$IV$68,3,0)</f>
        <v>179410</v>
      </c>
      <c r="BN76" s="5">
        <f>VLOOKUP(B76,[62]mar99!$A$33:$IV$65,3,0)</f>
        <v>247331</v>
      </c>
      <c r="BO76" s="5">
        <f>VLOOKUP(B76,[63]apr99!$A$33:$IV$65,3,0)</f>
        <v>314844</v>
      </c>
      <c r="BP76" s="5">
        <f>VLOOKUP(B76,[64]may99!$A$33:$IV$64,3,0)</f>
        <v>234971</v>
      </c>
      <c r="BQ76" s="5">
        <f>VLOOKUP(B76,[65]jun99!$A$33:$IV$63,3,0)</f>
        <v>164769</v>
      </c>
      <c r="BR76" s="5">
        <f>VLOOKUP(B76,[66]jul99!$A$45:$IV$74,3,0)</f>
        <v>405155</v>
      </c>
      <c r="BS76" s="5">
        <f>VLOOKUP(B76,[67]aug99!$A$33:$IV$62,3,0)</f>
        <v>472743</v>
      </c>
      <c r="BT76" s="5">
        <f>VLOOKUP(B76,[68]sep99!$A$33:$IV$60,3,0)</f>
        <v>747106</v>
      </c>
      <c r="BU76" s="5">
        <f>VLOOKUP(B76,[69]oct99!$A$33:$IV$59,3,0)</f>
        <v>834442</v>
      </c>
      <c r="BV76" s="5">
        <f>VLOOKUP(B76,[70]nov99!$A$33:$IV$58,3,0)</f>
        <v>703320</v>
      </c>
      <c r="BW76" s="5">
        <f>VLOOKUP(B76,[71]dec99!$A$33:$IV$59,3,0)</f>
        <v>258885</v>
      </c>
      <c r="BX76" s="5">
        <f>VLOOKUP(B76,[72]jan00!$A$32:$IV$52,3,0)</f>
        <v>584168</v>
      </c>
      <c r="BY76" s="5">
        <f>VLOOKUP(B76,[73]feb00!$A$32:$IV$50,3,0)</f>
        <v>9128</v>
      </c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N76" s="2">
        <v>36557</v>
      </c>
      <c r="CO76" s="1">
        <f t="shared" si="113"/>
        <v>0.78728693103448277</v>
      </c>
      <c r="CP76" s="1">
        <f t="shared" si="115"/>
        <v>9.6755172413793102E-4</v>
      </c>
      <c r="CQ76" s="1">
        <f t="shared" si="116"/>
        <v>3.2327586206896551E-4</v>
      </c>
      <c r="CR76" s="1">
        <f t="shared" si="117"/>
        <v>1.4879310344827586E-4</v>
      </c>
      <c r="CS76" s="1">
        <f t="shared" si="118"/>
        <v>1.6096551724137931E-4</v>
      </c>
      <c r="CT76" s="1">
        <f t="shared" si="119"/>
        <v>5.6013793103448285E-4</v>
      </c>
      <c r="CU76" s="1">
        <f t="shared" si="120"/>
        <v>1.1874482758620691E-3</v>
      </c>
      <c r="CV76" s="1">
        <f t="shared" si="121"/>
        <v>7.6441379310344829E-4</v>
      </c>
      <c r="CW76" s="1">
        <f t="shared" si="122"/>
        <v>5.9089655172413788E-4</v>
      </c>
      <c r="CX76" s="1">
        <f t="shared" si="123"/>
        <v>2.0026551724137932E-3</v>
      </c>
      <c r="CY76" s="1">
        <f t="shared" si="124"/>
        <v>1.3395862068965518E-3</v>
      </c>
      <c r="CZ76" s="1">
        <f t="shared" si="125"/>
        <v>3.9723448275862071E-3</v>
      </c>
      <c r="DA76" s="1">
        <f t="shared" si="126"/>
        <v>5.4487000000000001E-2</v>
      </c>
      <c r="DB76" s="1">
        <f t="shared" si="127"/>
        <v>2.1624137931034485E-3</v>
      </c>
      <c r="DC76" s="1">
        <f t="shared" si="128"/>
        <v>1.3872068965517241E-3</v>
      </c>
      <c r="DD76" s="1">
        <f t="shared" si="129"/>
        <v>2.494586206896552E-3</v>
      </c>
      <c r="DE76" s="1">
        <f t="shared" si="130"/>
        <v>6.7672413793103451E-4</v>
      </c>
      <c r="DF76" s="1">
        <f t="shared" si="131"/>
        <v>1.8887931034482757E-3</v>
      </c>
      <c r="DG76" s="1">
        <f t="shared" si="132"/>
        <v>7.3151724137931031E-4</v>
      </c>
      <c r="DH76" s="1">
        <f t="shared" si="133"/>
        <v>7.8200000000000003E-4</v>
      </c>
      <c r="DI76" s="1">
        <f t="shared" si="134"/>
        <v>1.8010344827586206E-3</v>
      </c>
      <c r="DJ76" s="1">
        <f t="shared" si="135"/>
        <v>3.3189655172413793E-4</v>
      </c>
      <c r="DK76" s="1">
        <f t="shared" si="136"/>
        <v>5.2241379310344829E-5</v>
      </c>
      <c r="DL76" s="1">
        <f t="shared" si="137"/>
        <v>2.0858275862068966E-3</v>
      </c>
      <c r="DM76" s="1">
        <f t="shared" si="138"/>
        <v>0</v>
      </c>
      <c r="DN76" s="1">
        <f t="shared" si="139"/>
        <v>1.8341379310344829E-4</v>
      </c>
      <c r="DO76" s="1" t="e">
        <f t="shared" si="140"/>
        <v>#N/A</v>
      </c>
      <c r="DP76" s="1">
        <f t="shared" si="141"/>
        <v>0</v>
      </c>
      <c r="DQ76" s="1">
        <f t="shared" si="142"/>
        <v>3.8344827586206891E-5</v>
      </c>
      <c r="DR76" s="1">
        <f t="shared" si="143"/>
        <v>5.7586206896551724E-5</v>
      </c>
      <c r="DS76" s="1">
        <f t="shared" si="144"/>
        <v>1.939655172413793E-4</v>
      </c>
      <c r="DT76" s="1">
        <f t="shared" si="145"/>
        <v>1.0466896551724137E-3</v>
      </c>
      <c r="DU76" s="1">
        <f t="shared" si="146"/>
        <v>2.4811034482758623E-3</v>
      </c>
      <c r="DV76" s="1">
        <f t="shared" si="147"/>
        <v>2.1313448275862069E-3</v>
      </c>
      <c r="DW76" s="1">
        <f t="shared" si="148"/>
        <v>4.8878275862068972E-3</v>
      </c>
      <c r="DX76" s="1">
        <f t="shared" si="149"/>
        <v>2.5040689655172416E-3</v>
      </c>
      <c r="DY76" s="1">
        <f t="shared" si="150"/>
        <v>4.9762068965517239E-3</v>
      </c>
      <c r="DZ76" s="1">
        <f t="shared" si="151"/>
        <v>5.749482758620689E-3</v>
      </c>
      <c r="EA76" s="1">
        <f t="shared" si="152"/>
        <v>3.2673448275862072E-3</v>
      </c>
      <c r="EB76" s="1">
        <f t="shared" si="153"/>
        <v>1.0106896551724138E-4</v>
      </c>
      <c r="EC76" s="1">
        <f t="shared" si="154"/>
        <v>5.1622068965517243E-3</v>
      </c>
      <c r="ED76" s="1">
        <f t="shared" si="155"/>
        <v>3.5401379310344831E-3</v>
      </c>
      <c r="EE76" s="1">
        <f t="shared" si="156"/>
        <v>4.4698275862068964E-3</v>
      </c>
      <c r="EF76" s="1">
        <f t="shared" si="157"/>
        <v>3.7897586206896553E-3</v>
      </c>
      <c r="EG76" s="1">
        <f t="shared" si="158"/>
        <v>5.5174137931034489E-3</v>
      </c>
      <c r="EH76" s="1">
        <f t="shared" si="159"/>
        <v>1.8220689655172413E-3</v>
      </c>
      <c r="EI76" s="1">
        <f t="shared" si="160"/>
        <v>4.0085862068965517E-3</v>
      </c>
      <c r="EJ76" s="1">
        <f t="shared" si="161"/>
        <v>3.0911724137931036E-3</v>
      </c>
      <c r="EK76" s="1">
        <f t="shared" si="162"/>
        <v>2.9081379310344825E-3</v>
      </c>
      <c r="EL76" s="1">
        <f t="shared" si="163"/>
        <v>4.388689655172414E-3</v>
      </c>
      <c r="EM76" s="1">
        <f t="shared" si="164"/>
        <v>6.3529310344827587E-3</v>
      </c>
      <c r="EN76" s="1">
        <f t="shared" si="165"/>
        <v>5.4930344827586203E-3</v>
      </c>
      <c r="EO76" s="1" t="e">
        <f t="shared" si="166"/>
        <v>#N/A</v>
      </c>
      <c r="EP76" s="1">
        <f t="shared" si="167"/>
        <v>5.7339655172413788E-3</v>
      </c>
      <c r="EQ76" s="1">
        <f t="shared" si="168"/>
        <v>2.4543793103448275E-3</v>
      </c>
      <c r="ER76" s="1">
        <f t="shared" si="169"/>
        <v>5.3678275862068968E-3</v>
      </c>
      <c r="ES76" s="1">
        <f t="shared" si="170"/>
        <v>4.0291034482758618E-3</v>
      </c>
      <c r="ET76" s="1">
        <f t="shared" si="171"/>
        <v>8.6182758620689665E-3</v>
      </c>
      <c r="EU76" s="1">
        <f t="shared" si="172"/>
        <v>1.0301413793103448E-2</v>
      </c>
      <c r="EV76" s="1">
        <f t="shared" si="173"/>
        <v>1.6244655172413792E-2</v>
      </c>
      <c r="EW76" s="1">
        <f t="shared" si="174"/>
        <v>4.4062068965517245E-3</v>
      </c>
      <c r="EX76" s="1">
        <f t="shared" si="175"/>
        <v>9.2601379310344838E-3</v>
      </c>
      <c r="EY76" s="1">
        <f t="shared" si="176"/>
        <v>6.1865517241379304E-3</v>
      </c>
      <c r="EZ76" s="1">
        <f t="shared" si="177"/>
        <v>8.5286551724137929E-3</v>
      </c>
      <c r="FA76" s="1">
        <f t="shared" si="114"/>
        <v>1.0856689655172414E-2</v>
      </c>
      <c r="FB76" s="1">
        <f t="shared" si="98"/>
        <v>8.1024482758620692E-3</v>
      </c>
      <c r="FC76" s="1">
        <f t="shared" si="99"/>
        <v>5.6816896551724139E-3</v>
      </c>
      <c r="FD76" s="1">
        <f t="shared" si="100"/>
        <v>1.3970862068965516E-2</v>
      </c>
      <c r="FE76" s="1">
        <f t="shared" si="101"/>
        <v>1.630148275862069E-2</v>
      </c>
      <c r="FF76" s="1">
        <f t="shared" si="102"/>
        <v>2.5762275862068966E-2</v>
      </c>
      <c r="FG76" s="1">
        <f t="shared" si="103"/>
        <v>2.8773862068965518E-2</v>
      </c>
      <c r="FH76" s="1">
        <f t="shared" si="104"/>
        <v>2.4252413793103448E-2</v>
      </c>
      <c r="FI76" s="1">
        <f t="shared" si="105"/>
        <v>8.9270689655172406E-3</v>
      </c>
      <c r="FJ76" s="1">
        <f t="shared" si="106"/>
        <v>2.0143724137931036E-2</v>
      </c>
      <c r="FK76" s="1">
        <f t="shared" si="107"/>
        <v>3.1475862068965522E-4</v>
      </c>
      <c r="FL76" s="1">
        <f t="shared" si="108"/>
        <v>0</v>
      </c>
      <c r="FM76" s="1">
        <f t="shared" si="109"/>
        <v>0</v>
      </c>
      <c r="FN76" s="1">
        <f t="shared" si="110"/>
        <v>0</v>
      </c>
      <c r="FO76" s="1">
        <f t="shared" si="111"/>
        <v>0</v>
      </c>
      <c r="FP76" s="1">
        <f t="shared" si="112"/>
        <v>0</v>
      </c>
      <c r="FQ76" s="1">
        <f t="shared" si="90"/>
        <v>0</v>
      </c>
      <c r="FR76" s="1">
        <f t="shared" si="91"/>
        <v>0</v>
      </c>
      <c r="FS76" s="1">
        <f t="shared" si="92"/>
        <v>0</v>
      </c>
      <c r="FT76" s="1">
        <f t="shared" si="93"/>
        <v>0</v>
      </c>
      <c r="FU76" s="1">
        <f t="shared" si="94"/>
        <v>0</v>
      </c>
      <c r="FV76" s="1">
        <f t="shared" si="95"/>
        <v>0</v>
      </c>
      <c r="FW76" s="1">
        <f t="shared" si="96"/>
        <v>0</v>
      </c>
      <c r="FX76" s="1">
        <f t="shared" si="97"/>
        <v>0</v>
      </c>
    </row>
    <row r="77" spans="1:180" x14ac:dyDescent="0.2">
      <c r="A77" s="1">
        <v>31</v>
      </c>
      <c r="B77" s="2">
        <v>36586</v>
      </c>
      <c r="C77" s="5">
        <f>VLOOKUP(B77,'[1]1993'!$A$392:$IV$502,3,0)</f>
        <v>22805341</v>
      </c>
      <c r="D77" s="5">
        <f>VLOOKUP(B77,[2]jan94!$A$38:$IV$145,3,0)</f>
        <v>66018</v>
      </c>
      <c r="E77" s="5">
        <f>VLOOKUP(B77,[3]feb94!$A$38:$IV$144,3,0)</f>
        <v>11411</v>
      </c>
      <c r="F77" s="5">
        <f>VLOOKUP(B77,[4]mar94!$A$38:$IV$144,3,0)</f>
        <v>5433</v>
      </c>
      <c r="G77" s="5">
        <f>VLOOKUP(B77,[5]apr94!$A$38:$IV$142,3,0)</f>
        <v>5168</v>
      </c>
      <c r="H77" s="5">
        <f>VLOOKUP(B77,[6]may94!$A$38:$IV$142,3,0)</f>
        <v>79460</v>
      </c>
      <c r="I77" s="5">
        <f>VLOOKUP(B77,[7]jun94!$A$49:$IV$153,3,0)</f>
        <v>36431</v>
      </c>
      <c r="J77" s="5">
        <f>VLOOKUP(B77,[8]jul94!$A$38:$IV$140,3,0)</f>
        <v>121300</v>
      </c>
      <c r="K77" s="5">
        <f>VLOOKUP(B77,[9]aug94!$A$38:$IV$140,3,0)</f>
        <v>71344</v>
      </c>
      <c r="L77" s="5">
        <f>VLOOKUP(B77,[10]sep94!$A$38:$IV$137,3,0)</f>
        <v>59285</v>
      </c>
      <c r="M77" s="5">
        <f>VLOOKUP(B77,[11]oct94!$A$38:$IV$140,3,0)</f>
        <v>40158</v>
      </c>
      <c r="N77" s="5">
        <f>VLOOKUP(B77,[12]nov94!$A$38:$IV$138,3,0)</f>
        <v>116553</v>
      </c>
      <c r="O77" s="5">
        <f>VLOOKUP(B77,[13]dec94!$A$38:$IV$137,3,0)</f>
        <v>1613154</v>
      </c>
      <c r="P77" s="5">
        <f>VLOOKUP(B77,[14]jan95!$A$37:$IV$133,3,0)</f>
        <v>61884</v>
      </c>
      <c r="Q77" s="5">
        <f>VLOOKUP(B77,[15]feb95!$A$37:$IV$127,3,0)</f>
        <v>39698</v>
      </c>
      <c r="R77" s="5">
        <f>VLOOKUP(B77,[16]mar95!$A$37:$IV$128,3,0)</f>
        <v>75775</v>
      </c>
      <c r="S77" s="5">
        <f>VLOOKUP(B77,[17]apr95!$A$37:$IV$122,3,0)</f>
        <v>20051</v>
      </c>
      <c r="T77" s="5">
        <f>VLOOKUP(B77,[18]may95!$A$37:$IV$126,3,0)</f>
        <v>57172</v>
      </c>
      <c r="U77" s="5">
        <f>VLOOKUP(B77,[19]jun95!$A$51:$IV$142,3,0)</f>
        <v>22940</v>
      </c>
      <c r="V77" s="5">
        <f>VLOOKUP(B77,[20]jul95!$A$51:$IV$140,3,0)</f>
        <v>23581</v>
      </c>
      <c r="W77" s="5">
        <f>VLOOKUP(B77,[21]aug95!$A$51:$IV$139,3,0)</f>
        <v>49634</v>
      </c>
      <c r="X77" s="5">
        <f>VLOOKUP(B77,[22]sep95!$A$51:$IV$138,3,0)</f>
        <v>26502</v>
      </c>
      <c r="Y77" s="5">
        <f>VLOOKUP(B77,[23]oct95!$A$37:$IV$122,3,0)</f>
        <v>1779</v>
      </c>
      <c r="Z77" s="5">
        <f>VLOOKUP(B77,[24]nov95!$A$37:$IV$122,3,0)</f>
        <v>62278</v>
      </c>
      <c r="AA77" s="5"/>
      <c r="AB77" s="5">
        <f>VLOOKUP(B77,[25]jan96!$A$36:$IV$108,3,0)</f>
        <v>5630</v>
      </c>
      <c r="AC77" s="5" t="e">
        <f>VLOOKUP(B77,[26]feb96!$A$32:$IV$51,3,0)</f>
        <v>#N/A</v>
      </c>
      <c r="AD77" s="5"/>
      <c r="AE77" s="5">
        <f>VLOOKUP(B77,[27]apr96!$A$36:$IV$111,3,0)</f>
        <v>1202</v>
      </c>
      <c r="AF77" s="5">
        <f>VLOOKUP(B77,[28]may96!$A$50:$IV$159,3,0)</f>
        <v>1899</v>
      </c>
      <c r="AG77" s="5">
        <f>VLOOKUP(B77,[29]jun96!$A$36:$IV$111,3,0)</f>
        <v>6419</v>
      </c>
      <c r="AH77" s="5">
        <f>VLOOKUP(B77,[30]jul96!$A$51:$IV$125,3,0)</f>
        <v>22358</v>
      </c>
      <c r="AI77" s="5">
        <f>VLOOKUP(B77,[31]aug96!$A$50:$IV$123,3,0)</f>
        <v>71701</v>
      </c>
      <c r="AJ77" s="5">
        <f>VLOOKUP(B77,[32]sep96!$A$50:$IV$122,3,0)</f>
        <v>62493</v>
      </c>
      <c r="AK77" s="5">
        <f>VLOOKUP(B77,[33]oct96!$A$36:$IV$108,3,0)</f>
        <v>142316</v>
      </c>
      <c r="AL77" s="5">
        <f>VLOOKUP(B77,[34]nov96!$A$36:$IV$106,3,0)</f>
        <v>74643</v>
      </c>
      <c r="AM77" s="5">
        <f>VLOOKUP(B77,[35]dec96!$A$36:$IV$105,3,0)</f>
        <v>152297</v>
      </c>
      <c r="AN77" s="5">
        <f>VLOOKUP(B77,[36]jan97!$A$48:$IV$113,3,0)</f>
        <v>183130</v>
      </c>
      <c r="AO77" s="5">
        <f>VLOOKUP(B77,[37]feb97!$A$35:$IV$99,3,0)</f>
        <v>99765</v>
      </c>
      <c r="AP77" s="5">
        <f>VLOOKUP(B77,[38]mar97!$A$35:$IV$95,3,0)</f>
        <v>2692</v>
      </c>
      <c r="AQ77" s="5">
        <f>VLOOKUP(B77,[39]apr97!$A$35:$IV$97,3,0)</f>
        <v>153848</v>
      </c>
      <c r="AR77" s="5">
        <f>VLOOKUP(B77,[40]may97!$A$48:$IV$109,3,0)</f>
        <v>107376</v>
      </c>
      <c r="AS77" s="5">
        <f>VLOOKUP(B77,[41]jun97!$A$35:$IV$96,3,0)</f>
        <v>135392</v>
      </c>
      <c r="AT77" s="5">
        <f>VLOOKUP(B77,[42]jul97!$A$50:$IV$110,3,0)</f>
        <v>143739</v>
      </c>
      <c r="AU77" s="5">
        <f>VLOOKUP(B77,[43]aug97!$A$49:$IV$107,3,0)</f>
        <v>163321</v>
      </c>
      <c r="AV77" s="5">
        <f>VLOOKUP(B77,[44]sep97!$A$49:$IV$107,3,0)</f>
        <v>102062</v>
      </c>
      <c r="AW77" s="5">
        <f>VLOOKUP(B77,[45]oct97!$A$36:$IV$92,3,0)</f>
        <v>86026</v>
      </c>
      <c r="AX77" s="5">
        <f>VLOOKUP(B77,[46]nov97!$A$35:$IV$90,3,0)</f>
        <v>119006</v>
      </c>
      <c r="AY77" s="5">
        <f>VLOOKUP(B77,[47]dec97!$A$49:$IV$103,3,0)</f>
        <v>42959</v>
      </c>
      <c r="AZ77" s="5">
        <f>VLOOKUP(B77,[48]jan98!$A$34:$IV$83,3,0)</f>
        <v>101629</v>
      </c>
      <c r="BA77" s="5">
        <f>VLOOKUP(B77,[49]feb98!$A$34:$IV$81,3,0)</f>
        <v>209622</v>
      </c>
      <c r="BB77" s="5">
        <f>VLOOKUP(B77,[50]mar98!$A$34:$IV$82,3,0)</f>
        <v>164817</v>
      </c>
      <c r="BC77" s="5" t="e">
        <f>VLOOKUP(B77,[51]apr98!$A$31:$IV$39,3,0)</f>
        <v>#N/A</v>
      </c>
      <c r="BD77" s="5">
        <f>VLOOKUP(B77,[52]may98!$A$34:$IV$80,3,0)</f>
        <v>161895</v>
      </c>
      <c r="BE77" s="5">
        <f>VLOOKUP(B77,[53]jun98!$A$47:$IV$92,3,0)</f>
        <v>50855</v>
      </c>
      <c r="BF77" s="5">
        <f>VLOOKUP(B77,[54]jul98!$A$34:$IV$78,3,0)</f>
        <v>152736</v>
      </c>
      <c r="BG77" s="5">
        <f>VLOOKUP(B77,[55]aug98!$A$47:$IV$90,3,0)</f>
        <v>133096</v>
      </c>
      <c r="BH77" s="5">
        <f>VLOOKUP(B77,[56]sep98!$A$47:$IV$89,3,0)</f>
        <v>234149</v>
      </c>
      <c r="BI77" s="5">
        <f>VLOOKUP(B77,[57]oct98!$A$34:$IV$75,3,0)</f>
        <v>221069</v>
      </c>
      <c r="BJ77" s="5">
        <f>VLOOKUP(B77,[58]nov98!$A$34:$IV$74,3,0)</f>
        <v>385041</v>
      </c>
      <c r="BK77" s="5">
        <f>VLOOKUP(B77,[59]dec98!$A$34:$IV$72,3,0)</f>
        <v>124260</v>
      </c>
      <c r="BL77" s="5">
        <f>VLOOKUP(B77,[60]jan99!$A$33:$IV$67,3,0)</f>
        <v>386185</v>
      </c>
      <c r="BM77" s="5">
        <f>VLOOKUP(B77,[61]feb99!$A$33:$IV$68,3,0)</f>
        <v>207446</v>
      </c>
      <c r="BN77" s="5">
        <f>VLOOKUP(B77,[62]mar99!$A$33:$IV$65,3,0)</f>
        <v>208898</v>
      </c>
      <c r="BO77" s="5">
        <f>VLOOKUP(B77,[63]apr99!$A$33:$IV$65,3,0)</f>
        <v>403061</v>
      </c>
      <c r="BP77" s="5">
        <f>VLOOKUP(B77,[64]may99!$A$33:$IV$64,3,0)</f>
        <v>232650</v>
      </c>
      <c r="BQ77" s="5">
        <f>VLOOKUP(B77,[65]jun99!$A$33:$IV$63,3,0)</f>
        <v>410762</v>
      </c>
      <c r="BR77" s="5">
        <f>VLOOKUP(B77,[66]jul99!$A$45:$IV$74,3,0)</f>
        <v>426112</v>
      </c>
      <c r="BS77" s="5">
        <f>VLOOKUP(B77,[67]aug99!$A$33:$IV$62,3,0)</f>
        <v>452211</v>
      </c>
      <c r="BT77" s="5">
        <f>VLOOKUP(B77,[68]sep99!$A$33:$IV$60,3,0)</f>
        <v>910439</v>
      </c>
      <c r="BU77" s="5">
        <f>VLOOKUP(B77,[69]oct99!$A$33:$IV$59,3,0)</f>
        <v>962861</v>
      </c>
      <c r="BV77" s="5">
        <f>VLOOKUP(B77,[70]nov99!$A$33:$IV$58,3,0)</f>
        <v>815197</v>
      </c>
      <c r="BW77" s="5">
        <f>VLOOKUP(B77,[71]dec99!$A$33:$IV$59,3,0)</f>
        <v>202767</v>
      </c>
      <c r="BX77" s="5">
        <f>VLOOKUP(B77,[72]jan00!$A$32:$IV$52,3,0)</f>
        <v>1015200</v>
      </c>
      <c r="BY77" s="5">
        <f>VLOOKUP(B77,[73]feb00!$A$32:$IV$50,3,0)</f>
        <v>7035</v>
      </c>
      <c r="BZ77" s="5">
        <f>VLOOKUP(B77,[74]mar00!$A$42:$IV$60,3,0)</f>
        <v>1403</v>
      </c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N77" s="2">
        <v>36586</v>
      </c>
      <c r="CO77" s="1">
        <f t="shared" si="113"/>
        <v>0.73565616129032252</v>
      </c>
      <c r="CP77" s="1">
        <f t="shared" si="115"/>
        <v>2.1296129032258061E-3</v>
      </c>
      <c r="CQ77" s="1">
        <f t="shared" si="116"/>
        <v>3.6809677419354835E-4</v>
      </c>
      <c r="CR77" s="1">
        <f t="shared" si="117"/>
        <v>1.7525806451612903E-4</v>
      </c>
      <c r="CS77" s="1">
        <f t="shared" si="118"/>
        <v>1.6670967741935484E-4</v>
      </c>
      <c r="CT77" s="1">
        <f t="shared" si="119"/>
        <v>2.5632258064516131E-3</v>
      </c>
      <c r="CU77" s="1">
        <f t="shared" si="120"/>
        <v>1.1751935483870967E-3</v>
      </c>
      <c r="CV77" s="1">
        <f t="shared" si="121"/>
        <v>3.9129032258064514E-3</v>
      </c>
      <c r="CW77" s="1">
        <f t="shared" si="122"/>
        <v>2.3014193548387099E-3</v>
      </c>
      <c r="CX77" s="1">
        <f t="shared" si="123"/>
        <v>1.9124193548387097E-3</v>
      </c>
      <c r="CY77" s="1">
        <f t="shared" si="124"/>
        <v>1.2954193548387098E-3</v>
      </c>
      <c r="CZ77" s="1">
        <f t="shared" si="125"/>
        <v>3.7597741935483874E-3</v>
      </c>
      <c r="DA77" s="1">
        <f t="shared" si="126"/>
        <v>5.2037225806451613E-2</v>
      </c>
      <c r="DB77" s="1">
        <f t="shared" si="127"/>
        <v>1.9962580645161289E-3</v>
      </c>
      <c r="DC77" s="1">
        <f t="shared" si="128"/>
        <v>1.2805806451612902E-3</v>
      </c>
      <c r="DD77" s="1">
        <f t="shared" si="129"/>
        <v>2.4443548387096774E-3</v>
      </c>
      <c r="DE77" s="1">
        <f t="shared" si="130"/>
        <v>6.468064516129032E-4</v>
      </c>
      <c r="DF77" s="1">
        <f t="shared" si="131"/>
        <v>1.8442580645161291E-3</v>
      </c>
      <c r="DG77" s="1">
        <f t="shared" si="132"/>
        <v>7.3999999999999999E-4</v>
      </c>
      <c r="DH77" s="1">
        <f t="shared" si="133"/>
        <v>7.606774193548388E-4</v>
      </c>
      <c r="DI77" s="1">
        <f t="shared" si="134"/>
        <v>1.6010967741935482E-3</v>
      </c>
      <c r="DJ77" s="1">
        <f t="shared" si="135"/>
        <v>8.5490322580645162E-4</v>
      </c>
      <c r="DK77" s="1">
        <f t="shared" si="136"/>
        <v>5.7387096774193549E-5</v>
      </c>
      <c r="DL77" s="1">
        <f t="shared" si="137"/>
        <v>2.0089677419354839E-3</v>
      </c>
      <c r="DM77" s="1">
        <f t="shared" si="138"/>
        <v>0</v>
      </c>
      <c r="DN77" s="1">
        <f t="shared" si="139"/>
        <v>1.8161290322580643E-4</v>
      </c>
      <c r="DO77" s="1" t="e">
        <f t="shared" si="140"/>
        <v>#N/A</v>
      </c>
      <c r="DP77" s="1">
        <f t="shared" si="141"/>
        <v>0</v>
      </c>
      <c r="DQ77" s="1">
        <f t="shared" si="142"/>
        <v>3.8774193548387094E-5</v>
      </c>
      <c r="DR77" s="1">
        <f t="shared" si="143"/>
        <v>6.1258064516129041E-5</v>
      </c>
      <c r="DS77" s="1">
        <f t="shared" si="144"/>
        <v>2.0706451612903228E-4</v>
      </c>
      <c r="DT77" s="1">
        <f t="shared" si="145"/>
        <v>7.2122580645161288E-4</v>
      </c>
      <c r="DU77" s="1">
        <f t="shared" si="146"/>
        <v>2.3129354838709679E-3</v>
      </c>
      <c r="DV77" s="1">
        <f t="shared" si="147"/>
        <v>2.0159032258064515E-3</v>
      </c>
      <c r="DW77" s="1">
        <f t="shared" si="148"/>
        <v>4.5908387096774191E-3</v>
      </c>
      <c r="DX77" s="1">
        <f t="shared" si="149"/>
        <v>2.4078387096774195E-3</v>
      </c>
      <c r="DY77" s="1">
        <f t="shared" si="150"/>
        <v>4.9128064516129029E-3</v>
      </c>
      <c r="DZ77" s="1">
        <f t="shared" si="151"/>
        <v>5.9074193548387093E-3</v>
      </c>
      <c r="EA77" s="1">
        <f t="shared" si="152"/>
        <v>3.2182258064516133E-3</v>
      </c>
      <c r="EB77" s="1">
        <f t="shared" si="153"/>
        <v>8.6838709677419354E-5</v>
      </c>
      <c r="EC77" s="1">
        <f t="shared" si="154"/>
        <v>4.9628387096774199E-3</v>
      </c>
      <c r="ED77" s="1">
        <f t="shared" si="155"/>
        <v>3.4637419354838711E-3</v>
      </c>
      <c r="EE77" s="1">
        <f t="shared" si="156"/>
        <v>4.3674838709677425E-3</v>
      </c>
      <c r="EF77" s="1">
        <f t="shared" si="157"/>
        <v>4.6367419354838716E-3</v>
      </c>
      <c r="EG77" s="1">
        <f t="shared" si="158"/>
        <v>5.2684193548387095E-3</v>
      </c>
      <c r="EH77" s="1">
        <f t="shared" si="159"/>
        <v>3.2923225806451612E-3</v>
      </c>
      <c r="EI77" s="1">
        <f t="shared" si="160"/>
        <v>2.7750322580645161E-3</v>
      </c>
      <c r="EJ77" s="1">
        <f t="shared" si="161"/>
        <v>3.8389032258064515E-3</v>
      </c>
      <c r="EK77" s="1">
        <f t="shared" si="162"/>
        <v>1.3857741935483869E-3</v>
      </c>
      <c r="EL77" s="1">
        <f t="shared" si="163"/>
        <v>3.2783548387096775E-3</v>
      </c>
      <c r="EM77" s="1">
        <f t="shared" si="164"/>
        <v>6.7619999999999998E-3</v>
      </c>
      <c r="EN77" s="1">
        <f t="shared" si="165"/>
        <v>5.3166774193548387E-3</v>
      </c>
      <c r="EO77" s="1" t="e">
        <f t="shared" si="166"/>
        <v>#N/A</v>
      </c>
      <c r="EP77" s="1">
        <f t="shared" si="167"/>
        <v>5.2224193548387103E-3</v>
      </c>
      <c r="EQ77" s="1">
        <f t="shared" si="168"/>
        <v>1.6404838709677418E-3</v>
      </c>
      <c r="ER77" s="1">
        <f t="shared" si="169"/>
        <v>4.9269677419354844E-3</v>
      </c>
      <c r="ES77" s="1">
        <f t="shared" si="170"/>
        <v>4.2934193548387093E-3</v>
      </c>
      <c r="ET77" s="1">
        <f t="shared" si="171"/>
        <v>7.5531935483870967E-3</v>
      </c>
      <c r="EU77" s="1">
        <f t="shared" si="172"/>
        <v>7.1312580645161282E-3</v>
      </c>
      <c r="EV77" s="1">
        <f t="shared" si="173"/>
        <v>1.2420677419354839E-2</v>
      </c>
      <c r="EW77" s="1">
        <f t="shared" si="174"/>
        <v>4.0083870967741932E-3</v>
      </c>
      <c r="EX77" s="1">
        <f t="shared" si="175"/>
        <v>1.245758064516129E-2</v>
      </c>
      <c r="EY77" s="1">
        <f t="shared" si="176"/>
        <v>6.6918064516129031E-3</v>
      </c>
      <c r="EZ77" s="1">
        <f t="shared" si="177"/>
        <v>6.7386451612903228E-3</v>
      </c>
      <c r="FA77" s="1">
        <f t="shared" si="114"/>
        <v>1.3001967741935483E-2</v>
      </c>
      <c r="FB77" s="1">
        <f t="shared" si="98"/>
        <v>7.504838709677419E-3</v>
      </c>
      <c r="FC77" s="1">
        <f t="shared" si="99"/>
        <v>1.3250387096774193E-2</v>
      </c>
      <c r="FD77" s="1">
        <f t="shared" si="100"/>
        <v>1.3745548387096775E-2</v>
      </c>
      <c r="FE77" s="1">
        <f t="shared" si="101"/>
        <v>1.4587451612903224E-2</v>
      </c>
      <c r="FF77" s="1">
        <f t="shared" si="102"/>
        <v>2.9368999999999999E-2</v>
      </c>
      <c r="FG77" s="1">
        <f t="shared" si="103"/>
        <v>3.1060032258064516E-2</v>
      </c>
      <c r="FH77" s="1">
        <f t="shared" si="104"/>
        <v>2.6296677419354837E-2</v>
      </c>
      <c r="FI77" s="1">
        <f t="shared" si="105"/>
        <v>6.5408709677419359E-3</v>
      </c>
      <c r="FJ77" s="1">
        <f t="shared" si="106"/>
        <v>3.2748387096774197E-2</v>
      </c>
      <c r="FK77" s="1">
        <f t="shared" si="107"/>
        <v>2.2693548387096773E-4</v>
      </c>
      <c r="FL77" s="1">
        <f t="shared" si="108"/>
        <v>4.5258064516129031E-5</v>
      </c>
      <c r="FM77" s="1">
        <f t="shared" si="109"/>
        <v>0</v>
      </c>
      <c r="FN77" s="1">
        <f t="shared" si="110"/>
        <v>0</v>
      </c>
      <c r="FO77" s="1">
        <f t="shared" si="111"/>
        <v>0</v>
      </c>
      <c r="FP77" s="1">
        <f t="shared" si="112"/>
        <v>0</v>
      </c>
      <c r="FQ77" s="1">
        <f t="shared" ref="FQ77:FQ89" si="178">(CE77/1000000)/$A77</f>
        <v>0</v>
      </c>
      <c r="FR77" s="1">
        <f t="shared" ref="FR77:FR89" si="179">(CF77/1000000)/$A77</f>
        <v>0</v>
      </c>
      <c r="FS77" s="1">
        <f t="shared" ref="FS77:FS89" si="180">(CG77/1000000)/$A77</f>
        <v>0</v>
      </c>
      <c r="FT77" s="1">
        <f t="shared" ref="FT77:FT89" si="181">(CH77/1000000)/$A77</f>
        <v>0</v>
      </c>
      <c r="FU77" s="1">
        <f t="shared" ref="FU77:FU89" si="182">(CI77/1000000)/$A77</f>
        <v>0</v>
      </c>
      <c r="FV77" s="1">
        <f t="shared" ref="FV77:FV89" si="183">(CJ77/1000000)/$A77</f>
        <v>0</v>
      </c>
      <c r="FW77" s="1">
        <f t="shared" ref="FW77:FW89" si="184">(CK77/1000000)/$A77</f>
        <v>0</v>
      </c>
      <c r="FX77" s="1">
        <f t="shared" ref="FX77:FX89" si="185">(CL77/1000000)/$A77</f>
        <v>0</v>
      </c>
    </row>
    <row r="78" spans="1:180" x14ac:dyDescent="0.2">
      <c r="A78" s="1">
        <v>30</v>
      </c>
      <c r="B78" s="2">
        <v>36617</v>
      </c>
      <c r="C78" s="5">
        <f>VLOOKUP(B78,'[1]1993'!$A$392:$IV$502,3,0)</f>
        <v>22021141</v>
      </c>
      <c r="D78" s="5">
        <f>VLOOKUP(B78,[2]jan94!$A$38:$IV$145,3,0)</f>
        <v>61786</v>
      </c>
      <c r="E78" s="5">
        <f>VLOOKUP(B78,[3]feb94!$A$38:$IV$144,3,0)</f>
        <v>11231</v>
      </c>
      <c r="F78" s="5">
        <f>VLOOKUP(B78,[4]mar94!$A$38:$IV$144,3,0)</f>
        <v>5306</v>
      </c>
      <c r="G78" s="5">
        <f>VLOOKUP(B78,[5]apr94!$A$38:$IV$142,3,0)</f>
        <v>4317</v>
      </c>
      <c r="H78" s="5">
        <f>VLOOKUP(B78,[6]may94!$A$38:$IV$142,3,0)</f>
        <v>69712</v>
      </c>
      <c r="I78" s="5">
        <f>VLOOKUP(B78,[7]jun94!$A$49:$IV$153,3,0)</f>
        <v>33781</v>
      </c>
      <c r="J78" s="5">
        <f>VLOOKUP(B78,[8]jul94!$A$38:$IV$140,3,0)</f>
        <v>106428</v>
      </c>
      <c r="K78" s="5">
        <f>VLOOKUP(B78,[9]aug94!$A$38:$IV$140,3,0)</f>
        <v>51391</v>
      </c>
      <c r="L78" s="5">
        <f>VLOOKUP(B78,[10]sep94!$A$38:$IV$137,3,0)</f>
        <v>58390</v>
      </c>
      <c r="M78" s="5">
        <f>VLOOKUP(B78,[11]oct94!$A$38:$IV$140,3,0)</f>
        <v>39521</v>
      </c>
      <c r="N78" s="5">
        <f>VLOOKUP(B78,[12]nov94!$A$38:$IV$138,3,0)</f>
        <v>113637</v>
      </c>
      <c r="O78" s="5">
        <f>VLOOKUP(B78,[13]dec94!$A$38:$IV$137,3,0)</f>
        <v>1552806</v>
      </c>
      <c r="P78" s="5">
        <f>VLOOKUP(B78,[14]jan95!$A$37:$IV$133,3,0)</f>
        <v>62251</v>
      </c>
      <c r="Q78" s="5">
        <f>VLOOKUP(B78,[15]feb95!$A$37:$IV$127,3,0)</f>
        <v>35930</v>
      </c>
      <c r="R78" s="5">
        <f>VLOOKUP(B78,[16]mar95!$A$37:$IV$128,3,0)</f>
        <v>72056</v>
      </c>
      <c r="S78" s="5">
        <f>VLOOKUP(B78,[17]apr95!$A$37:$IV$122,3,0)</f>
        <v>19390</v>
      </c>
      <c r="T78" s="5">
        <f>VLOOKUP(B78,[18]may95!$A$37:$IV$126,3,0)</f>
        <v>13278</v>
      </c>
      <c r="U78" s="5">
        <f>VLOOKUP(B78,[19]jun95!$A$51:$IV$142,3,0)</f>
        <v>882</v>
      </c>
      <c r="V78" s="5">
        <f>VLOOKUP(B78,[20]jul95!$A$51:$IV$140,3,0)</f>
        <v>14995</v>
      </c>
      <c r="W78" s="5">
        <f>VLOOKUP(B78,[21]aug95!$A$51:$IV$139,3,0)</f>
        <v>41606</v>
      </c>
      <c r="X78" s="5">
        <f>VLOOKUP(B78,[22]sep95!$A$51:$IV$138,3,0)</f>
        <v>15888</v>
      </c>
      <c r="Y78" s="5">
        <f>VLOOKUP(B78,[23]oct95!$A$37:$IV$122,3,0)</f>
        <v>2756</v>
      </c>
      <c r="Z78" s="5">
        <f>VLOOKUP(B78,[24]nov95!$A$37:$IV$122,3,0)</f>
        <v>62128</v>
      </c>
      <c r="AA78" s="5"/>
      <c r="AB78" s="5" t="e">
        <f>VLOOKUP(B78,[25]jan96!$A$36:$IV$108,3,0)</f>
        <v>#N/A</v>
      </c>
      <c r="AC78" s="5" t="e">
        <f>VLOOKUP(B78,[26]feb96!$A$32:$IV$51,3,0)</f>
        <v>#N/A</v>
      </c>
      <c r="AD78" s="5"/>
      <c r="AE78" s="5">
        <f>VLOOKUP(B78,[27]apr96!$A$36:$IV$111,3,0)</f>
        <v>1213</v>
      </c>
      <c r="AF78" s="5">
        <f>VLOOKUP(B78,[28]may96!$A$50:$IV$159,3,0)</f>
        <v>1160</v>
      </c>
      <c r="AG78" s="5">
        <f>VLOOKUP(B78,[29]jun96!$A$36:$IV$111,3,0)</f>
        <v>5546</v>
      </c>
      <c r="AH78" s="5">
        <f>VLOOKUP(B78,[30]jul96!$A$51:$IV$125,3,0)</f>
        <v>23282</v>
      </c>
      <c r="AI78" s="5">
        <f>VLOOKUP(B78,[31]aug96!$A$50:$IV$123,3,0)</f>
        <v>74761</v>
      </c>
      <c r="AJ78" s="5">
        <f>VLOOKUP(B78,[32]sep96!$A$50:$IV$122,3,0)</f>
        <v>57933</v>
      </c>
      <c r="AK78" s="5">
        <f>VLOOKUP(B78,[33]oct96!$A$36:$IV$108,3,0)</f>
        <v>138435</v>
      </c>
      <c r="AL78" s="5">
        <f>VLOOKUP(B78,[34]nov96!$A$36:$IV$106,3,0)</f>
        <v>71987</v>
      </c>
      <c r="AM78" s="5">
        <f>VLOOKUP(B78,[35]dec96!$A$36:$IV$105,3,0)</f>
        <v>142086</v>
      </c>
      <c r="AN78" s="5">
        <f>VLOOKUP(B78,[36]jan97!$A$48:$IV$113,3,0)</f>
        <v>174673</v>
      </c>
      <c r="AO78" s="5">
        <f>VLOOKUP(B78,[37]feb97!$A$35:$IV$99,3,0)</f>
        <v>94488</v>
      </c>
      <c r="AP78" s="5">
        <f>VLOOKUP(B78,[38]mar97!$A$35:$IV$95,3,0)</f>
        <v>1901</v>
      </c>
      <c r="AQ78" s="5">
        <f>VLOOKUP(B78,[39]apr97!$A$35:$IV$97,3,0)</f>
        <v>144658</v>
      </c>
      <c r="AR78" s="5">
        <f>VLOOKUP(B78,[40]may97!$A$48:$IV$109,3,0)</f>
        <v>101496</v>
      </c>
      <c r="AS78" s="5">
        <f>VLOOKUP(B78,[41]jun97!$A$35:$IV$96,3,0)</f>
        <v>128499</v>
      </c>
      <c r="AT78" s="5">
        <f>VLOOKUP(B78,[42]jul97!$A$50:$IV$110,3,0)</f>
        <v>135220</v>
      </c>
      <c r="AU78" s="5">
        <f>VLOOKUP(B78,[43]aug97!$A$49:$IV$107,3,0)</f>
        <v>156647</v>
      </c>
      <c r="AV78" s="5">
        <f>VLOOKUP(B78,[44]sep97!$A$49:$IV$107,3,0)</f>
        <v>104212</v>
      </c>
      <c r="AW78" s="5">
        <f>VLOOKUP(B78,[45]oct97!$A$36:$IV$92,3,0)</f>
        <v>137154</v>
      </c>
      <c r="AX78" s="5">
        <f>VLOOKUP(B78,[46]nov97!$A$35:$IV$90,3,0)</f>
        <v>124142</v>
      </c>
      <c r="AY78" s="5">
        <f>VLOOKUP(B78,[47]dec97!$A$49:$IV$103,3,0)</f>
        <v>79892</v>
      </c>
      <c r="AZ78" s="5">
        <f>VLOOKUP(B78,[48]jan98!$A$34:$IV$83,3,0)</f>
        <v>192794</v>
      </c>
      <c r="BA78" s="5">
        <f>VLOOKUP(B78,[49]feb98!$A$34:$IV$81,3,0)</f>
        <v>197045</v>
      </c>
      <c r="BB78" s="5">
        <f>VLOOKUP(B78,[50]mar98!$A$34:$IV$82,3,0)</f>
        <v>153803</v>
      </c>
      <c r="BC78" s="5" t="e">
        <f>VLOOKUP(B78,[51]apr98!$A$31:$IV$39,3,0)</f>
        <v>#N/A</v>
      </c>
      <c r="BD78" s="5">
        <f>VLOOKUP(B78,[52]may98!$A$34:$IV$80,3,0)</f>
        <v>161495</v>
      </c>
      <c r="BE78" s="5">
        <f>VLOOKUP(B78,[53]jun98!$A$47:$IV$92,3,0)</f>
        <v>69645</v>
      </c>
      <c r="BF78" s="5">
        <f>VLOOKUP(B78,[54]jul98!$A$34:$IV$78,3,0)</f>
        <v>142676</v>
      </c>
      <c r="BG78" s="5">
        <f>VLOOKUP(B78,[55]aug98!$A$47:$IV$90,3,0)</f>
        <v>67667</v>
      </c>
      <c r="BH78" s="5">
        <f>VLOOKUP(B78,[56]sep98!$A$47:$IV$89,3,0)</f>
        <v>185274</v>
      </c>
      <c r="BI78" s="5">
        <f>VLOOKUP(B78,[57]oct98!$A$34:$IV$75,3,0)</f>
        <v>296729</v>
      </c>
      <c r="BJ78" s="5">
        <f>VLOOKUP(B78,[58]nov98!$A$34:$IV$74,3,0)</f>
        <v>284430</v>
      </c>
      <c r="BK78" s="5">
        <f>VLOOKUP(B78,[59]dec98!$A$34:$IV$72,3,0)</f>
        <v>107469</v>
      </c>
      <c r="BL78" s="5">
        <f>VLOOKUP(B78,[60]jan99!$A$33:$IV$67,3,0)</f>
        <v>357731</v>
      </c>
      <c r="BM78" s="5">
        <f>VLOOKUP(B78,[61]feb99!$A$33:$IV$68,3,0)</f>
        <v>144436</v>
      </c>
      <c r="BN78" s="5">
        <f>VLOOKUP(B78,[62]mar99!$A$33:$IV$65,3,0)</f>
        <v>216593</v>
      </c>
      <c r="BO78" s="5">
        <f>VLOOKUP(B78,[63]apr99!$A$33:$IV$65,3,0)</f>
        <v>363982</v>
      </c>
      <c r="BP78" s="5">
        <f>VLOOKUP(B78,[64]may99!$A$33:$IV$64,3,0)</f>
        <v>201594</v>
      </c>
      <c r="BQ78" s="5">
        <f>VLOOKUP(B78,[65]jun99!$A$33:$IV$63,3,0)</f>
        <v>377270</v>
      </c>
      <c r="BR78" s="5">
        <f>VLOOKUP(B78,[66]jul99!$A$45:$IV$74,3,0)</f>
        <v>380690</v>
      </c>
      <c r="BS78" s="5">
        <f>VLOOKUP(B78,[67]aug99!$A$33:$IV$62,3,0)</f>
        <v>384783</v>
      </c>
      <c r="BT78" s="5">
        <f>VLOOKUP(B78,[68]sep99!$A$33:$IV$60,3,0)</f>
        <v>584365</v>
      </c>
      <c r="BU78" s="5">
        <f>VLOOKUP(B78,[69]oct99!$A$33:$IV$59,3,0)</f>
        <v>646774</v>
      </c>
      <c r="BV78" s="5">
        <f>VLOOKUP(B78,[70]nov99!$A$33:$IV$58,3,0)</f>
        <v>682995</v>
      </c>
      <c r="BW78" s="5">
        <f>VLOOKUP(B78,[71]dec99!$A$33:$IV$59,3,0)</f>
        <v>158629</v>
      </c>
      <c r="BX78" s="5">
        <f>VLOOKUP(B78,[72]jan00!$A$32:$IV$52,3,0)</f>
        <v>1036103</v>
      </c>
      <c r="BY78" s="5">
        <f>VLOOKUP(B78,[73]feb00!$A$32:$IV$50,3,0)</f>
        <v>3533</v>
      </c>
      <c r="BZ78" s="5">
        <f>VLOOKUP(B78,[74]mar00!$A$42:$IV$60,3,0)</f>
        <v>4850</v>
      </c>
      <c r="CA78" s="5">
        <f>VLOOKUP(B78,[75]apr00!$A$31:$IV$37,3,0)</f>
        <v>85</v>
      </c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N78" s="2">
        <v>36617</v>
      </c>
      <c r="CO78" s="1">
        <f t="shared" si="113"/>
        <v>0.73403803333333328</v>
      </c>
      <c r="CP78" s="1">
        <f t="shared" si="115"/>
        <v>2.0595333333333333E-3</v>
      </c>
      <c r="CQ78" s="1">
        <f t="shared" si="116"/>
        <v>3.7436666666666664E-4</v>
      </c>
      <c r="CR78" s="1">
        <f t="shared" si="117"/>
        <v>1.7686666666666667E-4</v>
      </c>
      <c r="CS78" s="1">
        <f t="shared" si="118"/>
        <v>1.439E-4</v>
      </c>
      <c r="CT78" s="1">
        <f t="shared" si="119"/>
        <v>2.3237333333333333E-3</v>
      </c>
      <c r="CU78" s="1">
        <f t="shared" si="120"/>
        <v>1.1260333333333332E-3</v>
      </c>
      <c r="CV78" s="1">
        <f t="shared" si="121"/>
        <v>3.5475999999999997E-3</v>
      </c>
      <c r="CW78" s="1">
        <f t="shared" si="122"/>
        <v>1.7130333333333332E-3</v>
      </c>
      <c r="CX78" s="1">
        <f t="shared" si="123"/>
        <v>1.9463333333333333E-3</v>
      </c>
      <c r="CY78" s="1">
        <f t="shared" si="124"/>
        <v>1.3173666666666667E-3</v>
      </c>
      <c r="CZ78" s="1">
        <f t="shared" si="125"/>
        <v>3.7878999999999999E-3</v>
      </c>
      <c r="DA78" s="1">
        <f t="shared" si="126"/>
        <v>5.1760199999999999E-2</v>
      </c>
      <c r="DB78" s="1">
        <f t="shared" si="127"/>
        <v>2.0750333333333332E-3</v>
      </c>
      <c r="DC78" s="1">
        <f t="shared" si="128"/>
        <v>1.1976666666666665E-3</v>
      </c>
      <c r="DD78" s="1">
        <f t="shared" si="129"/>
        <v>2.4018666666666666E-3</v>
      </c>
      <c r="DE78" s="1">
        <f t="shared" si="130"/>
        <v>6.463333333333334E-4</v>
      </c>
      <c r="DF78" s="1">
        <f t="shared" si="131"/>
        <v>4.4259999999999997E-4</v>
      </c>
      <c r="DG78" s="1">
        <f t="shared" si="132"/>
        <v>2.94E-5</v>
      </c>
      <c r="DH78" s="1">
        <f t="shared" si="133"/>
        <v>4.9983333333333336E-4</v>
      </c>
      <c r="DI78" s="1">
        <f t="shared" si="134"/>
        <v>1.3868666666666666E-3</v>
      </c>
      <c r="DJ78" s="1">
        <f t="shared" si="135"/>
        <v>5.2959999999999997E-4</v>
      </c>
      <c r="DK78" s="1">
        <f t="shared" si="136"/>
        <v>9.1866666666666673E-5</v>
      </c>
      <c r="DL78" s="1">
        <f t="shared" si="137"/>
        <v>2.0709333333333332E-3</v>
      </c>
      <c r="DM78" s="1">
        <f t="shared" si="138"/>
        <v>0</v>
      </c>
      <c r="DN78" s="1" t="e">
        <f t="shared" si="139"/>
        <v>#N/A</v>
      </c>
      <c r="DO78" s="1" t="e">
        <f t="shared" si="140"/>
        <v>#N/A</v>
      </c>
      <c r="DP78" s="1">
        <f t="shared" si="141"/>
        <v>0</v>
      </c>
      <c r="DQ78" s="1">
        <f t="shared" si="142"/>
        <v>4.0433333333333338E-5</v>
      </c>
      <c r="DR78" s="1">
        <f t="shared" si="143"/>
        <v>3.8666666666666667E-5</v>
      </c>
      <c r="DS78" s="1">
        <f t="shared" si="144"/>
        <v>1.8486666666666667E-4</v>
      </c>
      <c r="DT78" s="1">
        <f t="shared" si="145"/>
        <v>7.760666666666667E-4</v>
      </c>
      <c r="DU78" s="1">
        <f t="shared" si="146"/>
        <v>2.492033333333333E-3</v>
      </c>
      <c r="DV78" s="1">
        <f t="shared" si="147"/>
        <v>1.9311E-3</v>
      </c>
      <c r="DW78" s="1">
        <f t="shared" si="148"/>
        <v>4.6144999999999997E-3</v>
      </c>
      <c r="DX78" s="1">
        <f t="shared" si="149"/>
        <v>2.3995666666666664E-3</v>
      </c>
      <c r="DY78" s="1">
        <f t="shared" si="150"/>
        <v>4.7361999999999994E-3</v>
      </c>
      <c r="DZ78" s="1">
        <f t="shared" si="151"/>
        <v>5.8224333333333333E-3</v>
      </c>
      <c r="EA78" s="1">
        <f t="shared" si="152"/>
        <v>3.1496000000000002E-3</v>
      </c>
      <c r="EB78" s="1">
        <f t="shared" si="153"/>
        <v>6.3366666666666657E-5</v>
      </c>
      <c r="EC78" s="1">
        <f t="shared" si="154"/>
        <v>4.8219333333333336E-3</v>
      </c>
      <c r="ED78" s="1">
        <f t="shared" si="155"/>
        <v>3.3832000000000003E-3</v>
      </c>
      <c r="EE78" s="1">
        <f t="shared" si="156"/>
        <v>4.2833000000000003E-3</v>
      </c>
      <c r="EF78" s="1">
        <f t="shared" si="157"/>
        <v>4.5073333333333337E-3</v>
      </c>
      <c r="EG78" s="1">
        <f t="shared" si="158"/>
        <v>5.2215666666666667E-3</v>
      </c>
      <c r="EH78" s="1">
        <f t="shared" si="159"/>
        <v>3.4737333333333333E-3</v>
      </c>
      <c r="EI78" s="1">
        <f t="shared" si="160"/>
        <v>4.5718E-3</v>
      </c>
      <c r="EJ78" s="1">
        <f t="shared" si="161"/>
        <v>4.1380666666666665E-3</v>
      </c>
      <c r="EK78" s="1">
        <f t="shared" si="162"/>
        <v>2.6630666666666667E-3</v>
      </c>
      <c r="EL78" s="1">
        <f t="shared" si="163"/>
        <v>6.4264666666666668E-3</v>
      </c>
      <c r="EM78" s="1">
        <f t="shared" si="164"/>
        <v>6.5681666666666666E-3</v>
      </c>
      <c r="EN78" s="1">
        <f t="shared" si="165"/>
        <v>5.1267666666666668E-3</v>
      </c>
      <c r="EO78" s="1" t="e">
        <f t="shared" si="166"/>
        <v>#N/A</v>
      </c>
      <c r="EP78" s="1">
        <f t="shared" si="167"/>
        <v>5.3831666666666663E-3</v>
      </c>
      <c r="EQ78" s="1">
        <f t="shared" si="168"/>
        <v>2.3214999999999998E-3</v>
      </c>
      <c r="ER78" s="1">
        <f t="shared" si="169"/>
        <v>4.7558666666666664E-3</v>
      </c>
      <c r="ES78" s="1">
        <f t="shared" si="170"/>
        <v>2.2555666666666668E-3</v>
      </c>
      <c r="ET78" s="1">
        <f t="shared" si="171"/>
        <v>6.1757999999999995E-3</v>
      </c>
      <c r="EU78" s="1">
        <f t="shared" si="172"/>
        <v>9.8909666666666674E-3</v>
      </c>
      <c r="EV78" s="1">
        <f t="shared" si="173"/>
        <v>9.4809999999999998E-3</v>
      </c>
      <c r="EW78" s="1">
        <f t="shared" si="174"/>
        <v>3.5822999999999996E-3</v>
      </c>
      <c r="EX78" s="1">
        <f t="shared" si="175"/>
        <v>1.1924366666666667E-2</v>
      </c>
      <c r="EY78" s="1">
        <f t="shared" si="176"/>
        <v>4.8145333333333333E-3</v>
      </c>
      <c r="EZ78" s="1">
        <f t="shared" si="177"/>
        <v>7.219766666666667E-3</v>
      </c>
      <c r="FA78" s="1">
        <f t="shared" si="114"/>
        <v>1.2132733333333335E-2</v>
      </c>
      <c r="FB78" s="1">
        <f t="shared" ref="FB78:FB89" si="186">(BP78/1000000)/$A78</f>
        <v>6.7197999999999997E-3</v>
      </c>
      <c r="FC78" s="1">
        <f t="shared" ref="FC78:FC89" si="187">(BQ78/1000000)/$A78</f>
        <v>1.2575666666666667E-2</v>
      </c>
      <c r="FD78" s="1">
        <f t="shared" ref="FD78:FD89" si="188">(BR78/1000000)/$A78</f>
        <v>1.2689666666666665E-2</v>
      </c>
      <c r="FE78" s="1">
        <f t="shared" ref="FE78:FE89" si="189">(BS78/1000000)/$A78</f>
        <v>1.28261E-2</v>
      </c>
      <c r="FF78" s="1">
        <f t="shared" ref="FF78:FF89" si="190">(BT78/1000000)/$A78</f>
        <v>1.9478833333333334E-2</v>
      </c>
      <c r="FG78" s="1">
        <f t="shared" ref="FG78:FG89" si="191">(BU78/1000000)/$A78</f>
        <v>2.1559133333333331E-2</v>
      </c>
      <c r="FH78" s="1">
        <f t="shared" ref="FH78:FH89" si="192">(BV78/1000000)/$A78</f>
        <v>2.2766500000000002E-2</v>
      </c>
      <c r="FI78" s="1">
        <f t="shared" ref="FI78:FI89" si="193">(BW78/1000000)/$A78</f>
        <v>5.2876333333333331E-3</v>
      </c>
      <c r="FJ78" s="1">
        <f t="shared" ref="FJ78:FJ89" si="194">(BX78/1000000)/$A78</f>
        <v>3.453676666666667E-2</v>
      </c>
      <c r="FK78" s="1">
        <f t="shared" ref="FK78:FK89" si="195">(BY78/1000000)/$A78</f>
        <v>1.1776666666666667E-4</v>
      </c>
      <c r="FL78" s="1">
        <f t="shared" ref="FL78:FL89" si="196">(BZ78/1000000)/$A78</f>
        <v>1.6166666666666668E-4</v>
      </c>
      <c r="FM78" s="1">
        <f t="shared" ref="FM78:FM89" si="197">(CA78/1000000)/$A78</f>
        <v>2.8333333333333335E-6</v>
      </c>
      <c r="FN78" s="1">
        <f t="shared" ref="FN78:FN89" si="198">(CB78/1000000)/$A78</f>
        <v>0</v>
      </c>
      <c r="FO78" s="1">
        <f t="shared" ref="FO78:FO89" si="199">(CC78/1000000)/$A78</f>
        <v>0</v>
      </c>
      <c r="FP78" s="1">
        <f t="shared" ref="FP78:FP89" si="200">(CD78/1000000)/$A78</f>
        <v>0</v>
      </c>
      <c r="FQ78" s="1">
        <f t="shared" si="178"/>
        <v>0</v>
      </c>
      <c r="FR78" s="1">
        <f t="shared" si="179"/>
        <v>0</v>
      </c>
      <c r="FS78" s="1">
        <f t="shared" si="180"/>
        <v>0</v>
      </c>
      <c r="FT78" s="1">
        <f t="shared" si="181"/>
        <v>0</v>
      </c>
      <c r="FU78" s="1">
        <f t="shared" si="182"/>
        <v>0</v>
      </c>
      <c r="FV78" s="1">
        <f t="shared" si="183"/>
        <v>0</v>
      </c>
      <c r="FW78" s="1">
        <f t="shared" si="184"/>
        <v>0</v>
      </c>
      <c r="FX78" s="1">
        <f t="shared" si="185"/>
        <v>0</v>
      </c>
    </row>
    <row r="79" spans="1:180" x14ac:dyDescent="0.2">
      <c r="A79" s="1">
        <v>31</v>
      </c>
      <c r="B79" s="2">
        <v>36647</v>
      </c>
      <c r="C79" s="5">
        <f>VLOOKUP(B79,'[1]1993'!$A$392:$IV$502,3,0)</f>
        <v>18177000</v>
      </c>
      <c r="D79" s="5">
        <f>VLOOKUP(B79,[2]jan94!$A$38:$IV$145,3,0)</f>
        <v>61898</v>
      </c>
      <c r="E79" s="5">
        <f>VLOOKUP(B79,[3]feb94!$A$38:$IV$144,3,0)</f>
        <v>11168</v>
      </c>
      <c r="F79" s="5">
        <f>VLOOKUP(B79,[4]mar94!$A$38:$IV$144,3,0)</f>
        <v>4628</v>
      </c>
      <c r="G79" s="5">
        <f>VLOOKUP(B79,[5]apr94!$A$38:$IV$142,3,0)</f>
        <v>4735</v>
      </c>
      <c r="H79" s="5">
        <f>VLOOKUP(B79,[6]may94!$A$38:$IV$142,3,0)</f>
        <v>65609</v>
      </c>
      <c r="I79" s="5">
        <f>VLOOKUP(B79,[7]jun94!$A$49:$IV$153,3,0)</f>
        <v>35931</v>
      </c>
      <c r="J79" s="5">
        <f>VLOOKUP(B79,[8]jul94!$A$38:$IV$140,3,0)</f>
        <v>109638</v>
      </c>
      <c r="K79" s="5">
        <f>VLOOKUP(B79,[9]aug94!$A$38:$IV$140,3,0)</f>
        <v>51226</v>
      </c>
      <c r="L79" s="5">
        <f>VLOOKUP(B79,[10]sep94!$A$38:$IV$137,3,0)</f>
        <v>60391</v>
      </c>
      <c r="M79" s="5">
        <f>VLOOKUP(B79,[11]oct94!$A$38:$IV$140,3,0)</f>
        <v>40693</v>
      </c>
      <c r="N79" s="5">
        <f>VLOOKUP(B79,[12]nov94!$A$38:$IV$138,3,0)</f>
        <v>116675</v>
      </c>
      <c r="O79" s="5">
        <f>VLOOKUP(B79,[13]dec94!$A$38:$IV$137,3,0)</f>
        <v>1286605</v>
      </c>
      <c r="P79" s="5">
        <f>VLOOKUP(B79,[14]jan95!$A$37:$IV$133,3,0)</f>
        <v>64459</v>
      </c>
      <c r="Q79" s="5">
        <f>VLOOKUP(B79,[15]feb95!$A$37:$IV$127,3,0)</f>
        <v>34681</v>
      </c>
      <c r="R79" s="5">
        <f>VLOOKUP(B79,[16]mar95!$A$37:$IV$128,3,0)</f>
        <v>72894</v>
      </c>
      <c r="S79" s="5">
        <f>VLOOKUP(B79,[17]apr95!$A$37:$IV$122,3,0)</f>
        <v>12075</v>
      </c>
      <c r="T79" s="5">
        <f>VLOOKUP(B79,[18]may95!$A$37:$IV$126,3,0)</f>
        <v>55069</v>
      </c>
      <c r="U79" s="5">
        <f>VLOOKUP(B79,[19]jun95!$A$51:$IV$142,3,0)</f>
        <v>19090</v>
      </c>
      <c r="V79" s="5">
        <f>VLOOKUP(B79,[20]jul95!$A$51:$IV$140,3,0)</f>
        <v>22480</v>
      </c>
      <c r="W79" s="5">
        <f>VLOOKUP(B79,[21]aug95!$A$51:$IV$139,3,0)</f>
        <v>44936</v>
      </c>
      <c r="X79" s="5">
        <f>VLOOKUP(B79,[22]sep95!$A$51:$IV$138,3,0)</f>
        <v>25398</v>
      </c>
      <c r="Y79" s="5">
        <f>VLOOKUP(B79,[23]oct95!$A$37:$IV$122,3,0)</f>
        <v>2174</v>
      </c>
      <c r="Z79" s="5">
        <f>VLOOKUP(B79,[24]nov95!$A$37:$IV$122,3,0)</f>
        <v>61843</v>
      </c>
      <c r="AA79" s="5"/>
      <c r="AB79" s="5">
        <f>VLOOKUP(B79,[25]jan96!$A$36:$IV$108,3,0)</f>
        <v>5496</v>
      </c>
      <c r="AC79" s="5" t="e">
        <f>VLOOKUP(B79,[26]feb96!$A$32:$IV$51,3,0)</f>
        <v>#N/A</v>
      </c>
      <c r="AD79" s="5"/>
      <c r="AE79" s="5">
        <f>VLOOKUP(B79,[27]apr96!$A$36:$IV$111,3,0)</f>
        <v>1243</v>
      </c>
      <c r="AF79" s="5">
        <f>VLOOKUP(B79,[28]may96!$A$50:$IV$159,3,0)</f>
        <v>1759</v>
      </c>
      <c r="AG79" s="5">
        <f>VLOOKUP(B79,[29]jun96!$A$36:$IV$111,3,0)</f>
        <v>5860</v>
      </c>
      <c r="AH79" s="5">
        <f>VLOOKUP(B79,[30]jul96!$A$51:$IV$125,3,0)</f>
        <v>23577</v>
      </c>
      <c r="AI79" s="5">
        <f>VLOOKUP(B79,[31]aug96!$A$50:$IV$123,3,0)</f>
        <v>74015</v>
      </c>
      <c r="AJ79" s="5">
        <f>VLOOKUP(B79,[32]sep96!$A$50:$IV$122,3,0)</f>
        <v>57836</v>
      </c>
      <c r="AK79" s="5">
        <f>VLOOKUP(B79,[33]oct96!$A$36:$IV$108,3,0)</f>
        <v>136844</v>
      </c>
      <c r="AL79" s="5">
        <f>VLOOKUP(B79,[34]nov96!$A$36:$IV$106,3,0)</f>
        <v>73203</v>
      </c>
      <c r="AM79" s="5">
        <f>VLOOKUP(B79,[35]dec96!$A$36:$IV$105,3,0)</f>
        <v>144682</v>
      </c>
      <c r="AN79" s="5">
        <f>VLOOKUP(B79,[36]jan97!$A$48:$IV$113,3,0)</f>
        <v>203710</v>
      </c>
      <c r="AO79" s="5">
        <f>VLOOKUP(B79,[37]feb97!$A$35:$IV$99,3,0)</f>
        <v>93149</v>
      </c>
      <c r="AP79" s="5">
        <f>VLOOKUP(B79,[38]mar97!$A$35:$IV$95,3,0)</f>
        <v>2327</v>
      </c>
      <c r="AQ79" s="5">
        <f>VLOOKUP(B79,[39]apr97!$A$35:$IV$97,3,0)</f>
        <v>148062</v>
      </c>
      <c r="AR79" s="5">
        <f>VLOOKUP(B79,[40]may97!$A$48:$IV$109,3,0)</f>
        <v>101960</v>
      </c>
      <c r="AS79" s="5">
        <f>VLOOKUP(B79,[41]jun97!$A$35:$IV$96,3,0)</f>
        <v>124846</v>
      </c>
      <c r="AT79" s="5">
        <f>VLOOKUP(B79,[42]jul97!$A$50:$IV$110,3,0)</f>
        <v>140927</v>
      </c>
      <c r="AU79" s="5">
        <f>VLOOKUP(B79,[43]aug97!$A$49:$IV$107,3,0)</f>
        <v>158895</v>
      </c>
      <c r="AV79" s="5">
        <f>VLOOKUP(B79,[44]sep97!$A$49:$IV$107,3,0)</f>
        <v>109422</v>
      </c>
      <c r="AW79" s="5">
        <f>VLOOKUP(B79,[45]oct97!$A$36:$IV$92,3,0)</f>
        <v>136101</v>
      </c>
      <c r="AX79" s="5">
        <f>VLOOKUP(B79,[46]nov97!$A$35:$IV$90,3,0)</f>
        <v>137135</v>
      </c>
      <c r="AY79" s="5">
        <f>VLOOKUP(B79,[47]dec97!$A$49:$IV$103,3,0)</f>
        <v>80833</v>
      </c>
      <c r="AZ79" s="5">
        <f>VLOOKUP(B79,[48]jan98!$A$34:$IV$83,3,0)</f>
        <v>135582</v>
      </c>
      <c r="BA79" s="5">
        <f>VLOOKUP(B79,[49]feb98!$A$34:$IV$81,3,0)</f>
        <v>198465</v>
      </c>
      <c r="BB79" s="5">
        <f>VLOOKUP(B79,[50]mar98!$A$34:$IV$82,3,0)</f>
        <v>158068</v>
      </c>
      <c r="BC79" s="5" t="e">
        <f>VLOOKUP(B79,[51]apr98!$A$31:$IV$39,3,0)</f>
        <v>#N/A</v>
      </c>
      <c r="BD79" s="5">
        <f>VLOOKUP(B79,[52]may98!$A$34:$IV$80,3,0)</f>
        <v>160421</v>
      </c>
      <c r="BE79" s="5">
        <f>VLOOKUP(B79,[53]jun98!$A$47:$IV$92,3,0)</f>
        <v>70130</v>
      </c>
      <c r="BF79" s="5">
        <f>VLOOKUP(B79,[54]jul98!$A$34:$IV$78,3,0)</f>
        <v>140767</v>
      </c>
      <c r="BG79" s="5">
        <f>VLOOKUP(B79,[55]aug98!$A$47:$IV$90,3,0)</f>
        <v>121317</v>
      </c>
      <c r="BH79" s="5">
        <f>VLOOKUP(B79,[56]sep98!$A$47:$IV$89,3,0)</f>
        <v>239491</v>
      </c>
      <c r="BI79" s="5">
        <f>VLOOKUP(B79,[57]oct98!$A$34:$IV$75,3,0)</f>
        <v>311232</v>
      </c>
      <c r="BJ79" s="5">
        <f>VLOOKUP(B79,[58]nov98!$A$34:$IV$74,3,0)</f>
        <v>269072</v>
      </c>
      <c r="BK79" s="5">
        <f>VLOOKUP(B79,[59]dec98!$A$34:$IV$72,3,0)</f>
        <v>117644</v>
      </c>
      <c r="BL79" s="5">
        <f>VLOOKUP(B79,[60]jan99!$A$33:$IV$67,3,0)</f>
        <v>357500</v>
      </c>
      <c r="BM79" s="5">
        <f>VLOOKUP(B79,[61]feb99!$A$33:$IV$68,3,0)</f>
        <v>130743</v>
      </c>
      <c r="BN79" s="5">
        <f>VLOOKUP(B79,[62]mar99!$A$33:$IV$65,3,0)</f>
        <v>209238</v>
      </c>
      <c r="BO79" s="5">
        <f>VLOOKUP(B79,[63]apr99!$A$33:$IV$65,3,0)</f>
        <v>356205</v>
      </c>
      <c r="BP79" s="5">
        <f>VLOOKUP(B79,[64]may99!$A$33:$IV$64,3,0)</f>
        <v>192800</v>
      </c>
      <c r="BQ79" s="5">
        <f>VLOOKUP(B79,[65]jun99!$A$33:$IV$63,3,0)</f>
        <v>379240</v>
      </c>
      <c r="BR79" s="5">
        <f>VLOOKUP(B79,[66]jul99!$A$45:$IV$74,3,0)</f>
        <v>363601</v>
      </c>
      <c r="BS79" s="5">
        <f>VLOOKUP(B79,[67]aug99!$A$33:$IV$62,3,0)</f>
        <v>368583</v>
      </c>
      <c r="BT79" s="5">
        <f>VLOOKUP(B79,[68]sep99!$A$33:$IV$60,3,0)</f>
        <v>631856</v>
      </c>
      <c r="BU79" s="5">
        <f>VLOOKUP(B79,[69]oct99!$A$33:$IV$59,3,0)</f>
        <v>785093</v>
      </c>
      <c r="BV79" s="5">
        <f>VLOOKUP(B79,[70]nov99!$A$33:$IV$58,3,0)</f>
        <v>693945</v>
      </c>
      <c r="BW79" s="5">
        <f>VLOOKUP(B79,[71]dec99!$A$33:$IV$59,3,0)</f>
        <v>162255</v>
      </c>
      <c r="BX79" s="5">
        <f>VLOOKUP(B79,[72]jan00!$A$32:$IV$52,3,0)</f>
        <v>984213</v>
      </c>
      <c r="BY79" s="5" t="e">
        <f>VLOOKUP(B79,[73]feb00!$A$32:$IV$50,3,0)</f>
        <v>#N/A</v>
      </c>
      <c r="BZ79" s="5">
        <f>VLOOKUP(B79,[74]mar00!$A$42:$IV$60,3,0)</f>
        <v>14959</v>
      </c>
      <c r="CA79" s="5" t="e">
        <f>VLOOKUP(B79,[75]apr00!$A$31:$IV$37,3,0)</f>
        <v>#N/A</v>
      </c>
      <c r="CB79" s="5">
        <f>VLOOKUP(B79,[76]may00!$A$32:$IV$46,3,0)</f>
        <v>25849</v>
      </c>
      <c r="CC79" s="5"/>
      <c r="CD79" s="5"/>
      <c r="CE79" s="5"/>
      <c r="CF79" s="5"/>
      <c r="CG79" s="5"/>
      <c r="CH79" s="5"/>
      <c r="CI79" s="5"/>
      <c r="CJ79" s="5"/>
      <c r="CK79" s="5"/>
      <c r="CL79" s="5"/>
      <c r="CN79" s="2">
        <v>36647</v>
      </c>
      <c r="CO79" s="1">
        <f t="shared" si="113"/>
        <v>0.58635483870967742</v>
      </c>
      <c r="CP79" s="1">
        <f t="shared" si="115"/>
        <v>1.9967096774193547E-3</v>
      </c>
      <c r="CQ79" s="1">
        <f t="shared" si="116"/>
        <v>3.6025806451612906E-4</v>
      </c>
      <c r="CR79" s="1">
        <f t="shared" si="117"/>
        <v>1.4929032258064517E-4</v>
      </c>
      <c r="CS79" s="1">
        <f t="shared" si="118"/>
        <v>1.5274193548387094E-4</v>
      </c>
      <c r="CT79" s="1">
        <f t="shared" si="119"/>
        <v>2.1164193548387097E-3</v>
      </c>
      <c r="CU79" s="1">
        <f t="shared" si="120"/>
        <v>1.1590645161290321E-3</v>
      </c>
      <c r="CV79" s="1">
        <f t="shared" si="121"/>
        <v>3.5367096774193548E-3</v>
      </c>
      <c r="CW79" s="1">
        <f t="shared" si="122"/>
        <v>1.6524516129032259E-3</v>
      </c>
      <c r="CX79" s="1">
        <f t="shared" si="123"/>
        <v>1.9480967741935483E-3</v>
      </c>
      <c r="CY79" s="1">
        <f t="shared" si="124"/>
        <v>1.3126774193548388E-3</v>
      </c>
      <c r="CZ79" s="1">
        <f t="shared" si="125"/>
        <v>3.7637096774193551E-3</v>
      </c>
      <c r="DA79" s="1">
        <f t="shared" si="126"/>
        <v>4.1503387096774196E-2</v>
      </c>
      <c r="DB79" s="1">
        <f t="shared" si="127"/>
        <v>2.0793225806451615E-3</v>
      </c>
      <c r="DC79" s="1">
        <f t="shared" si="128"/>
        <v>1.1187419354838708E-3</v>
      </c>
      <c r="DD79" s="1">
        <f t="shared" si="129"/>
        <v>2.3514193548387096E-3</v>
      </c>
      <c r="DE79" s="1">
        <f t="shared" si="130"/>
        <v>3.8951612903225809E-4</v>
      </c>
      <c r="DF79" s="1">
        <f t="shared" si="131"/>
        <v>1.7764193548387096E-3</v>
      </c>
      <c r="DG79" s="1">
        <f t="shared" si="132"/>
        <v>6.1580645161290321E-4</v>
      </c>
      <c r="DH79" s="1">
        <f t="shared" si="133"/>
        <v>7.2516129032258064E-4</v>
      </c>
      <c r="DI79" s="1">
        <f t="shared" si="134"/>
        <v>1.4495483870967741E-3</v>
      </c>
      <c r="DJ79" s="1">
        <f t="shared" si="135"/>
        <v>8.1929032258064522E-4</v>
      </c>
      <c r="DK79" s="1">
        <f t="shared" si="136"/>
        <v>7.0129032258064525E-5</v>
      </c>
      <c r="DL79" s="1">
        <f t="shared" si="137"/>
        <v>1.9949354838709678E-3</v>
      </c>
      <c r="DM79" s="1">
        <f t="shared" si="138"/>
        <v>0</v>
      </c>
      <c r="DN79" s="1">
        <f t="shared" si="139"/>
        <v>1.7729032258064517E-4</v>
      </c>
      <c r="DO79" s="1" t="e">
        <f t="shared" si="140"/>
        <v>#N/A</v>
      </c>
      <c r="DP79" s="1">
        <f t="shared" si="141"/>
        <v>0</v>
      </c>
      <c r="DQ79" s="1">
        <f t="shared" si="142"/>
        <v>4.0096774193548385E-5</v>
      </c>
      <c r="DR79" s="1">
        <f t="shared" si="143"/>
        <v>5.6741935483870968E-5</v>
      </c>
      <c r="DS79" s="1">
        <f t="shared" si="144"/>
        <v>1.8903225806451613E-4</v>
      </c>
      <c r="DT79" s="1">
        <f t="shared" si="145"/>
        <v>7.6054838709677423E-4</v>
      </c>
      <c r="DU79" s="1">
        <f t="shared" si="146"/>
        <v>2.3875806451612901E-3</v>
      </c>
      <c r="DV79" s="1">
        <f t="shared" si="147"/>
        <v>1.8656774193548387E-3</v>
      </c>
      <c r="DW79" s="1">
        <f t="shared" si="148"/>
        <v>4.4143225806451613E-3</v>
      </c>
      <c r="DX79" s="1">
        <f t="shared" si="149"/>
        <v>2.3613870967741936E-3</v>
      </c>
      <c r="DY79" s="1">
        <f t="shared" si="150"/>
        <v>4.6671612903225806E-3</v>
      </c>
      <c r="DZ79" s="1">
        <f t="shared" si="151"/>
        <v>6.571290322580645E-3</v>
      </c>
      <c r="EA79" s="1">
        <f t="shared" si="152"/>
        <v>3.0048064516129029E-3</v>
      </c>
      <c r="EB79" s="1">
        <f t="shared" si="153"/>
        <v>7.5064516129032266E-5</v>
      </c>
      <c r="EC79" s="1">
        <f t="shared" si="154"/>
        <v>4.7761935483870968E-3</v>
      </c>
      <c r="ED79" s="1">
        <f t="shared" si="155"/>
        <v>3.2890322580645158E-3</v>
      </c>
      <c r="EE79" s="1">
        <f t="shared" si="156"/>
        <v>4.0272903225806447E-3</v>
      </c>
      <c r="EF79" s="1">
        <f t="shared" si="157"/>
        <v>4.5460322580645161E-3</v>
      </c>
      <c r="EG79" s="1">
        <f t="shared" si="158"/>
        <v>5.125645161290323E-3</v>
      </c>
      <c r="EH79" s="1">
        <f t="shared" si="159"/>
        <v>3.5297419354838712E-3</v>
      </c>
      <c r="EI79" s="1">
        <f t="shared" si="160"/>
        <v>4.3903548387096772E-3</v>
      </c>
      <c r="EJ79" s="1">
        <f t="shared" si="161"/>
        <v>4.4237096774193555E-3</v>
      </c>
      <c r="EK79" s="1">
        <f t="shared" si="162"/>
        <v>2.6075161290322582E-3</v>
      </c>
      <c r="EL79" s="1">
        <f t="shared" si="163"/>
        <v>4.3736129032258065E-3</v>
      </c>
      <c r="EM79" s="1">
        <f t="shared" si="164"/>
        <v>6.4020967741935482E-3</v>
      </c>
      <c r="EN79" s="1">
        <f t="shared" si="165"/>
        <v>5.0989677419354838E-3</v>
      </c>
      <c r="EO79" s="1" t="e">
        <f t="shared" si="166"/>
        <v>#N/A</v>
      </c>
      <c r="EP79" s="1">
        <f t="shared" si="167"/>
        <v>5.1748709677419359E-3</v>
      </c>
      <c r="EQ79" s="1">
        <f t="shared" si="168"/>
        <v>2.262258064516129E-3</v>
      </c>
      <c r="ER79" s="1">
        <f t="shared" si="169"/>
        <v>4.5408709677419359E-3</v>
      </c>
      <c r="ES79" s="1">
        <f t="shared" si="170"/>
        <v>3.9134516129032257E-3</v>
      </c>
      <c r="ET79" s="1">
        <f t="shared" si="171"/>
        <v>7.7255161290322579E-3</v>
      </c>
      <c r="EU79" s="1">
        <f t="shared" si="172"/>
        <v>1.0039741935483871E-2</v>
      </c>
      <c r="EV79" s="1">
        <f t="shared" si="173"/>
        <v>8.6797419354838704E-3</v>
      </c>
      <c r="EW79" s="1">
        <f t="shared" si="174"/>
        <v>3.7949677419354838E-3</v>
      </c>
      <c r="EX79" s="1">
        <f t="shared" si="175"/>
        <v>1.1532258064516129E-2</v>
      </c>
      <c r="EY79" s="1">
        <f t="shared" si="176"/>
        <v>4.2175161290322581E-3</v>
      </c>
      <c r="EZ79" s="1">
        <f t="shared" si="177"/>
        <v>6.749612903225807E-3</v>
      </c>
      <c r="FA79" s="1">
        <f t="shared" si="114"/>
        <v>1.1490483870967742E-2</v>
      </c>
      <c r="FB79" s="1">
        <f t="shared" si="186"/>
        <v>6.2193548387096771E-3</v>
      </c>
      <c r="FC79" s="1">
        <f t="shared" si="187"/>
        <v>1.2233548387096775E-2</v>
      </c>
      <c r="FD79" s="1">
        <f t="shared" si="188"/>
        <v>1.1729064516129033E-2</v>
      </c>
      <c r="FE79" s="1">
        <f t="shared" si="189"/>
        <v>1.1889774193548386E-2</v>
      </c>
      <c r="FF79" s="1">
        <f t="shared" si="190"/>
        <v>2.0382451612903224E-2</v>
      </c>
      <c r="FG79" s="1">
        <f t="shared" si="191"/>
        <v>2.5325580645161293E-2</v>
      </c>
      <c r="FH79" s="1">
        <f t="shared" si="192"/>
        <v>2.2385322580645163E-2</v>
      </c>
      <c r="FI79" s="1">
        <f t="shared" si="193"/>
        <v>5.2340322580645164E-3</v>
      </c>
      <c r="FJ79" s="1">
        <f t="shared" si="194"/>
        <v>3.1748806451612904E-2</v>
      </c>
      <c r="FK79" s="1" t="e">
        <f t="shared" si="195"/>
        <v>#N/A</v>
      </c>
      <c r="FL79" s="1">
        <f t="shared" si="196"/>
        <v>4.8254838709677419E-4</v>
      </c>
      <c r="FM79" s="1" t="e">
        <f t="shared" si="197"/>
        <v>#N/A</v>
      </c>
      <c r="FN79" s="1">
        <f t="shared" si="198"/>
        <v>8.3383870967741942E-4</v>
      </c>
      <c r="FO79" s="1">
        <f t="shared" si="199"/>
        <v>0</v>
      </c>
      <c r="FP79" s="1">
        <f t="shared" si="200"/>
        <v>0</v>
      </c>
      <c r="FQ79" s="1">
        <f t="shared" si="178"/>
        <v>0</v>
      </c>
      <c r="FR79" s="1">
        <f t="shared" si="179"/>
        <v>0</v>
      </c>
      <c r="FS79" s="1">
        <f t="shared" si="180"/>
        <v>0</v>
      </c>
      <c r="FT79" s="1">
        <f t="shared" si="181"/>
        <v>0</v>
      </c>
      <c r="FU79" s="1">
        <f t="shared" si="182"/>
        <v>0</v>
      </c>
      <c r="FV79" s="1">
        <f t="shared" si="183"/>
        <v>0</v>
      </c>
      <c r="FW79" s="1">
        <f t="shared" si="184"/>
        <v>0</v>
      </c>
      <c r="FX79" s="1">
        <f t="shared" si="185"/>
        <v>0</v>
      </c>
    </row>
    <row r="80" spans="1:180" x14ac:dyDescent="0.2">
      <c r="A80" s="1">
        <v>30</v>
      </c>
      <c r="B80" s="2">
        <v>36678</v>
      </c>
      <c r="C80" s="5">
        <f>VLOOKUP(B80,'[1]1993'!$A$392:$IV$502,3,0)</f>
        <v>21366246</v>
      </c>
      <c r="D80" s="5">
        <f>VLOOKUP(B80,[2]jan94!$A$38:$IV$145,3,0)</f>
        <v>64123</v>
      </c>
      <c r="E80" s="5">
        <f>VLOOKUP(B80,[3]feb94!$A$38:$IV$144,3,0)</f>
        <v>15240</v>
      </c>
      <c r="F80" s="5">
        <f>VLOOKUP(B80,[4]mar94!$A$38:$IV$144,3,0)</f>
        <v>3894</v>
      </c>
      <c r="G80" s="5">
        <f>VLOOKUP(B80,[5]apr94!$A$38:$IV$142,3,0)</f>
        <v>3830</v>
      </c>
      <c r="H80" s="5">
        <f>VLOOKUP(B80,[6]may94!$A$38:$IV$142,3,0)</f>
        <v>71791</v>
      </c>
      <c r="I80" s="5">
        <f>VLOOKUP(B80,[7]jun94!$A$49:$IV$153,3,0)</f>
        <v>32495</v>
      </c>
      <c r="J80" s="5">
        <f>VLOOKUP(B80,[8]jul94!$A$38:$IV$140,3,0)</f>
        <v>103100</v>
      </c>
      <c r="K80" s="5">
        <f>VLOOKUP(B80,[9]aug94!$A$38:$IV$140,3,0)</f>
        <v>55973</v>
      </c>
      <c r="L80" s="5">
        <f>VLOOKUP(B80,[10]sep94!$A$38:$IV$137,3,0)</f>
        <v>57295</v>
      </c>
      <c r="M80" s="5">
        <f>VLOOKUP(B80,[11]oct94!$A$38:$IV$140,3,0)</f>
        <v>36543</v>
      </c>
      <c r="N80" s="5">
        <f>VLOOKUP(B80,[12]nov94!$A$38:$IV$138,3,0)</f>
        <v>107133</v>
      </c>
      <c r="O80" s="5">
        <f>VLOOKUP(B80,[13]dec94!$A$38:$IV$137,3,0)</f>
        <v>1522425</v>
      </c>
      <c r="P80" s="5">
        <f>VLOOKUP(B80,[14]jan95!$A$37:$IV$133,3,0)</f>
        <v>59397</v>
      </c>
      <c r="Q80" s="5">
        <f>VLOOKUP(B80,[15]feb95!$A$37:$IV$127,3,0)</f>
        <v>33737</v>
      </c>
      <c r="R80" s="5">
        <f>VLOOKUP(B80,[16]mar95!$A$37:$IV$128,3,0)</f>
        <v>69729</v>
      </c>
      <c r="S80" s="5">
        <f>VLOOKUP(B80,[17]apr95!$A$37:$IV$122,3,0)</f>
        <v>18827</v>
      </c>
      <c r="T80" s="5">
        <f>VLOOKUP(B80,[18]may95!$A$37:$IV$126,3,0)</f>
        <v>53859</v>
      </c>
      <c r="U80" s="5">
        <f>VLOOKUP(B80,[19]jun95!$A$51:$IV$142,3,0)</f>
        <v>18522</v>
      </c>
      <c r="V80" s="5">
        <f>VLOOKUP(B80,[20]jul95!$A$51:$IV$140,3,0)</f>
        <v>21855</v>
      </c>
      <c r="W80" s="5">
        <f>VLOOKUP(B80,[21]aug95!$A$51:$IV$139,3,0)</f>
        <v>44640</v>
      </c>
      <c r="X80" s="5">
        <f>VLOOKUP(B80,[22]sep95!$A$51:$IV$138,3,0)</f>
        <v>23614</v>
      </c>
      <c r="Y80" s="5">
        <f>VLOOKUP(B80,[23]oct95!$A$37:$IV$122,3,0)</f>
        <v>2720</v>
      </c>
      <c r="Z80" s="5">
        <f>VLOOKUP(B80,[24]nov95!$A$37:$IV$122,3,0)</f>
        <v>60388</v>
      </c>
      <c r="AA80" s="5"/>
      <c r="AB80" s="5">
        <f>VLOOKUP(B80,[25]jan96!$A$36:$IV$108,3,0)</f>
        <v>5299</v>
      </c>
      <c r="AC80" s="5" t="e">
        <f>VLOOKUP(B80,[26]feb96!$A$32:$IV$51,3,0)</f>
        <v>#N/A</v>
      </c>
      <c r="AD80" s="5"/>
      <c r="AE80" s="5">
        <f>VLOOKUP(B80,[27]apr96!$A$36:$IV$111,3,0)</f>
        <v>1238</v>
      </c>
      <c r="AF80" s="5">
        <f>VLOOKUP(B80,[28]may96!$A$50:$IV$159,3,0)</f>
        <v>1696</v>
      </c>
      <c r="AG80" s="5">
        <f>VLOOKUP(B80,[29]jun96!$A$36:$IV$111,3,0)</f>
        <v>5226</v>
      </c>
      <c r="AH80" s="5">
        <f>VLOOKUP(B80,[30]jul96!$A$51:$IV$125,3,0)</f>
        <v>21416</v>
      </c>
      <c r="AI80" s="5">
        <f>VLOOKUP(B80,[31]aug96!$A$50:$IV$123,3,0)</f>
        <v>77348</v>
      </c>
      <c r="AJ80" s="5">
        <f>VLOOKUP(B80,[32]sep96!$A$50:$IV$122,3,0)</f>
        <v>56529</v>
      </c>
      <c r="AK80" s="5">
        <f>VLOOKUP(B80,[33]oct96!$A$36:$IV$108,3,0)</f>
        <v>141221</v>
      </c>
      <c r="AL80" s="5">
        <f>VLOOKUP(B80,[34]nov96!$A$36:$IV$106,3,0)</f>
        <v>70655</v>
      </c>
      <c r="AM80" s="5">
        <f>VLOOKUP(B80,[35]dec96!$A$36:$IV$105,3,0)</f>
        <v>129723</v>
      </c>
      <c r="AN80" s="5">
        <f>VLOOKUP(B80,[36]jan97!$A$48:$IV$113,3,0)</f>
        <v>201204</v>
      </c>
      <c r="AO80" s="5">
        <f>VLOOKUP(B80,[37]feb97!$A$35:$IV$99,3,0)</f>
        <v>93317</v>
      </c>
      <c r="AP80" s="5">
        <f>VLOOKUP(B80,[38]mar97!$A$35:$IV$95,3,0)</f>
        <v>1654</v>
      </c>
      <c r="AQ80" s="5">
        <f>VLOOKUP(B80,[39]apr97!$A$35:$IV$97,3,0)</f>
        <v>143015</v>
      </c>
      <c r="AR80" s="5">
        <f>VLOOKUP(B80,[40]may97!$A$48:$IV$109,3,0)</f>
        <v>97294</v>
      </c>
      <c r="AS80" s="5">
        <f>VLOOKUP(B80,[41]jun97!$A$35:$IV$96,3,0)</f>
        <v>122240</v>
      </c>
      <c r="AT80" s="5">
        <f>VLOOKUP(B80,[42]jul97!$A$50:$IV$110,3,0)</f>
        <v>125642</v>
      </c>
      <c r="AU80" s="5">
        <f>VLOOKUP(B80,[43]aug97!$A$49:$IV$107,3,0)</f>
        <v>150361</v>
      </c>
      <c r="AV80" s="5">
        <f>VLOOKUP(B80,[44]sep97!$A$49:$IV$107,3,0)</f>
        <v>105600</v>
      </c>
      <c r="AW80" s="5">
        <f>VLOOKUP(B80,[45]oct97!$A$36:$IV$92,3,0)</f>
        <v>75885</v>
      </c>
      <c r="AX80" s="5">
        <f>VLOOKUP(B80,[46]nov97!$A$35:$IV$90,3,0)</f>
        <v>111330</v>
      </c>
      <c r="AY80" s="5">
        <f>VLOOKUP(B80,[47]dec97!$A$49:$IV$103,3,0)</f>
        <v>38185</v>
      </c>
      <c r="AZ80" s="5">
        <f>VLOOKUP(B80,[48]jan98!$A$34:$IV$83,3,0)</f>
        <v>151835</v>
      </c>
      <c r="BA80" s="5">
        <f>VLOOKUP(B80,[49]feb98!$A$34:$IV$81,3,0)</f>
        <v>192802</v>
      </c>
      <c r="BB80" s="5">
        <f>VLOOKUP(B80,[50]mar98!$A$34:$IV$82,3,0)</f>
        <v>143164</v>
      </c>
      <c r="BC80" s="5" t="e">
        <f>VLOOKUP(B80,[51]apr98!$A$31:$IV$39,3,0)</f>
        <v>#N/A</v>
      </c>
      <c r="BD80" s="5">
        <f>VLOOKUP(B80,[52]may98!$A$34:$IV$80,3,0)</f>
        <v>131778</v>
      </c>
      <c r="BE80" s="5">
        <f>VLOOKUP(B80,[53]jun98!$A$47:$IV$92,3,0)</f>
        <v>43464</v>
      </c>
      <c r="BF80" s="5">
        <f>VLOOKUP(B80,[54]jul98!$A$34:$IV$78,3,0)</f>
        <v>161608</v>
      </c>
      <c r="BG80" s="5">
        <f>VLOOKUP(B80,[55]aug98!$A$47:$IV$90,3,0)</f>
        <v>128232</v>
      </c>
      <c r="BH80" s="5">
        <f>VLOOKUP(B80,[56]sep98!$A$47:$IV$89,3,0)</f>
        <v>290188</v>
      </c>
      <c r="BI80" s="5">
        <f>VLOOKUP(B80,[57]oct98!$A$34:$IV$75,3,0)</f>
        <v>186572</v>
      </c>
      <c r="BJ80" s="5">
        <f>VLOOKUP(B80,[58]nov98!$A$34:$IV$74,3,0)</f>
        <v>355771</v>
      </c>
      <c r="BK80" s="5">
        <f>VLOOKUP(B80,[59]dec98!$A$34:$IV$72,3,0)</f>
        <v>128602</v>
      </c>
      <c r="BL80" s="5">
        <f>VLOOKUP(B80,[60]jan99!$A$33:$IV$67,3,0)</f>
        <v>320873</v>
      </c>
      <c r="BM80" s="5">
        <f>VLOOKUP(B80,[61]feb99!$A$33:$IV$68,3,0)</f>
        <v>126666</v>
      </c>
      <c r="BN80" s="5">
        <f>VLOOKUP(B80,[62]mar99!$A$33:$IV$65,3,0)</f>
        <v>140094</v>
      </c>
      <c r="BO80" s="5">
        <f>VLOOKUP(B80,[63]apr99!$A$33:$IV$65,3,0)</f>
        <v>325242</v>
      </c>
      <c r="BP80" s="5">
        <f>VLOOKUP(B80,[64]may99!$A$33:$IV$64,3,0)</f>
        <v>171056</v>
      </c>
      <c r="BQ80" s="5">
        <f>VLOOKUP(B80,[65]jun99!$A$33:$IV$63,3,0)</f>
        <v>352706</v>
      </c>
      <c r="BR80" s="5">
        <f>VLOOKUP(B80,[66]jul99!$A$45:$IV$74,3,0)</f>
        <v>331432</v>
      </c>
      <c r="BS80" s="5">
        <f>VLOOKUP(B80,[67]aug99!$A$33:$IV$62,3,0)</f>
        <v>340833</v>
      </c>
      <c r="BT80" s="5">
        <f>VLOOKUP(B80,[68]sep99!$A$33:$IV$60,3,0)</f>
        <v>447460</v>
      </c>
      <c r="BU80" s="5">
        <f>VLOOKUP(B80,[69]oct99!$A$33:$IV$59,3,0)</f>
        <v>654648</v>
      </c>
      <c r="BV80" s="5">
        <f>VLOOKUP(B80,[70]nov99!$A$33:$IV$58,3,0)</f>
        <v>601561</v>
      </c>
      <c r="BW80" s="5">
        <f>VLOOKUP(B80,[71]dec99!$A$33:$IV$59,3,0)</f>
        <v>143759</v>
      </c>
      <c r="BX80" s="5">
        <f>VLOOKUP(B80,[72]jan00!$A$32:$IV$52,3,0)</f>
        <v>669360</v>
      </c>
      <c r="BY80" s="5">
        <f>VLOOKUP(B80,[73]feb00!$A$32:$IV$50,3,0)</f>
        <v>2150</v>
      </c>
      <c r="BZ80" s="5">
        <f>VLOOKUP(B80,[74]mar00!$A$42:$IV$60,3,0)</f>
        <v>14610</v>
      </c>
      <c r="CA80" s="5" t="e">
        <f>VLOOKUP(B80,[75]apr00!$A$31:$IV$37,3,0)</f>
        <v>#N/A</v>
      </c>
      <c r="CB80" s="5" t="e">
        <f>VLOOKUP(B80,[76]may00!$A$32:$IV$46,3,0)</f>
        <v>#N/A</v>
      </c>
      <c r="CC80" s="5">
        <f>VLOOKUP(B80,[77]jun00!$A$32:$IV$44,3,0)</f>
        <v>365875</v>
      </c>
      <c r="CD80" s="5"/>
      <c r="CE80" s="5"/>
      <c r="CF80" s="5"/>
      <c r="CG80" s="5"/>
      <c r="CH80" s="5"/>
      <c r="CI80" s="5"/>
      <c r="CJ80" s="5"/>
      <c r="CK80" s="5"/>
      <c r="CL80" s="5"/>
      <c r="CN80" s="2">
        <v>36678</v>
      </c>
      <c r="CO80" s="1">
        <f t="shared" si="113"/>
        <v>0.71220819999999996</v>
      </c>
      <c r="CP80" s="1">
        <f t="shared" si="115"/>
        <v>2.1374333333333334E-3</v>
      </c>
      <c r="CQ80" s="1">
        <f t="shared" si="116"/>
        <v>5.0799999999999999E-4</v>
      </c>
      <c r="CR80" s="1">
        <f t="shared" si="117"/>
        <v>1.2979999999999998E-4</v>
      </c>
      <c r="CS80" s="1">
        <f t="shared" si="118"/>
        <v>1.2766666666666666E-4</v>
      </c>
      <c r="CT80" s="1">
        <f t="shared" si="119"/>
        <v>2.3930333333333333E-3</v>
      </c>
      <c r="CU80" s="1">
        <f t="shared" si="120"/>
        <v>1.0831666666666667E-3</v>
      </c>
      <c r="CV80" s="1">
        <f t="shared" si="121"/>
        <v>3.4366666666666664E-3</v>
      </c>
      <c r="CW80" s="1">
        <f t="shared" si="122"/>
        <v>1.8657666666666668E-3</v>
      </c>
      <c r="CX80" s="1">
        <f t="shared" si="123"/>
        <v>1.9098333333333333E-3</v>
      </c>
      <c r="CY80" s="1">
        <f t="shared" si="124"/>
        <v>1.2181E-3</v>
      </c>
      <c r="CZ80" s="1">
        <f t="shared" si="125"/>
        <v>3.5711000000000002E-3</v>
      </c>
      <c r="DA80" s="1">
        <f t="shared" si="126"/>
        <v>5.0747499999999994E-2</v>
      </c>
      <c r="DB80" s="1">
        <f t="shared" si="127"/>
        <v>1.9799000000000001E-3</v>
      </c>
      <c r="DC80" s="1">
        <f t="shared" si="128"/>
        <v>1.1245666666666668E-3</v>
      </c>
      <c r="DD80" s="1">
        <f t="shared" si="129"/>
        <v>2.3243000000000001E-3</v>
      </c>
      <c r="DE80" s="1">
        <f t="shared" si="130"/>
        <v>6.2756666666666662E-4</v>
      </c>
      <c r="DF80" s="1">
        <f t="shared" si="131"/>
        <v>1.7952999999999999E-3</v>
      </c>
      <c r="DG80" s="1">
        <f t="shared" si="132"/>
        <v>6.1740000000000005E-4</v>
      </c>
      <c r="DH80" s="1">
        <f t="shared" si="133"/>
        <v>7.2849999999999998E-4</v>
      </c>
      <c r="DI80" s="1">
        <f t="shared" si="134"/>
        <v>1.488E-3</v>
      </c>
      <c r="DJ80" s="1">
        <f t="shared" si="135"/>
        <v>7.8713333333333335E-4</v>
      </c>
      <c r="DK80" s="1">
        <f t="shared" si="136"/>
        <v>9.066666666666667E-5</v>
      </c>
      <c r="DL80" s="1">
        <f t="shared" si="137"/>
        <v>2.0129333333333333E-3</v>
      </c>
      <c r="DM80" s="1">
        <f t="shared" si="138"/>
        <v>0</v>
      </c>
      <c r="DN80" s="1">
        <f t="shared" si="139"/>
        <v>1.7663333333333334E-4</v>
      </c>
      <c r="DO80" s="1" t="e">
        <f t="shared" si="140"/>
        <v>#N/A</v>
      </c>
      <c r="DP80" s="1">
        <f t="shared" si="141"/>
        <v>0</v>
      </c>
      <c r="DQ80" s="1">
        <f t="shared" si="142"/>
        <v>4.1266666666666662E-5</v>
      </c>
      <c r="DR80" s="1">
        <f t="shared" si="143"/>
        <v>5.6533333333333336E-5</v>
      </c>
      <c r="DS80" s="1">
        <f t="shared" si="144"/>
        <v>1.7419999999999998E-4</v>
      </c>
      <c r="DT80" s="1">
        <f t="shared" si="145"/>
        <v>7.1386666666666671E-4</v>
      </c>
      <c r="DU80" s="1">
        <f t="shared" si="146"/>
        <v>2.5782666666666668E-3</v>
      </c>
      <c r="DV80" s="1">
        <f t="shared" si="147"/>
        <v>1.8843E-3</v>
      </c>
      <c r="DW80" s="1">
        <f t="shared" si="148"/>
        <v>4.7073666666666673E-3</v>
      </c>
      <c r="DX80" s="1">
        <f t="shared" si="149"/>
        <v>2.3551666666666664E-3</v>
      </c>
      <c r="DY80" s="1">
        <f t="shared" si="150"/>
        <v>4.3241E-3</v>
      </c>
      <c r="DZ80" s="1">
        <f t="shared" si="151"/>
        <v>6.7067999999999997E-3</v>
      </c>
      <c r="EA80" s="1">
        <f t="shared" si="152"/>
        <v>3.1105666666666667E-3</v>
      </c>
      <c r="EB80" s="1">
        <f t="shared" si="153"/>
        <v>5.5133333333333336E-5</v>
      </c>
      <c r="EC80" s="1">
        <f t="shared" si="154"/>
        <v>4.7671666666666669E-3</v>
      </c>
      <c r="ED80" s="1">
        <f t="shared" si="155"/>
        <v>3.2431333333333336E-3</v>
      </c>
      <c r="EE80" s="1">
        <f t="shared" si="156"/>
        <v>4.0746666666666665E-3</v>
      </c>
      <c r="EF80" s="1">
        <f t="shared" si="157"/>
        <v>4.188066666666667E-3</v>
      </c>
      <c r="EG80" s="1">
        <f t="shared" si="158"/>
        <v>5.0120333333333331E-3</v>
      </c>
      <c r="EH80" s="1">
        <f t="shared" si="159"/>
        <v>3.5200000000000001E-3</v>
      </c>
      <c r="EI80" s="1">
        <f t="shared" si="160"/>
        <v>2.5294999999999996E-3</v>
      </c>
      <c r="EJ80" s="1">
        <f t="shared" si="161"/>
        <v>3.7109999999999999E-3</v>
      </c>
      <c r="EK80" s="1">
        <f t="shared" si="162"/>
        <v>1.2728333333333333E-3</v>
      </c>
      <c r="EL80" s="1">
        <f t="shared" si="163"/>
        <v>5.0611666666666669E-3</v>
      </c>
      <c r="EM80" s="1">
        <f t="shared" si="164"/>
        <v>6.4267333333333336E-3</v>
      </c>
      <c r="EN80" s="1">
        <f t="shared" si="165"/>
        <v>4.7721333333333336E-3</v>
      </c>
      <c r="EO80" s="1" t="e">
        <f t="shared" si="166"/>
        <v>#N/A</v>
      </c>
      <c r="EP80" s="1">
        <f t="shared" si="167"/>
        <v>4.3926E-3</v>
      </c>
      <c r="EQ80" s="1">
        <f t="shared" si="168"/>
        <v>1.4488000000000001E-3</v>
      </c>
      <c r="ER80" s="1">
        <f t="shared" si="169"/>
        <v>5.3869333333333332E-3</v>
      </c>
      <c r="ES80" s="1">
        <f t="shared" si="170"/>
        <v>4.2744000000000002E-3</v>
      </c>
      <c r="ET80" s="1">
        <f t="shared" si="171"/>
        <v>9.672933333333333E-3</v>
      </c>
      <c r="EU80" s="1">
        <f t="shared" si="172"/>
        <v>6.219066666666666E-3</v>
      </c>
      <c r="EV80" s="1">
        <f t="shared" si="173"/>
        <v>1.1859033333333333E-2</v>
      </c>
      <c r="EW80" s="1">
        <f t="shared" si="174"/>
        <v>4.2867333333333332E-3</v>
      </c>
      <c r="EX80" s="1">
        <f t="shared" si="175"/>
        <v>1.0695766666666667E-2</v>
      </c>
      <c r="EY80" s="1">
        <f t="shared" si="176"/>
        <v>4.2221999999999997E-3</v>
      </c>
      <c r="EZ80" s="1">
        <f t="shared" si="177"/>
        <v>4.6698E-3</v>
      </c>
      <c r="FA80" s="1">
        <f t="shared" si="114"/>
        <v>1.0841399999999999E-2</v>
      </c>
      <c r="FB80" s="1">
        <f t="shared" si="186"/>
        <v>5.7018666666666671E-3</v>
      </c>
      <c r="FC80" s="1">
        <f t="shared" si="187"/>
        <v>1.1756866666666668E-2</v>
      </c>
      <c r="FD80" s="1">
        <f t="shared" si="188"/>
        <v>1.1047733333333334E-2</v>
      </c>
      <c r="FE80" s="1">
        <f t="shared" si="189"/>
        <v>1.1361100000000001E-2</v>
      </c>
      <c r="FF80" s="1">
        <f t="shared" si="190"/>
        <v>1.4915333333333334E-2</v>
      </c>
      <c r="FG80" s="1">
        <f t="shared" si="191"/>
        <v>2.18216E-2</v>
      </c>
      <c r="FH80" s="1">
        <f t="shared" si="192"/>
        <v>2.0052033333333334E-2</v>
      </c>
      <c r="FI80" s="1">
        <f t="shared" si="193"/>
        <v>4.7919666666666662E-3</v>
      </c>
      <c r="FJ80" s="1">
        <f t="shared" si="194"/>
        <v>2.2311999999999999E-2</v>
      </c>
      <c r="FK80" s="1">
        <f t="shared" si="195"/>
        <v>7.1666666666666669E-5</v>
      </c>
      <c r="FL80" s="1">
        <f t="shared" si="196"/>
        <v>4.8699999999999997E-4</v>
      </c>
      <c r="FM80" s="1" t="e">
        <f t="shared" si="197"/>
        <v>#N/A</v>
      </c>
      <c r="FN80" s="1" t="e">
        <f t="shared" si="198"/>
        <v>#N/A</v>
      </c>
      <c r="FO80" s="1">
        <f t="shared" si="199"/>
        <v>1.2195833333333333E-2</v>
      </c>
      <c r="FP80" s="1">
        <f t="shared" si="200"/>
        <v>0</v>
      </c>
      <c r="FQ80" s="1">
        <f t="shared" si="178"/>
        <v>0</v>
      </c>
      <c r="FR80" s="1">
        <f t="shared" si="179"/>
        <v>0</v>
      </c>
      <c r="FS80" s="1">
        <f t="shared" si="180"/>
        <v>0</v>
      </c>
      <c r="FT80" s="1">
        <f t="shared" si="181"/>
        <v>0</v>
      </c>
      <c r="FU80" s="1">
        <f t="shared" si="182"/>
        <v>0</v>
      </c>
      <c r="FV80" s="1">
        <f t="shared" si="183"/>
        <v>0</v>
      </c>
      <c r="FW80" s="1">
        <f t="shared" si="184"/>
        <v>0</v>
      </c>
      <c r="FX80" s="1">
        <f t="shared" si="185"/>
        <v>0</v>
      </c>
    </row>
    <row r="81" spans="1:180" x14ac:dyDescent="0.2">
      <c r="A81" s="1">
        <v>31</v>
      </c>
      <c r="B81" s="2">
        <v>36708</v>
      </c>
      <c r="C81" s="5">
        <f>VLOOKUP(B81,'[1]1993'!$A$392:$IV$502,3,0)</f>
        <v>21787791</v>
      </c>
      <c r="D81" s="5">
        <f>VLOOKUP(B81,[2]jan94!$A$38:$IV$145,3,0)</f>
        <v>3619</v>
      </c>
      <c r="E81" s="5">
        <f>VLOOKUP(B81,[3]feb94!$A$38:$IV$144,3,0)</f>
        <v>3969</v>
      </c>
      <c r="F81" s="5">
        <f>VLOOKUP(B81,[4]mar94!$A$38:$IV$144,3,0)</f>
        <v>702</v>
      </c>
      <c r="G81" s="5">
        <f>VLOOKUP(B81,[5]apr94!$A$38:$IV$142,3,0)</f>
        <v>4601</v>
      </c>
      <c r="H81" s="5">
        <f>VLOOKUP(B81,[6]may94!$A$38:$IV$142,3,0)</f>
        <v>68337</v>
      </c>
      <c r="I81" s="5">
        <f>VLOOKUP(B81,[7]jun94!$A$49:$IV$153,3,0)</f>
        <v>35095</v>
      </c>
      <c r="J81" s="5">
        <f>VLOOKUP(B81,[8]jul94!$A$38:$IV$140,3,0)</f>
        <v>105886</v>
      </c>
      <c r="K81" s="5">
        <f>VLOOKUP(B81,[9]aug94!$A$38:$IV$140,3,0)</f>
        <v>41082</v>
      </c>
      <c r="L81" s="5">
        <f>VLOOKUP(B81,[10]sep94!$A$38:$IV$137,3,0)</f>
        <v>59097</v>
      </c>
      <c r="M81" s="5">
        <f>VLOOKUP(B81,[11]oct94!$A$38:$IV$140,3,0)</f>
        <v>39397</v>
      </c>
      <c r="N81" s="5">
        <f>VLOOKUP(B81,[12]nov94!$A$38:$IV$138,3,0)</f>
        <v>111143</v>
      </c>
      <c r="O81" s="5">
        <f>VLOOKUP(B81,[13]dec94!$A$38:$IV$137,3,0)</f>
        <v>1447813</v>
      </c>
      <c r="P81" s="5">
        <f>VLOOKUP(B81,[14]jan95!$A$37:$IV$133,3,0)</f>
        <v>87837</v>
      </c>
      <c r="Q81" s="5">
        <f>VLOOKUP(B81,[15]feb95!$A$37:$IV$127,3,0)</f>
        <v>34227</v>
      </c>
      <c r="R81" s="5">
        <f>VLOOKUP(B81,[16]mar95!$A$37:$IV$128,3,0)</f>
        <v>73387</v>
      </c>
      <c r="S81" s="5">
        <f>VLOOKUP(B81,[17]apr95!$A$37:$IV$122,3,0)</f>
        <v>19450</v>
      </c>
      <c r="T81" s="5">
        <f>VLOOKUP(B81,[18]may95!$A$37:$IV$126,3,0)</f>
        <v>54379</v>
      </c>
      <c r="U81" s="5">
        <f>VLOOKUP(B81,[19]jun95!$A$51:$IV$142,3,0)</f>
        <v>19161</v>
      </c>
      <c r="V81" s="5">
        <f>VLOOKUP(B81,[20]jul95!$A$51:$IV$140,3,0)</f>
        <v>21632</v>
      </c>
      <c r="W81" s="5">
        <f>VLOOKUP(B81,[21]aug95!$A$51:$IV$139,3,0)</f>
        <v>45984</v>
      </c>
      <c r="X81" s="5">
        <f>VLOOKUP(B81,[22]sep95!$A$51:$IV$138,3,0)</f>
        <v>25345</v>
      </c>
      <c r="Y81" s="5">
        <f>VLOOKUP(B81,[23]oct95!$A$37:$IV$122,3,0)</f>
        <v>2300</v>
      </c>
      <c r="Z81" s="5">
        <f>VLOOKUP(B81,[24]nov95!$A$37:$IV$122,3,0)</f>
        <v>64256</v>
      </c>
      <c r="AA81" s="5"/>
      <c r="AB81" s="5">
        <f>VLOOKUP(B81,[25]jan96!$A$36:$IV$108,3,0)</f>
        <v>5400</v>
      </c>
      <c r="AC81" s="5" t="e">
        <f>VLOOKUP(B81,[26]feb96!$A$32:$IV$51,3,0)</f>
        <v>#N/A</v>
      </c>
      <c r="AD81" s="5"/>
      <c r="AE81" s="5">
        <f>VLOOKUP(B81,[27]apr96!$A$36:$IV$111,3,0)</f>
        <v>2247</v>
      </c>
      <c r="AF81" s="5">
        <f>VLOOKUP(B81,[28]may96!$A$50:$IV$159,3,0)</f>
        <v>1637</v>
      </c>
      <c r="AG81" s="5">
        <f>VLOOKUP(B81,[29]jun96!$A$36:$IV$111,3,0)</f>
        <v>8684</v>
      </c>
      <c r="AH81" s="5">
        <f>VLOOKUP(B81,[30]jul96!$A$51:$IV$125,3,0)</f>
        <v>24573</v>
      </c>
      <c r="AI81" s="5">
        <f>VLOOKUP(B81,[31]aug96!$A$50:$IV$123,3,0)</f>
        <v>80555</v>
      </c>
      <c r="AJ81" s="5">
        <f>VLOOKUP(B81,[32]sep96!$A$50:$IV$122,3,0)</f>
        <v>61287</v>
      </c>
      <c r="AK81" s="5">
        <f>VLOOKUP(B81,[33]oct96!$A$36:$IV$108,3,0)</f>
        <v>146318</v>
      </c>
      <c r="AL81" s="5">
        <f>VLOOKUP(B81,[34]nov96!$A$36:$IV$106,3,0)</f>
        <v>74558</v>
      </c>
      <c r="AM81" s="5">
        <f>VLOOKUP(B81,[35]dec96!$A$36:$IV$105,3,0)</f>
        <v>138361</v>
      </c>
      <c r="AN81" s="5">
        <f>VLOOKUP(B81,[36]jan97!$A$48:$IV$113,3,0)</f>
        <v>209404</v>
      </c>
      <c r="AO81" s="5">
        <f>VLOOKUP(B81,[37]feb97!$A$35:$IV$99,3,0)</f>
        <v>91893</v>
      </c>
      <c r="AP81" s="5">
        <f>VLOOKUP(B81,[38]mar97!$A$35:$IV$95,3,0)</f>
        <v>47365</v>
      </c>
      <c r="AQ81" s="5">
        <f>VLOOKUP(B81,[39]apr97!$A$35:$IV$97,3,0)</f>
        <v>155414</v>
      </c>
      <c r="AR81" s="5">
        <f>VLOOKUP(B81,[40]may97!$A$48:$IV$109,3,0)</f>
        <v>91490</v>
      </c>
      <c r="AS81" s="5">
        <f>VLOOKUP(B81,[41]jun97!$A$35:$IV$96,3,0)</f>
        <v>133267</v>
      </c>
      <c r="AT81" s="5">
        <f>VLOOKUP(B81,[42]jul97!$A$50:$IV$110,3,0)</f>
        <v>140536</v>
      </c>
      <c r="AU81" s="5">
        <f>VLOOKUP(B81,[43]aug97!$A$49:$IV$107,3,0)</f>
        <v>155232</v>
      </c>
      <c r="AV81" s="5">
        <f>VLOOKUP(B81,[44]sep97!$A$49:$IV$107,3,0)</f>
        <v>106538</v>
      </c>
      <c r="AW81" s="5">
        <f>VLOOKUP(B81,[45]oct97!$A$36:$IV$92,3,0)</f>
        <v>77066</v>
      </c>
      <c r="AX81" s="5">
        <f>VLOOKUP(B81,[46]nov97!$A$35:$IV$90,3,0)</f>
        <v>118127</v>
      </c>
      <c r="AY81" s="5">
        <f>VLOOKUP(B81,[47]dec97!$A$49:$IV$103,3,0)</f>
        <v>37220</v>
      </c>
      <c r="AZ81" s="5">
        <f>VLOOKUP(B81,[48]jan98!$A$34:$IV$83,3,0)</f>
        <v>154938</v>
      </c>
      <c r="BA81" s="5">
        <f>VLOOKUP(B81,[49]feb98!$A$34:$IV$81,3,0)</f>
        <v>203886</v>
      </c>
      <c r="BB81" s="5">
        <f>VLOOKUP(B81,[50]mar98!$A$34:$IV$82,3,0)</f>
        <v>142546</v>
      </c>
      <c r="BC81" s="5" t="e">
        <f>VLOOKUP(B81,[51]apr98!$A$31:$IV$39,3,0)</f>
        <v>#N/A</v>
      </c>
      <c r="BD81" s="5">
        <f>VLOOKUP(B81,[52]may98!$A$34:$IV$80,3,0)</f>
        <v>131783</v>
      </c>
      <c r="BE81" s="5">
        <f>VLOOKUP(B81,[53]jun98!$A$47:$IV$92,3,0)</f>
        <v>75330</v>
      </c>
      <c r="BF81" s="5">
        <f>VLOOKUP(B81,[54]jul98!$A$34:$IV$78,3,0)</f>
        <v>169633</v>
      </c>
      <c r="BG81" s="5">
        <f>VLOOKUP(B81,[55]aug98!$A$47:$IV$90,3,0)</f>
        <v>141696</v>
      </c>
      <c r="BH81" s="5">
        <f>VLOOKUP(B81,[56]sep98!$A$47:$IV$89,3,0)</f>
        <v>266848</v>
      </c>
      <c r="BI81" s="5">
        <f>VLOOKUP(B81,[57]oct98!$A$34:$IV$75,3,0)</f>
        <v>186667</v>
      </c>
      <c r="BJ81" s="5">
        <f>VLOOKUP(B81,[58]nov98!$A$34:$IV$74,3,0)</f>
        <v>408068</v>
      </c>
      <c r="BK81" s="5">
        <f>VLOOKUP(B81,[59]dec98!$A$34:$IV$72,3,0)</f>
        <v>128704</v>
      </c>
      <c r="BL81" s="5">
        <f>VLOOKUP(B81,[60]jan99!$A$33:$IV$67,3,0)</f>
        <v>335774</v>
      </c>
      <c r="BM81" s="5">
        <f>VLOOKUP(B81,[61]feb99!$A$33:$IV$68,3,0)</f>
        <v>177729</v>
      </c>
      <c r="BN81" s="5">
        <f>VLOOKUP(B81,[62]mar99!$A$33:$IV$65,3,0)</f>
        <v>150697</v>
      </c>
      <c r="BO81" s="5">
        <f>VLOOKUP(B81,[63]apr99!$A$33:$IV$65,3,0)</f>
        <v>334826</v>
      </c>
      <c r="BP81" s="5">
        <f>VLOOKUP(B81,[64]may99!$A$33:$IV$64,3,0)</f>
        <v>176750</v>
      </c>
      <c r="BQ81" s="5">
        <f>VLOOKUP(B81,[65]jun99!$A$33:$IV$63,3,0)</f>
        <v>357953</v>
      </c>
      <c r="BR81" s="5">
        <f>VLOOKUP(B81,[66]jul99!$A$45:$IV$74,3,0)</f>
        <v>339495</v>
      </c>
      <c r="BS81" s="5">
        <f>VLOOKUP(B81,[67]aug99!$A$33:$IV$62,3,0)</f>
        <v>336055</v>
      </c>
      <c r="BT81" s="5">
        <f>VLOOKUP(B81,[68]sep99!$A$33:$IV$60,3,0)</f>
        <v>496118</v>
      </c>
      <c r="BU81" s="5">
        <f>VLOOKUP(B81,[69]oct99!$A$33:$IV$59,3,0)</f>
        <v>626748</v>
      </c>
      <c r="BV81" s="5">
        <f>VLOOKUP(B81,[70]nov99!$A$33:$IV$58,3,0)</f>
        <v>603970</v>
      </c>
      <c r="BW81" s="5">
        <f>VLOOKUP(B81,[71]dec99!$A$33:$IV$59,3,0)</f>
        <v>220390</v>
      </c>
      <c r="BX81" s="5">
        <f>VLOOKUP(B81,[72]jan00!$A$32:$IV$52,3,0)</f>
        <v>705443</v>
      </c>
      <c r="BY81" s="5">
        <f>VLOOKUP(B81,[73]feb00!$A$32:$IV$50,3,0)</f>
        <v>2146</v>
      </c>
      <c r="BZ81" s="5">
        <f>VLOOKUP(B81,[74]mar00!$A$42:$IV$60,3,0)</f>
        <v>6695</v>
      </c>
      <c r="CA81" s="5" t="e">
        <f>VLOOKUP(B81,[75]apr00!$A$31:$IV$37,3,0)</f>
        <v>#N/A</v>
      </c>
      <c r="CB81" s="5">
        <f>VLOOKUP(B81,[76]may00!$A$32:$IV$46,3,0)</f>
        <v>21357</v>
      </c>
      <c r="CC81" s="5">
        <f>VLOOKUP(B81,[77]jun00!$A$32:$IV$44,3,0)</f>
        <v>581954</v>
      </c>
      <c r="CD81" s="5">
        <f>VLOOKUP(B81,[78]jul00!$A$32:$IV$46,3,0)</f>
        <v>2443858</v>
      </c>
      <c r="CE81" s="5"/>
      <c r="CF81" s="5"/>
      <c r="CG81" s="5"/>
      <c r="CH81" s="5"/>
      <c r="CI81" s="5"/>
      <c r="CJ81" s="5"/>
      <c r="CK81" s="5"/>
      <c r="CL81" s="5"/>
      <c r="CN81" s="2">
        <v>36708</v>
      </c>
      <c r="CO81" s="1">
        <f t="shared" si="113"/>
        <v>0.70283196774193546</v>
      </c>
      <c r="CP81" s="1">
        <f t="shared" si="115"/>
        <v>1.1674193548387096E-4</v>
      </c>
      <c r="CQ81" s="1">
        <f t="shared" si="116"/>
        <v>1.2803225806451614E-4</v>
      </c>
      <c r="CR81" s="1">
        <f t="shared" si="117"/>
        <v>2.2645161290322584E-5</v>
      </c>
      <c r="CS81" s="1">
        <f t="shared" si="118"/>
        <v>1.4841935483870969E-4</v>
      </c>
      <c r="CT81" s="1">
        <f t="shared" si="119"/>
        <v>2.2044193548387096E-3</v>
      </c>
      <c r="CU81" s="1">
        <f t="shared" si="120"/>
        <v>1.1320967741935484E-3</v>
      </c>
      <c r="CV81" s="1">
        <f t="shared" si="121"/>
        <v>3.4156774193548384E-3</v>
      </c>
      <c r="CW81" s="1">
        <f t="shared" si="122"/>
        <v>1.3252258064516129E-3</v>
      </c>
      <c r="CX81" s="1">
        <f t="shared" si="123"/>
        <v>1.9063548387096773E-3</v>
      </c>
      <c r="CY81" s="1">
        <f t="shared" si="124"/>
        <v>1.2708709677419355E-3</v>
      </c>
      <c r="CZ81" s="1">
        <f t="shared" si="125"/>
        <v>3.585258064516129E-3</v>
      </c>
      <c r="DA81" s="1">
        <f t="shared" si="126"/>
        <v>4.6703645161290323E-2</v>
      </c>
      <c r="DB81" s="1">
        <f t="shared" si="127"/>
        <v>2.8334516129032259E-3</v>
      </c>
      <c r="DC81" s="1">
        <f t="shared" si="128"/>
        <v>1.1040967741935484E-3</v>
      </c>
      <c r="DD81" s="1">
        <f t="shared" si="129"/>
        <v>2.3673225806451611E-3</v>
      </c>
      <c r="DE81" s="1">
        <f t="shared" si="130"/>
        <v>6.2741935483870968E-4</v>
      </c>
      <c r="DF81" s="1">
        <f t="shared" si="131"/>
        <v>1.7541612903225806E-3</v>
      </c>
      <c r="DG81" s="1">
        <f t="shared" si="132"/>
        <v>6.1809677419354841E-4</v>
      </c>
      <c r="DH81" s="1">
        <f t="shared" si="133"/>
        <v>6.9780645161290314E-4</v>
      </c>
      <c r="DI81" s="1">
        <f t="shared" si="134"/>
        <v>1.4833548387096773E-3</v>
      </c>
      <c r="DJ81" s="1">
        <f t="shared" si="135"/>
        <v>8.1758064516129032E-4</v>
      </c>
      <c r="DK81" s="1">
        <f t="shared" si="136"/>
        <v>7.4193548387096773E-5</v>
      </c>
      <c r="DL81" s="1">
        <f t="shared" si="137"/>
        <v>2.0727741935483868E-3</v>
      </c>
      <c r="DM81" s="1">
        <f t="shared" si="138"/>
        <v>0</v>
      </c>
      <c r="DN81" s="1">
        <f t="shared" si="139"/>
        <v>1.7419354838709678E-4</v>
      </c>
      <c r="DO81" s="1" t="e">
        <f t="shared" si="140"/>
        <v>#N/A</v>
      </c>
      <c r="DP81" s="1">
        <f t="shared" si="141"/>
        <v>0</v>
      </c>
      <c r="DQ81" s="1">
        <f t="shared" si="142"/>
        <v>7.2483870967741929E-5</v>
      </c>
      <c r="DR81" s="1">
        <f t="shared" si="143"/>
        <v>5.2806451612903225E-5</v>
      </c>
      <c r="DS81" s="1">
        <f t="shared" si="144"/>
        <v>2.8012903225806455E-4</v>
      </c>
      <c r="DT81" s="1">
        <f t="shared" si="145"/>
        <v>7.9267741935483871E-4</v>
      </c>
      <c r="DU81" s="1">
        <f t="shared" si="146"/>
        <v>2.5985483870967743E-3</v>
      </c>
      <c r="DV81" s="1">
        <f t="shared" si="147"/>
        <v>1.977E-3</v>
      </c>
      <c r="DW81" s="1">
        <f t="shared" si="148"/>
        <v>4.7199354838709682E-3</v>
      </c>
      <c r="DX81" s="1">
        <f t="shared" si="149"/>
        <v>2.4050967741935485E-3</v>
      </c>
      <c r="DY81" s="1">
        <f t="shared" si="150"/>
        <v>4.4632580645161297E-3</v>
      </c>
      <c r="DZ81" s="1">
        <f t="shared" si="151"/>
        <v>6.7549677419354841E-3</v>
      </c>
      <c r="EA81" s="1">
        <f t="shared" si="152"/>
        <v>2.9642903225806454E-3</v>
      </c>
      <c r="EB81" s="1">
        <f t="shared" si="153"/>
        <v>1.5279032258064516E-3</v>
      </c>
      <c r="EC81" s="1">
        <f t="shared" si="154"/>
        <v>5.0133548387096775E-3</v>
      </c>
      <c r="ED81" s="1">
        <f t="shared" si="155"/>
        <v>2.9512903225806454E-3</v>
      </c>
      <c r="EE81" s="1">
        <f t="shared" si="156"/>
        <v>4.2989354838709679E-3</v>
      </c>
      <c r="EF81" s="1">
        <f t="shared" si="157"/>
        <v>4.5334193548387091E-3</v>
      </c>
      <c r="EG81" s="1">
        <f t="shared" si="158"/>
        <v>5.0074838709677424E-3</v>
      </c>
      <c r="EH81" s="1">
        <f t="shared" si="159"/>
        <v>3.4367096774193546E-3</v>
      </c>
      <c r="EI81" s="1">
        <f t="shared" si="160"/>
        <v>2.4859999999999999E-3</v>
      </c>
      <c r="EJ81" s="1">
        <f t="shared" si="161"/>
        <v>3.8105483870967739E-3</v>
      </c>
      <c r="EK81" s="1">
        <f t="shared" si="162"/>
        <v>1.2006451612903226E-3</v>
      </c>
      <c r="EL81" s="1">
        <f t="shared" si="163"/>
        <v>4.9979999999999998E-3</v>
      </c>
      <c r="EM81" s="1">
        <f t="shared" si="164"/>
        <v>6.5769677419354839E-3</v>
      </c>
      <c r="EN81" s="1">
        <f t="shared" si="165"/>
        <v>4.5982580645161295E-3</v>
      </c>
      <c r="EO81" s="1" t="e">
        <f t="shared" si="166"/>
        <v>#N/A</v>
      </c>
      <c r="EP81" s="1">
        <f t="shared" si="167"/>
        <v>4.2510645161290325E-3</v>
      </c>
      <c r="EQ81" s="1">
        <f t="shared" si="168"/>
        <v>2.4299999999999999E-3</v>
      </c>
      <c r="ER81" s="1">
        <f t="shared" si="169"/>
        <v>5.4720322580645167E-3</v>
      </c>
      <c r="ES81" s="1">
        <f t="shared" si="170"/>
        <v>4.5708387096774191E-3</v>
      </c>
      <c r="ET81" s="1">
        <f t="shared" si="171"/>
        <v>8.6079999999999993E-3</v>
      </c>
      <c r="EU81" s="1">
        <f t="shared" si="172"/>
        <v>6.0215161290322582E-3</v>
      </c>
      <c r="EV81" s="1">
        <f t="shared" si="173"/>
        <v>1.3163483870967741E-2</v>
      </c>
      <c r="EW81" s="1">
        <f t="shared" si="174"/>
        <v>4.1517419354838714E-3</v>
      </c>
      <c r="EX81" s="1">
        <f t="shared" si="175"/>
        <v>1.0831419354838711E-2</v>
      </c>
      <c r="EY81" s="1">
        <f t="shared" si="176"/>
        <v>5.7331935483870963E-3</v>
      </c>
      <c r="EZ81" s="1">
        <f t="shared" si="177"/>
        <v>4.8611935483870968E-3</v>
      </c>
      <c r="FA81" s="1">
        <f t="shared" si="114"/>
        <v>1.0800838709677419E-2</v>
      </c>
      <c r="FB81" s="1">
        <f t="shared" si="186"/>
        <v>5.7016129032258058E-3</v>
      </c>
      <c r="FC81" s="1">
        <f t="shared" si="187"/>
        <v>1.1546870967741936E-2</v>
      </c>
      <c r="FD81" s="1">
        <f t="shared" si="188"/>
        <v>1.0951451612903226E-2</v>
      </c>
      <c r="FE81" s="1">
        <f t="shared" si="189"/>
        <v>1.0840483870967742E-2</v>
      </c>
      <c r="FF81" s="1">
        <f t="shared" si="190"/>
        <v>1.6003806451612902E-2</v>
      </c>
      <c r="FG81" s="1">
        <f t="shared" si="191"/>
        <v>2.0217677419354839E-2</v>
      </c>
      <c r="FH81" s="1">
        <f t="shared" si="192"/>
        <v>1.9482903225806453E-2</v>
      </c>
      <c r="FI81" s="1">
        <f t="shared" si="193"/>
        <v>7.1093548387096773E-3</v>
      </c>
      <c r="FJ81" s="1">
        <f t="shared" si="194"/>
        <v>2.2756225806451615E-2</v>
      </c>
      <c r="FK81" s="1">
        <f t="shared" si="195"/>
        <v>6.9225806451612902E-5</v>
      </c>
      <c r="FL81" s="1">
        <f t="shared" si="196"/>
        <v>2.1596774193548388E-4</v>
      </c>
      <c r="FM81" s="1" t="e">
        <f t="shared" si="197"/>
        <v>#N/A</v>
      </c>
      <c r="FN81" s="1">
        <f t="shared" si="198"/>
        <v>6.8893548387096782E-4</v>
      </c>
      <c r="FO81" s="1">
        <f t="shared" si="199"/>
        <v>1.8772709677419355E-2</v>
      </c>
      <c r="FP81" s="1">
        <f t="shared" si="200"/>
        <v>7.8834129032258074E-2</v>
      </c>
      <c r="FQ81" s="1">
        <f t="shared" si="178"/>
        <v>0</v>
      </c>
      <c r="FR81" s="1">
        <f t="shared" si="179"/>
        <v>0</v>
      </c>
      <c r="FS81" s="1">
        <f t="shared" si="180"/>
        <v>0</v>
      </c>
      <c r="FT81" s="1">
        <f t="shared" si="181"/>
        <v>0</v>
      </c>
      <c r="FU81" s="1">
        <f t="shared" si="182"/>
        <v>0</v>
      </c>
      <c r="FV81" s="1">
        <f t="shared" si="183"/>
        <v>0</v>
      </c>
      <c r="FW81" s="1">
        <f t="shared" si="184"/>
        <v>0</v>
      </c>
      <c r="FX81" s="1">
        <f t="shared" si="185"/>
        <v>0</v>
      </c>
    </row>
    <row r="82" spans="1:180" x14ac:dyDescent="0.2">
      <c r="A82" s="1">
        <v>31</v>
      </c>
      <c r="B82" s="2">
        <v>36739</v>
      </c>
      <c r="C82" s="5">
        <f>VLOOKUP(B82,'[1]1993'!$A$392:$IV$502,3,0)</f>
        <v>21859638</v>
      </c>
      <c r="D82" s="5">
        <f>VLOOKUP(B82,[2]jan94!$A$38:$IV$145,3,0)</f>
        <v>67076</v>
      </c>
      <c r="E82" s="5">
        <f>VLOOKUP(B82,[3]feb94!$A$38:$IV$144,3,0)</f>
        <v>15876</v>
      </c>
      <c r="F82" s="5">
        <f>VLOOKUP(B82,[4]mar94!$A$38:$IV$144,3,0)</f>
        <v>4106</v>
      </c>
      <c r="G82" s="5">
        <f>VLOOKUP(B82,[5]apr94!$A$38:$IV$142,3,0)</f>
        <v>5109</v>
      </c>
      <c r="H82" s="5">
        <f>VLOOKUP(B82,[6]may94!$A$38:$IV$142,3,0)</f>
        <v>62433</v>
      </c>
      <c r="I82" s="5">
        <f>VLOOKUP(B82,[7]jun94!$A$49:$IV$153,3,0)</f>
        <v>34931</v>
      </c>
      <c r="J82" s="5">
        <f>VLOOKUP(B82,[8]jul94!$A$38:$IV$140,3,0)</f>
        <v>101864</v>
      </c>
      <c r="K82" s="5">
        <f>VLOOKUP(B82,[9]aug94!$A$38:$IV$140,3,0)</f>
        <v>17032</v>
      </c>
      <c r="L82" s="5">
        <f>VLOOKUP(B82,[10]sep94!$A$38:$IV$137,3,0)</f>
        <v>58147</v>
      </c>
      <c r="M82" s="5">
        <f>VLOOKUP(B82,[11]oct94!$A$38:$IV$140,3,0)</f>
        <v>39615</v>
      </c>
      <c r="N82" s="5">
        <f>VLOOKUP(B82,[12]nov94!$A$38:$IV$138,3,0)</f>
        <v>109750</v>
      </c>
      <c r="O82" s="5">
        <f>VLOOKUP(B82,[13]dec94!$A$38:$IV$137,3,0)</f>
        <v>1405701</v>
      </c>
      <c r="P82" s="5">
        <f>VLOOKUP(B82,[14]jan95!$A$37:$IV$133,3,0)</f>
        <v>81337</v>
      </c>
      <c r="Q82" s="5">
        <f>VLOOKUP(B82,[15]feb95!$A$37:$IV$127,3,0)</f>
        <v>32104</v>
      </c>
      <c r="R82" s="5">
        <f>VLOOKUP(B82,[16]mar95!$A$37:$IV$128,3,0)</f>
        <v>72826</v>
      </c>
      <c r="S82" s="5">
        <f>VLOOKUP(B82,[17]apr95!$A$37:$IV$122,3,0)</f>
        <v>14700</v>
      </c>
      <c r="T82" s="5">
        <f>VLOOKUP(B82,[18]may95!$A$37:$IV$126,3,0)</f>
        <v>52014</v>
      </c>
      <c r="U82" s="5">
        <f>VLOOKUP(B82,[19]jun95!$A$51:$IV$142,3,0)</f>
        <v>18353</v>
      </c>
      <c r="V82" s="5">
        <f>VLOOKUP(B82,[20]jul95!$A$51:$IV$140,3,0)</f>
        <v>18863</v>
      </c>
      <c r="W82" s="5">
        <f>VLOOKUP(B82,[21]aug95!$A$51:$IV$139,3,0)</f>
        <v>46561</v>
      </c>
      <c r="X82" s="5">
        <f>VLOOKUP(B82,[22]sep95!$A$51:$IV$138,3,0)</f>
        <v>24472</v>
      </c>
      <c r="Y82" s="5">
        <f>VLOOKUP(B82,[23]oct95!$A$37:$IV$122,3,0)</f>
        <v>2449</v>
      </c>
      <c r="Z82" s="5">
        <f>VLOOKUP(B82,[24]nov95!$A$37:$IV$122,3,0)</f>
        <v>62270</v>
      </c>
      <c r="AA82" s="5"/>
      <c r="AB82" s="5">
        <f>VLOOKUP(B82,[25]jan96!$A$36:$IV$108,3,0)</f>
        <v>5129</v>
      </c>
      <c r="AC82" s="5" t="e">
        <f>VLOOKUP(B82,[26]feb96!$A$32:$IV$51,3,0)</f>
        <v>#N/A</v>
      </c>
      <c r="AD82" s="5"/>
      <c r="AE82" s="5">
        <f>VLOOKUP(B82,[27]apr96!$A$36:$IV$111,3,0)</f>
        <v>1387</v>
      </c>
      <c r="AF82" s="5">
        <f>VLOOKUP(B82,[28]may96!$A$50:$IV$159,3,0)</f>
        <v>1509</v>
      </c>
      <c r="AG82" s="5">
        <f>VLOOKUP(B82,[29]jun96!$A$36:$IV$111,3,0)</f>
        <v>3893</v>
      </c>
      <c r="AH82" s="5">
        <f>VLOOKUP(B82,[30]jul96!$A$51:$IV$125,3,0)</f>
        <v>23445</v>
      </c>
      <c r="AI82" s="5">
        <f>VLOOKUP(B82,[31]aug96!$A$50:$IV$123,3,0)</f>
        <v>82401</v>
      </c>
      <c r="AJ82" s="5">
        <f>VLOOKUP(B82,[32]sep96!$A$50:$IV$122,3,0)</f>
        <v>58105</v>
      </c>
      <c r="AK82" s="5">
        <f>VLOOKUP(B82,[33]oct96!$A$36:$IV$108,3,0)</f>
        <v>135735</v>
      </c>
      <c r="AL82" s="5">
        <f>VLOOKUP(B82,[34]nov96!$A$36:$IV$106,3,0)</f>
        <v>71759</v>
      </c>
      <c r="AM82" s="5">
        <f>VLOOKUP(B82,[35]dec96!$A$36:$IV$105,3,0)</f>
        <v>137347</v>
      </c>
      <c r="AN82" s="5">
        <f>VLOOKUP(B82,[36]jan97!$A$48:$IV$113,3,0)</f>
        <v>211941</v>
      </c>
      <c r="AO82" s="5">
        <f>VLOOKUP(B82,[37]feb97!$A$35:$IV$99,3,0)</f>
        <v>29341</v>
      </c>
      <c r="AP82" s="5">
        <f>VLOOKUP(B82,[38]mar97!$A$35:$IV$95,3,0)</f>
        <v>46880</v>
      </c>
      <c r="AQ82" s="5">
        <f>VLOOKUP(B82,[39]apr97!$A$35:$IV$97,3,0)</f>
        <v>140983</v>
      </c>
      <c r="AR82" s="5">
        <f>VLOOKUP(B82,[40]may97!$A$48:$IV$109,3,0)</f>
        <v>89204</v>
      </c>
      <c r="AS82" s="5">
        <f>VLOOKUP(B82,[41]jun97!$A$35:$IV$96,3,0)</f>
        <v>92290</v>
      </c>
      <c r="AT82" s="5">
        <f>VLOOKUP(B82,[42]jul97!$A$50:$IV$110,3,0)</f>
        <v>138782</v>
      </c>
      <c r="AU82" s="5">
        <f>VLOOKUP(B82,[43]aug97!$A$49:$IV$107,3,0)</f>
        <v>109073</v>
      </c>
      <c r="AV82" s="5">
        <f>VLOOKUP(B82,[44]sep97!$A$49:$IV$107,3,0)</f>
        <v>101303</v>
      </c>
      <c r="AW82" s="5">
        <f>VLOOKUP(B82,[45]oct97!$A$36:$IV$92,3,0)</f>
        <v>94861</v>
      </c>
      <c r="AX82" s="5">
        <f>VLOOKUP(B82,[46]nov97!$A$35:$IV$90,3,0)</f>
        <v>135558</v>
      </c>
      <c r="AY82" s="5">
        <f>VLOOKUP(B82,[47]dec97!$A$49:$IV$103,3,0)</f>
        <v>63987</v>
      </c>
      <c r="AZ82" s="5">
        <f>VLOOKUP(B82,[48]jan98!$A$34:$IV$83,3,0)</f>
        <v>194176</v>
      </c>
      <c r="BA82" s="5">
        <f>VLOOKUP(B82,[49]feb98!$A$34:$IV$81,3,0)</f>
        <v>209430</v>
      </c>
      <c r="BB82" s="5">
        <f>VLOOKUP(B82,[50]mar98!$A$34:$IV$82,3,0)</f>
        <v>144845</v>
      </c>
      <c r="BC82" s="5" t="e">
        <f>VLOOKUP(B82,[51]apr98!$A$31:$IV$39,3,0)</f>
        <v>#N/A</v>
      </c>
      <c r="BD82" s="5">
        <f>VLOOKUP(B82,[52]may98!$A$34:$IV$80,3,0)</f>
        <v>138901</v>
      </c>
      <c r="BE82" s="5">
        <f>VLOOKUP(B82,[53]jun98!$A$47:$IV$92,3,0)</f>
        <v>104659</v>
      </c>
      <c r="BF82" s="5">
        <f>VLOOKUP(B82,[54]jul98!$A$34:$IV$78,3,0)</f>
        <v>174196</v>
      </c>
      <c r="BG82" s="5">
        <f>VLOOKUP(B82,[55]aug98!$A$47:$IV$90,3,0)</f>
        <v>198233</v>
      </c>
      <c r="BH82" s="5">
        <f>VLOOKUP(B82,[56]sep98!$A$47:$IV$89,3,0)</f>
        <v>221817</v>
      </c>
      <c r="BI82" s="5">
        <f>VLOOKUP(B82,[57]oct98!$A$34:$IV$75,3,0)</f>
        <v>243849</v>
      </c>
      <c r="BJ82" s="5">
        <f>VLOOKUP(B82,[58]nov98!$A$34:$IV$74,3,0)</f>
        <v>421148</v>
      </c>
      <c r="BK82" s="5">
        <f>VLOOKUP(B82,[59]dec98!$A$34:$IV$72,3,0)</f>
        <v>90043</v>
      </c>
      <c r="BL82" s="5">
        <f>VLOOKUP(B82,[60]jan99!$A$33:$IV$67,3,0)</f>
        <v>266046</v>
      </c>
      <c r="BM82" s="5">
        <f>VLOOKUP(B82,[61]feb99!$A$33:$IV$68,3,0)</f>
        <v>152267</v>
      </c>
      <c r="BN82" s="5">
        <f>VLOOKUP(B82,[62]mar99!$A$33:$IV$65,3,0)</f>
        <v>170285</v>
      </c>
      <c r="BO82" s="5">
        <f>VLOOKUP(B82,[63]apr99!$A$33:$IV$65,3,0)</f>
        <v>327181</v>
      </c>
      <c r="BP82" s="5">
        <f>VLOOKUP(B82,[64]may99!$A$33:$IV$64,3,0)</f>
        <v>167865</v>
      </c>
      <c r="BQ82" s="5">
        <f>VLOOKUP(B82,[65]jun99!$A$33:$IV$63,3,0)</f>
        <v>346481</v>
      </c>
      <c r="BR82" s="5">
        <f>VLOOKUP(B82,[66]jul99!$A$45:$IV$74,3,0)</f>
        <v>318933</v>
      </c>
      <c r="BS82" s="5">
        <f>VLOOKUP(B82,[67]aug99!$A$33:$IV$62,3,0)</f>
        <v>330527</v>
      </c>
      <c r="BT82" s="5">
        <f>VLOOKUP(B82,[68]sep99!$A$33:$IV$60,3,0)</f>
        <v>470311</v>
      </c>
      <c r="BU82" s="5">
        <f>VLOOKUP(B82,[69]oct99!$A$33:$IV$59,3,0)</f>
        <v>616630</v>
      </c>
      <c r="BV82" s="5">
        <f>VLOOKUP(B82,[70]nov99!$A$33:$IV$58,3,0)</f>
        <v>588350</v>
      </c>
      <c r="BW82" s="5">
        <f>VLOOKUP(B82,[71]dec99!$A$33:$IV$59,3,0)</f>
        <v>206406</v>
      </c>
      <c r="BX82" s="5">
        <f>VLOOKUP(B82,[72]jan00!$A$32:$IV$52,3,0)</f>
        <v>654178</v>
      </c>
      <c r="BY82" s="5">
        <f>VLOOKUP(B82,[73]feb00!$A$32:$IV$50,3,0)</f>
        <v>8140</v>
      </c>
      <c r="BZ82" s="5">
        <f>VLOOKUP(B82,[74]mar00!$A$42:$IV$60,3,0)</f>
        <v>8155</v>
      </c>
      <c r="CA82" s="5">
        <f>VLOOKUP(B82,[75]apr00!$A$31:$IV$37,3,0)</f>
        <v>205</v>
      </c>
      <c r="CB82" s="5">
        <f>VLOOKUP(B82,[76]may00!$A$32:$IV$46,3,0)</f>
        <v>15948</v>
      </c>
      <c r="CC82" s="5">
        <f>VLOOKUP(B82,[77]jun00!$A$32:$IV$44,3,0)</f>
        <v>501483</v>
      </c>
      <c r="CD82" s="5">
        <f>VLOOKUP(B82,[78]jul00!$A$32:$IV$46,3,0)</f>
        <v>2674680</v>
      </c>
      <c r="CE82" s="5">
        <f>VLOOKUP(B82,[79]aug00!$A$32:$IV$48,3,0)</f>
        <v>670193</v>
      </c>
      <c r="CF82" s="5"/>
      <c r="CG82" s="5"/>
      <c r="CH82" s="5"/>
      <c r="CI82" s="5"/>
      <c r="CJ82" s="5"/>
      <c r="CK82" s="5"/>
      <c r="CL82" s="5"/>
      <c r="CN82" s="2">
        <v>36739</v>
      </c>
      <c r="CO82" s="1">
        <f t="shared" si="113"/>
        <v>0.70514961290322586</v>
      </c>
      <c r="CP82" s="1">
        <f t="shared" si="115"/>
        <v>2.1637419354838708E-3</v>
      </c>
      <c r="CQ82" s="1">
        <f t="shared" si="116"/>
        <v>5.1212903225806455E-4</v>
      </c>
      <c r="CR82" s="1">
        <f t="shared" si="117"/>
        <v>1.3245161290322582E-4</v>
      </c>
      <c r="CS82" s="1">
        <f t="shared" si="118"/>
        <v>1.6480645161290322E-4</v>
      </c>
      <c r="CT82" s="1">
        <f t="shared" si="119"/>
        <v>2.0139677419354842E-3</v>
      </c>
      <c r="CU82" s="1">
        <f t="shared" si="120"/>
        <v>1.1268064516129031E-3</v>
      </c>
      <c r="CV82" s="1">
        <f t="shared" si="121"/>
        <v>3.2859354838709674E-3</v>
      </c>
      <c r="CW82" s="1">
        <f t="shared" si="122"/>
        <v>5.4941935483870962E-4</v>
      </c>
      <c r="CX82" s="1">
        <f t="shared" si="123"/>
        <v>1.8757096774193547E-3</v>
      </c>
      <c r="CY82" s="1">
        <f t="shared" si="124"/>
        <v>1.2779032258064516E-3</v>
      </c>
      <c r="CZ82" s="1">
        <f t="shared" si="125"/>
        <v>3.5403225806451611E-3</v>
      </c>
      <c r="DA82" s="1">
        <f t="shared" si="126"/>
        <v>4.5345193548387099E-2</v>
      </c>
      <c r="DB82" s="1">
        <f t="shared" si="127"/>
        <v>2.6237741935483871E-3</v>
      </c>
      <c r="DC82" s="1">
        <f t="shared" si="128"/>
        <v>1.0356129032258064E-3</v>
      </c>
      <c r="DD82" s="1">
        <f t="shared" si="129"/>
        <v>2.3492258064516129E-3</v>
      </c>
      <c r="DE82" s="1">
        <f t="shared" si="130"/>
        <v>4.7419354838709678E-4</v>
      </c>
      <c r="DF82" s="1">
        <f t="shared" si="131"/>
        <v>1.6778709677419353E-3</v>
      </c>
      <c r="DG82" s="1">
        <f t="shared" si="132"/>
        <v>5.9203225806451619E-4</v>
      </c>
      <c r="DH82" s="1">
        <f t="shared" si="133"/>
        <v>6.0848387096774199E-4</v>
      </c>
      <c r="DI82" s="1">
        <f t="shared" si="134"/>
        <v>1.5019677419354839E-3</v>
      </c>
      <c r="DJ82" s="1">
        <f t="shared" si="135"/>
        <v>7.8941935483870971E-4</v>
      </c>
      <c r="DK82" s="1">
        <f t="shared" si="136"/>
        <v>7.8999999999999996E-5</v>
      </c>
      <c r="DL82" s="1">
        <f t="shared" si="137"/>
        <v>2.008709677419355E-3</v>
      </c>
      <c r="DM82" s="1">
        <f t="shared" si="138"/>
        <v>0</v>
      </c>
      <c r="DN82" s="1">
        <f t="shared" si="139"/>
        <v>1.6545161290322581E-4</v>
      </c>
      <c r="DO82" s="1" t="e">
        <f t="shared" si="140"/>
        <v>#N/A</v>
      </c>
      <c r="DP82" s="1">
        <f t="shared" si="141"/>
        <v>0</v>
      </c>
      <c r="DQ82" s="1">
        <f t="shared" si="142"/>
        <v>4.4741935483870968E-5</v>
      </c>
      <c r="DR82" s="1">
        <f t="shared" si="143"/>
        <v>4.8677419354838705E-5</v>
      </c>
      <c r="DS82" s="1">
        <f t="shared" si="144"/>
        <v>1.2558064516129033E-4</v>
      </c>
      <c r="DT82" s="1">
        <f t="shared" si="145"/>
        <v>7.562903225806452E-4</v>
      </c>
      <c r="DU82" s="1">
        <f t="shared" si="146"/>
        <v>2.6580967741935487E-3</v>
      </c>
      <c r="DV82" s="1">
        <f t="shared" si="147"/>
        <v>1.8743548387096774E-3</v>
      </c>
      <c r="DW82" s="1">
        <f t="shared" si="148"/>
        <v>4.3785483870967742E-3</v>
      </c>
      <c r="DX82" s="1">
        <f t="shared" si="149"/>
        <v>2.3148064516129033E-3</v>
      </c>
      <c r="DY82" s="1">
        <f t="shared" si="150"/>
        <v>4.4305483870967742E-3</v>
      </c>
      <c r="DZ82" s="1">
        <f t="shared" si="151"/>
        <v>6.8368064516129033E-3</v>
      </c>
      <c r="EA82" s="1">
        <f t="shared" si="152"/>
        <v>9.4648387096774186E-4</v>
      </c>
      <c r="EB82" s="1">
        <f t="shared" si="153"/>
        <v>1.512258064516129E-3</v>
      </c>
      <c r="EC82" s="1">
        <f t="shared" si="154"/>
        <v>4.5478387096774195E-3</v>
      </c>
      <c r="ED82" s="1">
        <f t="shared" si="155"/>
        <v>2.8775483870967745E-3</v>
      </c>
      <c r="EE82" s="1">
        <f t="shared" si="156"/>
        <v>2.9770967741935485E-3</v>
      </c>
      <c r="EF82" s="1">
        <f t="shared" si="157"/>
        <v>4.4768387096774187E-3</v>
      </c>
      <c r="EG82" s="1">
        <f t="shared" si="158"/>
        <v>3.5184838709677421E-3</v>
      </c>
      <c r="EH82" s="1">
        <f t="shared" si="159"/>
        <v>3.2678387096774196E-3</v>
      </c>
      <c r="EI82" s="1">
        <f t="shared" si="160"/>
        <v>3.0600322580645162E-3</v>
      </c>
      <c r="EJ82" s="1">
        <f t="shared" si="161"/>
        <v>4.3728387096774197E-3</v>
      </c>
      <c r="EK82" s="1">
        <f t="shared" si="162"/>
        <v>2.0640967741935483E-3</v>
      </c>
      <c r="EL82" s="1">
        <f t="shared" si="163"/>
        <v>6.2637419354838707E-3</v>
      </c>
      <c r="EM82" s="1">
        <f t="shared" si="164"/>
        <v>6.7558064516129038E-3</v>
      </c>
      <c r="EN82" s="1">
        <f t="shared" si="165"/>
        <v>4.6724193548387093E-3</v>
      </c>
      <c r="EO82" s="1" t="e">
        <f t="shared" si="166"/>
        <v>#N/A</v>
      </c>
      <c r="EP82" s="1">
        <f t="shared" si="167"/>
        <v>4.4806774193548388E-3</v>
      </c>
      <c r="EQ82" s="1">
        <f t="shared" si="168"/>
        <v>3.3760967741935486E-3</v>
      </c>
      <c r="ER82" s="1">
        <f t="shared" si="169"/>
        <v>5.6192258064516123E-3</v>
      </c>
      <c r="ES82" s="1">
        <f t="shared" si="170"/>
        <v>6.3946129032258058E-3</v>
      </c>
      <c r="ET82" s="1">
        <f t="shared" si="171"/>
        <v>7.1553870967741929E-3</v>
      </c>
      <c r="EU82" s="1">
        <f t="shared" si="172"/>
        <v>7.8660967741935491E-3</v>
      </c>
      <c r="EV82" s="1">
        <f t="shared" si="173"/>
        <v>1.358541935483871E-2</v>
      </c>
      <c r="EW82" s="1">
        <f t="shared" si="174"/>
        <v>2.9046129032258062E-3</v>
      </c>
      <c r="EX82" s="1">
        <f t="shared" si="175"/>
        <v>8.5821290322580651E-3</v>
      </c>
      <c r="EY82" s="1">
        <f t="shared" si="176"/>
        <v>4.9118387096774201E-3</v>
      </c>
      <c r="EZ82" s="1">
        <f t="shared" si="177"/>
        <v>5.4930645161290316E-3</v>
      </c>
      <c r="FA82" s="1">
        <f t="shared" si="114"/>
        <v>1.0554225806451612E-2</v>
      </c>
      <c r="FB82" s="1">
        <f t="shared" si="186"/>
        <v>5.4149999999999997E-3</v>
      </c>
      <c r="FC82" s="1">
        <f t="shared" si="187"/>
        <v>1.1176806451612903E-2</v>
      </c>
      <c r="FD82" s="1">
        <f t="shared" si="188"/>
        <v>1.0288161290322581E-2</v>
      </c>
      <c r="FE82" s="1">
        <f t="shared" si="189"/>
        <v>1.0662161290322582E-2</v>
      </c>
      <c r="FF82" s="1">
        <f t="shared" si="190"/>
        <v>1.5171322580645161E-2</v>
      </c>
      <c r="FG82" s="1">
        <f t="shared" si="191"/>
        <v>1.9891290322580645E-2</v>
      </c>
      <c r="FH82" s="1">
        <f t="shared" si="192"/>
        <v>1.8979032258064518E-2</v>
      </c>
      <c r="FI82" s="1">
        <f t="shared" si="193"/>
        <v>6.6582580645161296E-3</v>
      </c>
      <c r="FJ82" s="1">
        <f t="shared" si="194"/>
        <v>2.1102516129032259E-2</v>
      </c>
      <c r="FK82" s="1">
        <f t="shared" si="195"/>
        <v>2.6258064516129033E-4</v>
      </c>
      <c r="FL82" s="1">
        <f t="shared" si="196"/>
        <v>2.6306451612903228E-4</v>
      </c>
      <c r="FM82" s="1">
        <f t="shared" si="197"/>
        <v>6.6129032258064516E-6</v>
      </c>
      <c r="FN82" s="1">
        <f t="shared" si="198"/>
        <v>5.1445161290322586E-4</v>
      </c>
      <c r="FO82" s="1">
        <f t="shared" si="199"/>
        <v>1.6176870967741935E-2</v>
      </c>
      <c r="FP82" s="1">
        <f t="shared" si="200"/>
        <v>8.6279999999999996E-2</v>
      </c>
      <c r="FQ82" s="1">
        <f t="shared" si="178"/>
        <v>2.1619129032258065E-2</v>
      </c>
      <c r="FR82" s="1">
        <f t="shared" si="179"/>
        <v>0</v>
      </c>
      <c r="FS82" s="1">
        <f t="shared" si="180"/>
        <v>0</v>
      </c>
      <c r="FT82" s="1">
        <f t="shared" si="181"/>
        <v>0</v>
      </c>
      <c r="FU82" s="1">
        <f t="shared" si="182"/>
        <v>0</v>
      </c>
      <c r="FV82" s="1">
        <f t="shared" si="183"/>
        <v>0</v>
      </c>
      <c r="FW82" s="1">
        <f t="shared" si="184"/>
        <v>0</v>
      </c>
      <c r="FX82" s="1">
        <f t="shared" si="185"/>
        <v>0</v>
      </c>
    </row>
    <row r="83" spans="1:180" x14ac:dyDescent="0.2">
      <c r="A83" s="1">
        <v>30</v>
      </c>
      <c r="B83" s="2">
        <v>36770</v>
      </c>
      <c r="C83" s="5">
        <f>VLOOKUP(B83,'[1]1993'!$A$392:$IV$502,3,0)</f>
        <v>20281479</v>
      </c>
      <c r="D83" s="5">
        <f>VLOOKUP(B83,[2]jan94!$A$38:$IV$145,3,0)</f>
        <v>63909</v>
      </c>
      <c r="E83" s="5">
        <f>VLOOKUP(B83,[3]feb94!$A$38:$IV$144,3,0)</f>
        <v>10782</v>
      </c>
      <c r="F83" s="5">
        <f>VLOOKUP(B83,[4]mar94!$A$38:$IV$144,3,0)</f>
        <v>4136</v>
      </c>
      <c r="G83" s="5">
        <f>VLOOKUP(B83,[5]apr94!$A$38:$IV$142,3,0)</f>
        <v>5036</v>
      </c>
      <c r="H83" s="5">
        <f>VLOOKUP(B83,[6]may94!$A$38:$IV$142,3,0)</f>
        <v>54471</v>
      </c>
      <c r="I83" s="5">
        <f>VLOOKUP(B83,[7]jun94!$A$49:$IV$153,3,0)</f>
        <v>34593</v>
      </c>
      <c r="J83" s="5">
        <f>VLOOKUP(B83,[8]jul94!$A$38:$IV$140,3,0)</f>
        <v>104449</v>
      </c>
      <c r="K83" s="5">
        <f>VLOOKUP(B83,[9]aug94!$A$38:$IV$140,3,0)</f>
        <v>15974</v>
      </c>
      <c r="L83" s="5">
        <f>VLOOKUP(B83,[10]sep94!$A$38:$IV$137,3,0)</f>
        <v>55742</v>
      </c>
      <c r="M83" s="5">
        <f>VLOOKUP(B83,[11]oct94!$A$38:$IV$140,3,0)</f>
        <v>26117</v>
      </c>
      <c r="N83" s="5">
        <f>VLOOKUP(B83,[12]nov94!$A$38:$IV$138,3,0)</f>
        <v>114411</v>
      </c>
      <c r="O83" s="5">
        <f>VLOOKUP(B83,[13]dec94!$A$38:$IV$137,3,0)</f>
        <v>1212037</v>
      </c>
      <c r="P83" s="5">
        <f>VLOOKUP(B83,[14]jan95!$A$37:$IV$133,3,0)</f>
        <v>77836</v>
      </c>
      <c r="Q83" s="5">
        <f>VLOOKUP(B83,[15]feb95!$A$37:$IV$127,3,0)</f>
        <v>13253</v>
      </c>
      <c r="R83" s="5">
        <f>VLOOKUP(B83,[16]mar95!$A$37:$IV$128,3,0)</f>
        <v>61372</v>
      </c>
      <c r="S83" s="5" t="e">
        <f>VLOOKUP(B83,[17]apr95!$A$37:$IV$122,3,0)</f>
        <v>#N/A</v>
      </c>
      <c r="T83" s="5">
        <f>VLOOKUP(B83,[18]may95!$A$37:$IV$126,3,0)</f>
        <v>2778</v>
      </c>
      <c r="U83" s="5">
        <f>VLOOKUP(B83,[19]jun95!$A$51:$IV$142,3,0)</f>
        <v>1348</v>
      </c>
      <c r="V83" s="5">
        <f>VLOOKUP(B83,[20]jul95!$A$51:$IV$140,3,0)</f>
        <v>2541</v>
      </c>
      <c r="W83" s="5">
        <f>VLOOKUP(B83,[21]aug95!$A$51:$IV$139,3,0)</f>
        <v>17505</v>
      </c>
      <c r="X83" s="5">
        <f>VLOOKUP(B83,[22]sep95!$A$51:$IV$138,3,0)</f>
        <v>14233</v>
      </c>
      <c r="Y83" s="5">
        <f>VLOOKUP(B83,[23]oct95!$A$37:$IV$122,3,0)</f>
        <v>2112</v>
      </c>
      <c r="Z83" s="5">
        <f>VLOOKUP(B83,[24]nov95!$A$37:$IV$122,3,0)</f>
        <v>58005</v>
      </c>
      <c r="AA83" s="5"/>
      <c r="AB83" s="5" t="e">
        <f>VLOOKUP(B83,[25]jan96!$A$36:$IV$108,3,0)</f>
        <v>#N/A</v>
      </c>
      <c r="AC83" s="5" t="e">
        <f>VLOOKUP(B83,[26]feb96!$A$32:$IV$51,3,0)</f>
        <v>#N/A</v>
      </c>
      <c r="AD83" s="5"/>
      <c r="AE83" s="5">
        <f>VLOOKUP(B83,[27]apr96!$A$36:$IV$111,3,0)</f>
        <v>1307</v>
      </c>
      <c r="AF83" s="5">
        <f>VLOOKUP(B83,[28]may96!$A$50:$IV$159,3,0)</f>
        <v>0</v>
      </c>
      <c r="AG83" s="5">
        <f>VLOOKUP(B83,[29]jun96!$A$36:$IV$111,3,0)</f>
        <v>4033</v>
      </c>
      <c r="AH83" s="5">
        <f>VLOOKUP(B83,[30]jul96!$A$51:$IV$125,3,0)</f>
        <v>22053</v>
      </c>
      <c r="AI83" s="5">
        <f>VLOOKUP(B83,[31]aug96!$A$50:$IV$123,3,0)</f>
        <v>87035</v>
      </c>
      <c r="AJ83" s="5">
        <f>VLOOKUP(B83,[32]sep96!$A$50:$IV$122,3,0)</f>
        <v>61111</v>
      </c>
      <c r="AK83" s="5">
        <f>VLOOKUP(B83,[33]oct96!$A$36:$IV$108,3,0)</f>
        <v>129300</v>
      </c>
      <c r="AL83" s="5">
        <f>VLOOKUP(B83,[34]nov96!$A$36:$IV$106,3,0)</f>
        <v>73323</v>
      </c>
      <c r="AM83" s="5">
        <f>VLOOKUP(B83,[35]dec96!$A$36:$IV$105,3,0)</f>
        <v>138013</v>
      </c>
      <c r="AN83" s="5">
        <f>VLOOKUP(B83,[36]jan97!$A$48:$IV$113,3,0)</f>
        <v>208830</v>
      </c>
      <c r="AO83" s="5">
        <f>VLOOKUP(B83,[37]feb97!$A$35:$IV$99,3,0)</f>
        <v>86977</v>
      </c>
      <c r="AP83" s="5">
        <f>VLOOKUP(B83,[38]mar97!$A$35:$IV$95,3,0)</f>
        <v>52300</v>
      </c>
      <c r="AQ83" s="5">
        <f>VLOOKUP(B83,[39]apr97!$A$35:$IV$97,3,0)</f>
        <v>134683</v>
      </c>
      <c r="AR83" s="5">
        <f>VLOOKUP(B83,[40]may97!$A$48:$IV$109,3,0)</f>
        <v>94857</v>
      </c>
      <c r="AS83" s="5">
        <f>VLOOKUP(B83,[41]jun97!$A$35:$IV$96,3,0)</f>
        <v>120337</v>
      </c>
      <c r="AT83" s="5">
        <f>VLOOKUP(B83,[42]jul97!$A$50:$IV$110,3,0)</f>
        <v>140648</v>
      </c>
      <c r="AU83" s="5">
        <f>VLOOKUP(B83,[43]aug97!$A$49:$IV$107,3,0)</f>
        <v>143230</v>
      </c>
      <c r="AV83" s="5">
        <f>VLOOKUP(B83,[44]sep97!$A$49:$IV$107,3,0)</f>
        <v>100736</v>
      </c>
      <c r="AW83" s="5">
        <f>VLOOKUP(B83,[45]oct97!$A$36:$IV$92,3,0)</f>
        <v>72496</v>
      </c>
      <c r="AX83" s="5">
        <f>VLOOKUP(B83,[46]nov97!$A$35:$IV$90,3,0)</f>
        <v>100982</v>
      </c>
      <c r="AY83" s="5">
        <f>VLOOKUP(B83,[47]dec97!$A$49:$IV$103,3,0)</f>
        <v>37368</v>
      </c>
      <c r="AZ83" s="5">
        <f>VLOOKUP(B83,[48]jan98!$A$34:$IV$83,3,0)</f>
        <v>94225</v>
      </c>
      <c r="BA83" s="5">
        <f>VLOOKUP(B83,[49]feb98!$A$34:$IV$81,3,0)</f>
        <v>202246</v>
      </c>
      <c r="BB83" s="5">
        <f>VLOOKUP(B83,[50]mar98!$A$34:$IV$82,3,0)</f>
        <v>145668</v>
      </c>
      <c r="BC83" s="5" t="e">
        <f>VLOOKUP(B83,[51]apr98!$A$31:$IV$39,3,0)</f>
        <v>#N/A</v>
      </c>
      <c r="BD83" s="5">
        <f>VLOOKUP(B83,[52]may98!$A$34:$IV$80,3,0)</f>
        <v>131870</v>
      </c>
      <c r="BE83" s="5">
        <f>VLOOKUP(B83,[53]jun98!$A$47:$IV$92,3,0)</f>
        <v>78061</v>
      </c>
      <c r="BF83" s="5">
        <f>VLOOKUP(B83,[54]jul98!$A$34:$IV$78,3,0)</f>
        <v>162623</v>
      </c>
      <c r="BG83" s="5">
        <f>VLOOKUP(B83,[55]aug98!$A$47:$IV$90,3,0)</f>
        <v>70498</v>
      </c>
      <c r="BH83" s="5">
        <f>VLOOKUP(B83,[56]sep98!$A$47:$IV$89,3,0)</f>
        <v>232463</v>
      </c>
      <c r="BI83" s="5">
        <f>VLOOKUP(B83,[57]oct98!$A$34:$IV$75,3,0)</f>
        <v>167562</v>
      </c>
      <c r="BJ83" s="5">
        <f>VLOOKUP(B83,[58]nov98!$A$34:$IV$74,3,0)</f>
        <v>275007</v>
      </c>
      <c r="BK83" s="5">
        <f>VLOOKUP(B83,[59]dec98!$A$34:$IV$72,3,0)</f>
        <v>77185</v>
      </c>
      <c r="BL83" s="5">
        <f>VLOOKUP(B83,[60]jan99!$A$33:$IV$67,3,0)</f>
        <v>297437</v>
      </c>
      <c r="BM83" s="5">
        <f>VLOOKUP(B83,[61]feb99!$A$33:$IV$68,3,0)</f>
        <v>197627</v>
      </c>
      <c r="BN83" s="5">
        <f>VLOOKUP(B83,[62]mar99!$A$33:$IV$65,3,0)</f>
        <v>143435</v>
      </c>
      <c r="BO83" s="5">
        <f>VLOOKUP(B83,[63]apr99!$A$33:$IV$65,3,0)</f>
        <v>322500</v>
      </c>
      <c r="BP83" s="5">
        <f>VLOOKUP(B83,[64]may99!$A$33:$IV$64,3,0)</f>
        <v>161625</v>
      </c>
      <c r="BQ83" s="5">
        <f>VLOOKUP(B83,[65]jun99!$A$33:$IV$63,3,0)</f>
        <v>328716</v>
      </c>
      <c r="BR83" s="5">
        <f>VLOOKUP(B83,[66]jul99!$A$45:$IV$74,3,0)</f>
        <v>257214</v>
      </c>
      <c r="BS83" s="5">
        <f>VLOOKUP(B83,[67]aug99!$A$33:$IV$62,3,0)</f>
        <v>252695</v>
      </c>
      <c r="BT83" s="5">
        <f>VLOOKUP(B83,[68]sep99!$A$33:$IV$60,3,0)</f>
        <v>457966</v>
      </c>
      <c r="BU83" s="5">
        <f>VLOOKUP(B83,[69]oct99!$A$33:$IV$59,3,0)</f>
        <v>439744</v>
      </c>
      <c r="BV83" s="5">
        <f>VLOOKUP(B83,[70]nov99!$A$33:$IV$58,3,0)</f>
        <v>451742</v>
      </c>
      <c r="BW83" s="5">
        <f>VLOOKUP(B83,[71]dec99!$A$33:$IV$59,3,0)</f>
        <v>193674</v>
      </c>
      <c r="BX83" s="5">
        <f>VLOOKUP(B83,[72]jan00!$A$32:$IV$52,3,0)</f>
        <v>662486</v>
      </c>
      <c r="BY83" s="5">
        <f>VLOOKUP(B83,[73]feb00!$A$32:$IV$50,3,0)</f>
        <v>1957</v>
      </c>
      <c r="BZ83" s="5">
        <f>VLOOKUP(B83,[74]mar00!$A$42:$IV$60,3,0)</f>
        <v>3399</v>
      </c>
      <c r="CA83" s="5" t="e">
        <f>VLOOKUP(B83,[75]apr00!$A$31:$IV$37,3,0)</f>
        <v>#N/A</v>
      </c>
      <c r="CB83" s="5">
        <f>VLOOKUP(B83,[76]may00!$A$32:$IV$46,3,0)</f>
        <v>13112</v>
      </c>
      <c r="CC83" s="5">
        <f>VLOOKUP(B83,[77]jun00!$A$32:$IV$44,3,0)</f>
        <v>603600</v>
      </c>
      <c r="CD83" s="5">
        <f>VLOOKUP(B83,[78]jul00!$A$32:$IV$46,3,0)</f>
        <v>2541424</v>
      </c>
      <c r="CE83" s="5">
        <f>VLOOKUP(B83,[79]aug00!$A$32:$IV$48,3,0)</f>
        <v>453758</v>
      </c>
      <c r="CF83" s="5">
        <f>VLOOKUP(B83,[80]sep00!$A$33:$IV$48,3,0)</f>
        <v>126141</v>
      </c>
      <c r="CG83" s="5"/>
      <c r="CH83" s="5"/>
      <c r="CI83" s="5"/>
      <c r="CJ83" s="5"/>
      <c r="CK83" s="5"/>
      <c r="CL83" s="5"/>
      <c r="CN83" s="2">
        <v>36770</v>
      </c>
      <c r="CO83" s="1">
        <f t="shared" si="113"/>
        <v>0.67604930000000008</v>
      </c>
      <c r="CP83" s="1">
        <f t="shared" si="115"/>
        <v>2.1302999999999999E-3</v>
      </c>
      <c r="CQ83" s="1">
        <f t="shared" si="116"/>
        <v>3.5940000000000001E-4</v>
      </c>
      <c r="CR83" s="1">
        <f t="shared" si="117"/>
        <v>1.3786666666666667E-4</v>
      </c>
      <c r="CS83" s="1">
        <f t="shared" si="118"/>
        <v>1.6786666666666666E-4</v>
      </c>
      <c r="CT83" s="1">
        <f t="shared" si="119"/>
        <v>1.8157E-3</v>
      </c>
      <c r="CU83" s="1">
        <f t="shared" si="120"/>
        <v>1.1531E-3</v>
      </c>
      <c r="CV83" s="1">
        <f t="shared" si="121"/>
        <v>3.4816333333333332E-3</v>
      </c>
      <c r="CW83" s="1">
        <f t="shared" si="122"/>
        <v>5.3246666666666664E-4</v>
      </c>
      <c r="CX83" s="1">
        <f t="shared" si="123"/>
        <v>1.8580666666666668E-3</v>
      </c>
      <c r="CY83" s="1">
        <f t="shared" si="124"/>
        <v>8.7056666666666667E-4</v>
      </c>
      <c r="CZ83" s="1">
        <f t="shared" si="125"/>
        <v>3.8137000000000002E-3</v>
      </c>
      <c r="DA83" s="1">
        <f t="shared" si="126"/>
        <v>4.0401233333333335E-2</v>
      </c>
      <c r="DB83" s="1">
        <f t="shared" si="127"/>
        <v>2.5945333333333336E-3</v>
      </c>
      <c r="DC83" s="1">
        <f t="shared" si="128"/>
        <v>4.4176666666666665E-4</v>
      </c>
      <c r="DD83" s="1">
        <f t="shared" si="129"/>
        <v>2.0457333333333333E-3</v>
      </c>
      <c r="DE83" s="1" t="e">
        <f t="shared" si="130"/>
        <v>#N/A</v>
      </c>
      <c r="DF83" s="1">
        <f t="shared" si="131"/>
        <v>9.2600000000000001E-5</v>
      </c>
      <c r="DG83" s="1">
        <f t="shared" si="132"/>
        <v>4.4933333333333332E-5</v>
      </c>
      <c r="DH83" s="1">
        <f t="shared" si="133"/>
        <v>8.4699999999999999E-5</v>
      </c>
      <c r="DI83" s="1">
        <f t="shared" si="134"/>
        <v>5.8350000000000003E-4</v>
      </c>
      <c r="DJ83" s="1">
        <f t="shared" si="135"/>
        <v>4.7443333333333334E-4</v>
      </c>
      <c r="DK83" s="1">
        <f t="shared" si="136"/>
        <v>7.0400000000000004E-5</v>
      </c>
      <c r="DL83" s="1">
        <f t="shared" si="137"/>
        <v>1.9335000000000001E-3</v>
      </c>
      <c r="DM83" s="1">
        <f t="shared" si="138"/>
        <v>0</v>
      </c>
      <c r="DN83" s="1" t="e">
        <f t="shared" si="139"/>
        <v>#N/A</v>
      </c>
      <c r="DO83" s="1" t="e">
        <f t="shared" si="140"/>
        <v>#N/A</v>
      </c>
      <c r="DP83" s="1">
        <f t="shared" si="141"/>
        <v>0</v>
      </c>
      <c r="DQ83" s="1">
        <f t="shared" si="142"/>
        <v>4.3566666666666664E-5</v>
      </c>
      <c r="DR83" s="1">
        <f t="shared" si="143"/>
        <v>0</v>
      </c>
      <c r="DS83" s="1">
        <f t="shared" si="144"/>
        <v>1.3443333333333334E-4</v>
      </c>
      <c r="DT83" s="1">
        <f t="shared" si="145"/>
        <v>7.3510000000000003E-4</v>
      </c>
      <c r="DU83" s="1">
        <f t="shared" si="146"/>
        <v>2.9011666666666669E-3</v>
      </c>
      <c r="DV83" s="1">
        <f t="shared" si="147"/>
        <v>2.0370333333333333E-3</v>
      </c>
      <c r="DW83" s="1">
        <f t="shared" si="148"/>
        <v>4.3099999999999996E-3</v>
      </c>
      <c r="DX83" s="1">
        <f t="shared" si="149"/>
        <v>2.4440999999999998E-3</v>
      </c>
      <c r="DY83" s="1">
        <f t="shared" si="150"/>
        <v>4.6004333333333333E-3</v>
      </c>
      <c r="DZ83" s="1">
        <f t="shared" si="151"/>
        <v>6.9609999999999993E-3</v>
      </c>
      <c r="EA83" s="1">
        <f t="shared" si="152"/>
        <v>2.8992333333333333E-3</v>
      </c>
      <c r="EB83" s="1">
        <f t="shared" si="153"/>
        <v>1.7433333333333333E-3</v>
      </c>
      <c r="EC83" s="1">
        <f t="shared" si="154"/>
        <v>4.4894333333333333E-3</v>
      </c>
      <c r="ED83" s="1">
        <f t="shared" si="155"/>
        <v>3.1619E-3</v>
      </c>
      <c r="EE83" s="1">
        <f t="shared" si="156"/>
        <v>4.0112333333333335E-3</v>
      </c>
      <c r="EF83" s="1">
        <f t="shared" si="157"/>
        <v>4.6882666666666663E-3</v>
      </c>
      <c r="EG83" s="1">
        <f t="shared" si="158"/>
        <v>4.7743333333333336E-3</v>
      </c>
      <c r="EH83" s="1">
        <f t="shared" si="159"/>
        <v>3.3578666666666669E-3</v>
      </c>
      <c r="EI83" s="1">
        <f t="shared" si="160"/>
        <v>2.4165333333333334E-3</v>
      </c>
      <c r="EJ83" s="1">
        <f t="shared" si="161"/>
        <v>3.3660666666666668E-3</v>
      </c>
      <c r="EK83" s="1">
        <f t="shared" si="162"/>
        <v>1.2455999999999999E-3</v>
      </c>
      <c r="EL83" s="1">
        <f t="shared" si="163"/>
        <v>3.1408333333333336E-3</v>
      </c>
      <c r="EM83" s="1">
        <f t="shared" si="164"/>
        <v>6.7415333333333332E-3</v>
      </c>
      <c r="EN83" s="1">
        <f t="shared" si="165"/>
        <v>4.8555999999999998E-3</v>
      </c>
      <c r="EO83" s="1" t="e">
        <f t="shared" si="166"/>
        <v>#N/A</v>
      </c>
      <c r="EP83" s="1">
        <f t="shared" si="167"/>
        <v>4.3956666666666666E-3</v>
      </c>
      <c r="EQ83" s="1">
        <f t="shared" si="168"/>
        <v>2.6020333333333337E-3</v>
      </c>
      <c r="ER83" s="1">
        <f t="shared" si="169"/>
        <v>5.4207666666666659E-3</v>
      </c>
      <c r="ES83" s="1">
        <f t="shared" si="170"/>
        <v>2.3499333333333334E-3</v>
      </c>
      <c r="ET83" s="1">
        <f t="shared" si="171"/>
        <v>7.748766666666667E-3</v>
      </c>
      <c r="EU83" s="1">
        <f t="shared" si="172"/>
        <v>5.5853999999999999E-3</v>
      </c>
      <c r="EV83" s="1">
        <f t="shared" si="173"/>
        <v>9.1669000000000004E-3</v>
      </c>
      <c r="EW83" s="1">
        <f t="shared" si="174"/>
        <v>2.5728333333333337E-3</v>
      </c>
      <c r="EX83" s="1">
        <f t="shared" si="175"/>
        <v>9.9145666666666677E-3</v>
      </c>
      <c r="EY83" s="1">
        <f t="shared" si="176"/>
        <v>6.5875666666666667E-3</v>
      </c>
      <c r="EZ83" s="1">
        <f t="shared" si="177"/>
        <v>4.7811666666666671E-3</v>
      </c>
      <c r="FA83" s="1">
        <f t="shared" si="114"/>
        <v>1.0750000000000001E-2</v>
      </c>
      <c r="FB83" s="1">
        <f t="shared" si="186"/>
        <v>5.3874999999999999E-3</v>
      </c>
      <c r="FC83" s="1">
        <f t="shared" si="187"/>
        <v>1.09572E-2</v>
      </c>
      <c r="FD83" s="1">
        <f t="shared" si="188"/>
        <v>8.5737999999999995E-3</v>
      </c>
      <c r="FE83" s="1">
        <f t="shared" si="189"/>
        <v>8.4231666666666673E-3</v>
      </c>
      <c r="FF83" s="1">
        <f t="shared" si="190"/>
        <v>1.5265533333333333E-2</v>
      </c>
      <c r="FG83" s="1">
        <f t="shared" si="191"/>
        <v>1.4658133333333333E-2</v>
      </c>
      <c r="FH83" s="1">
        <f t="shared" si="192"/>
        <v>1.5058066666666666E-2</v>
      </c>
      <c r="FI83" s="1">
        <f t="shared" si="193"/>
        <v>6.4558000000000003E-3</v>
      </c>
      <c r="FJ83" s="1">
        <f t="shared" si="194"/>
        <v>2.2082866666666666E-2</v>
      </c>
      <c r="FK83" s="1">
        <f t="shared" si="195"/>
        <v>6.5233333333333338E-5</v>
      </c>
      <c r="FL83" s="1">
        <f t="shared" si="196"/>
        <v>1.133E-4</v>
      </c>
      <c r="FM83" s="1" t="e">
        <f t="shared" si="197"/>
        <v>#N/A</v>
      </c>
      <c r="FN83" s="1">
        <f t="shared" si="198"/>
        <v>4.370666666666667E-4</v>
      </c>
      <c r="FO83" s="1">
        <f t="shared" si="199"/>
        <v>2.0120000000000002E-2</v>
      </c>
      <c r="FP83" s="1">
        <f t="shared" si="200"/>
        <v>8.4714133333333344E-2</v>
      </c>
      <c r="FQ83" s="1">
        <f t="shared" si="178"/>
        <v>1.5125266666666666E-2</v>
      </c>
      <c r="FR83" s="1">
        <f t="shared" si="179"/>
        <v>4.2047000000000005E-3</v>
      </c>
      <c r="FS83" s="1">
        <f t="shared" si="180"/>
        <v>0</v>
      </c>
      <c r="FT83" s="1">
        <f t="shared" si="181"/>
        <v>0</v>
      </c>
      <c r="FU83" s="1">
        <f t="shared" si="182"/>
        <v>0</v>
      </c>
      <c r="FV83" s="1">
        <f t="shared" si="183"/>
        <v>0</v>
      </c>
      <c r="FW83" s="1">
        <f t="shared" si="184"/>
        <v>0</v>
      </c>
      <c r="FX83" s="1">
        <f t="shared" si="185"/>
        <v>0</v>
      </c>
    </row>
    <row r="84" spans="1:180" x14ac:dyDescent="0.2">
      <c r="A84" s="1">
        <v>31</v>
      </c>
      <c r="B84" s="2">
        <v>36800</v>
      </c>
      <c r="C84" s="5">
        <f>VLOOKUP(B84,'[1]1993'!$A$392:$IV$502,3,0)</f>
        <v>21306536</v>
      </c>
      <c r="D84" s="5">
        <f>VLOOKUP(B84,[2]jan94!$A$38:$IV$145,3,0)</f>
        <v>69549</v>
      </c>
      <c r="E84" s="5">
        <f>VLOOKUP(B84,[3]feb94!$A$38:$IV$144,3,0)</f>
        <v>16858</v>
      </c>
      <c r="F84" s="5">
        <f>VLOOKUP(B84,[4]mar94!$A$38:$IV$144,3,0)</f>
        <v>4207</v>
      </c>
      <c r="G84" s="5">
        <f>VLOOKUP(B84,[5]apr94!$A$38:$IV$142,3,0)</f>
        <v>4979</v>
      </c>
      <c r="H84" s="5">
        <f>VLOOKUP(B84,[6]may94!$A$38:$IV$142,3,0)</f>
        <v>57865</v>
      </c>
      <c r="I84" s="5">
        <f>VLOOKUP(B84,[7]jun94!$A$49:$IV$153,3,0)</f>
        <v>35302</v>
      </c>
      <c r="J84" s="5">
        <f>VLOOKUP(B84,[8]jul94!$A$38:$IV$140,3,0)</f>
        <v>107522</v>
      </c>
      <c r="K84" s="5">
        <f>VLOOKUP(B84,[9]aug94!$A$38:$IV$140,3,0)</f>
        <v>23741</v>
      </c>
      <c r="L84" s="5">
        <f>VLOOKUP(B84,[10]sep94!$A$38:$IV$137,3,0)</f>
        <v>57477</v>
      </c>
      <c r="M84" s="5">
        <f>VLOOKUP(B84,[11]oct94!$A$38:$IV$140,3,0)</f>
        <v>27006</v>
      </c>
      <c r="N84" s="5">
        <f>VLOOKUP(B84,[12]nov94!$A$38:$IV$138,3,0)</f>
        <v>115719</v>
      </c>
      <c r="O84" s="5">
        <f>VLOOKUP(B84,[13]dec94!$A$38:$IV$137,3,0)</f>
        <v>1535209</v>
      </c>
      <c r="P84" s="5">
        <f>VLOOKUP(B84,[14]jan95!$A$37:$IV$133,3,0)</f>
        <v>74550</v>
      </c>
      <c r="Q84" s="5">
        <f>VLOOKUP(B84,[15]feb95!$A$37:$IV$127,3,0)</f>
        <v>13147</v>
      </c>
      <c r="R84" s="5">
        <f>VLOOKUP(B84,[16]mar95!$A$37:$IV$128,3,0)</f>
        <v>63908</v>
      </c>
      <c r="S84" s="5" t="e">
        <f>VLOOKUP(B84,[17]apr95!$A$37:$IV$122,3,0)</f>
        <v>#N/A</v>
      </c>
      <c r="T84" s="5">
        <f>VLOOKUP(B84,[18]may95!$A$37:$IV$126,3,0)</f>
        <v>2820</v>
      </c>
      <c r="U84" s="5">
        <f>VLOOKUP(B84,[19]jun95!$A$51:$IV$142,3,0)</f>
        <v>823</v>
      </c>
      <c r="V84" s="5">
        <f>VLOOKUP(B84,[20]jul95!$A$51:$IV$140,3,0)</f>
        <v>4851</v>
      </c>
      <c r="W84" s="5">
        <f>VLOOKUP(B84,[21]aug95!$A$51:$IV$139,3,0)</f>
        <v>19122</v>
      </c>
      <c r="X84" s="5">
        <f>VLOOKUP(B84,[22]sep95!$A$51:$IV$138,3,0)</f>
        <v>14480</v>
      </c>
      <c r="Y84" s="5">
        <f>VLOOKUP(B84,[23]oct95!$A$37:$IV$122,3,0)</f>
        <v>2012</v>
      </c>
      <c r="Z84" s="5">
        <f>VLOOKUP(B84,[24]nov95!$A$37:$IV$122,3,0)</f>
        <v>58255</v>
      </c>
      <c r="AA84" s="5"/>
      <c r="AB84" s="5" t="e">
        <f>VLOOKUP(B84,[25]jan96!$A$36:$IV$108,3,0)</f>
        <v>#N/A</v>
      </c>
      <c r="AC84" s="5" t="e">
        <f>VLOOKUP(B84,[26]feb96!$A$32:$IV$51,3,0)</f>
        <v>#N/A</v>
      </c>
      <c r="AD84" s="5"/>
      <c r="AE84" s="5">
        <f>VLOOKUP(B84,[27]apr96!$A$36:$IV$111,3,0)</f>
        <v>1255</v>
      </c>
      <c r="AF84" s="5">
        <f>VLOOKUP(B84,[28]may96!$A$50:$IV$159,3,0)</f>
        <v>0</v>
      </c>
      <c r="AG84" s="5">
        <f>VLOOKUP(B84,[29]jun96!$A$36:$IV$111,3,0)</f>
        <v>4694</v>
      </c>
      <c r="AH84" s="5">
        <f>VLOOKUP(B84,[30]jul96!$A$51:$IV$125,3,0)</f>
        <v>23283</v>
      </c>
      <c r="AI84" s="5">
        <f>VLOOKUP(B84,[31]aug96!$A$50:$IV$123,3,0)</f>
        <v>83349</v>
      </c>
      <c r="AJ84" s="5">
        <f>VLOOKUP(B84,[32]sep96!$A$50:$IV$122,3,0)</f>
        <v>57269</v>
      </c>
      <c r="AK84" s="5">
        <f>VLOOKUP(B84,[33]oct96!$A$36:$IV$108,3,0)</f>
        <v>133945</v>
      </c>
      <c r="AL84" s="5">
        <f>VLOOKUP(B84,[34]nov96!$A$36:$IV$106,3,0)</f>
        <v>74096</v>
      </c>
      <c r="AM84" s="5">
        <f>VLOOKUP(B84,[35]dec96!$A$36:$IV$105,3,0)</f>
        <v>154744</v>
      </c>
      <c r="AN84" s="5">
        <f>VLOOKUP(B84,[36]jan97!$A$48:$IV$113,3,0)</f>
        <v>222092</v>
      </c>
      <c r="AO84" s="5">
        <f>VLOOKUP(B84,[37]feb97!$A$35:$IV$99,3,0)</f>
        <v>87277</v>
      </c>
      <c r="AP84" s="5">
        <f>VLOOKUP(B84,[38]mar97!$A$35:$IV$95,3,0)</f>
        <v>54768</v>
      </c>
      <c r="AQ84" s="5">
        <f>VLOOKUP(B84,[39]apr97!$A$35:$IV$97,3,0)</f>
        <v>140731</v>
      </c>
      <c r="AR84" s="5">
        <f>VLOOKUP(B84,[40]may97!$A$48:$IV$109,3,0)</f>
        <v>107535</v>
      </c>
      <c r="AS84" s="5">
        <f>VLOOKUP(B84,[41]jun97!$A$35:$IV$96,3,0)</f>
        <v>128491</v>
      </c>
      <c r="AT84" s="5">
        <f>VLOOKUP(B84,[42]jul97!$A$50:$IV$110,3,0)</f>
        <v>140772</v>
      </c>
      <c r="AU84" s="5">
        <f>VLOOKUP(B84,[43]aug97!$A$49:$IV$107,3,0)</f>
        <v>148188</v>
      </c>
      <c r="AV84" s="5">
        <f>VLOOKUP(B84,[44]sep97!$A$49:$IV$107,3,0)</f>
        <v>102789</v>
      </c>
      <c r="AW84" s="5">
        <f>VLOOKUP(B84,[45]oct97!$A$36:$IV$92,3,0)</f>
        <v>122819</v>
      </c>
      <c r="AX84" s="5">
        <f>VLOOKUP(B84,[46]nov97!$A$35:$IV$90,3,0)</f>
        <v>121449</v>
      </c>
      <c r="AY84" s="5">
        <f>VLOOKUP(B84,[47]dec97!$A$49:$IV$103,3,0)</f>
        <v>68965</v>
      </c>
      <c r="AZ84" s="5">
        <f>VLOOKUP(B84,[48]jan98!$A$34:$IV$83,3,0)</f>
        <v>199215</v>
      </c>
      <c r="BA84" s="5">
        <f>VLOOKUP(B84,[49]feb98!$A$34:$IV$81,3,0)</f>
        <v>207580</v>
      </c>
      <c r="BB84" s="5">
        <f>VLOOKUP(B84,[50]mar98!$A$34:$IV$82,3,0)</f>
        <v>144946</v>
      </c>
      <c r="BC84" s="5" t="e">
        <f>VLOOKUP(B84,[51]apr98!$A$31:$IV$39,3,0)</f>
        <v>#N/A</v>
      </c>
      <c r="BD84" s="5">
        <f>VLOOKUP(B84,[52]may98!$A$34:$IV$80,3,0)</f>
        <v>138478</v>
      </c>
      <c r="BE84" s="5">
        <f>VLOOKUP(B84,[53]jun98!$A$47:$IV$92,3,0)</f>
        <v>95455</v>
      </c>
      <c r="BF84" s="5">
        <f>VLOOKUP(B84,[54]jul98!$A$34:$IV$78,3,0)</f>
        <v>172143</v>
      </c>
      <c r="BG84" s="5">
        <f>VLOOKUP(B84,[55]aug98!$A$47:$IV$90,3,0)</f>
        <v>127870</v>
      </c>
      <c r="BH84" s="5">
        <f>VLOOKUP(B84,[56]sep98!$A$47:$IV$89,3,0)</f>
        <v>248578</v>
      </c>
      <c r="BI84" s="5">
        <f>VLOOKUP(B84,[57]oct98!$A$34:$IV$75,3,0)</f>
        <v>257343</v>
      </c>
      <c r="BJ84" s="5">
        <f>VLOOKUP(B84,[58]nov98!$A$34:$IV$74,3,0)</f>
        <v>261674</v>
      </c>
      <c r="BK84" s="5">
        <f>VLOOKUP(B84,[59]dec98!$A$34:$IV$72,3,0)</f>
        <v>77225</v>
      </c>
      <c r="BL84" s="5">
        <f>VLOOKUP(B84,[60]jan99!$A$33:$IV$67,3,0)</f>
        <v>301438</v>
      </c>
      <c r="BM84" s="5">
        <f>VLOOKUP(B84,[61]feb99!$A$33:$IV$68,3,0)</f>
        <v>166569</v>
      </c>
      <c r="BN84" s="5">
        <f>VLOOKUP(B84,[62]mar99!$A$33:$IV$65,3,0)</f>
        <v>170746</v>
      </c>
      <c r="BO84" s="5">
        <f>VLOOKUP(B84,[63]apr99!$A$33:$IV$65,3,0)</f>
        <v>317825</v>
      </c>
      <c r="BP84" s="5">
        <f>VLOOKUP(B84,[64]may99!$A$33:$IV$64,3,0)</f>
        <v>162808</v>
      </c>
      <c r="BQ84" s="5">
        <f>VLOOKUP(B84,[65]jun99!$A$33:$IV$63,3,0)</f>
        <v>324963</v>
      </c>
      <c r="BR84" s="5">
        <f>VLOOKUP(B84,[66]jul99!$A$45:$IV$74,3,0)</f>
        <v>247305</v>
      </c>
      <c r="BS84" s="5">
        <f>VLOOKUP(B84,[67]aug99!$A$33:$IV$62,3,0)</f>
        <v>264959</v>
      </c>
      <c r="BT84" s="5">
        <f>VLOOKUP(B84,[68]sep99!$A$33:$IV$60,3,0)</f>
        <v>459622</v>
      </c>
      <c r="BU84" s="5">
        <f>VLOOKUP(B84,[69]oct99!$A$33:$IV$59,3,0)</f>
        <v>433475</v>
      </c>
      <c r="BV84" s="5">
        <f>VLOOKUP(B84,[70]nov99!$A$33:$IV$58,3,0)</f>
        <v>446098</v>
      </c>
      <c r="BW84" s="5">
        <f>VLOOKUP(B84,[71]dec99!$A$33:$IV$59,3,0)</f>
        <v>184657</v>
      </c>
      <c r="BX84" s="5">
        <f>VLOOKUP(B84,[72]jan00!$A$32:$IV$52,3,0)</f>
        <v>636417</v>
      </c>
      <c r="BY84" s="5">
        <f>VLOOKUP(B84,[73]feb00!$A$32:$IV$50,3,0)</f>
        <v>2264</v>
      </c>
      <c r="BZ84" s="5">
        <f>VLOOKUP(B84,[74]mar00!$A$42:$IV$60,3,0)</f>
        <v>3641</v>
      </c>
      <c r="CA84" s="5" t="e">
        <f>VLOOKUP(B84,[75]apr00!$A$31:$IV$37,3,0)</f>
        <v>#N/A</v>
      </c>
      <c r="CB84" s="5">
        <f>VLOOKUP(B84,[76]may00!$A$32:$IV$46,3,0)</f>
        <v>11749</v>
      </c>
      <c r="CC84" s="5">
        <f>VLOOKUP(B84,[77]jun00!$A$32:$IV$44,3,0)</f>
        <v>531248</v>
      </c>
      <c r="CD84" s="5">
        <f>VLOOKUP(B84,[78]jul00!$A$32:$IV$46,3,0)</f>
        <v>2213109</v>
      </c>
      <c r="CE84" s="5">
        <f>VLOOKUP(B84,[79]aug00!$A$32:$IV$48,3,0)</f>
        <v>1081184</v>
      </c>
      <c r="CF84" s="5">
        <f>VLOOKUP(B84,[80]sep00!$A$33:$IV$48,3,0)</f>
        <v>176625</v>
      </c>
      <c r="CG84" s="5">
        <f>VLOOKUP(B84,[81]oct00!$A$32:$IV$45,3,0)</f>
        <v>845659</v>
      </c>
      <c r="CH84" s="5"/>
      <c r="CI84" s="5"/>
      <c r="CJ84" s="5"/>
      <c r="CK84" s="5"/>
      <c r="CL84" s="5"/>
      <c r="CN84" s="2">
        <v>36800</v>
      </c>
      <c r="CO84" s="1">
        <f t="shared" si="113"/>
        <v>0.68730761290322584</v>
      </c>
      <c r="CP84" s="1">
        <f t="shared" si="115"/>
        <v>2.2435161290322581E-3</v>
      </c>
      <c r="CQ84" s="1">
        <f t="shared" si="116"/>
        <v>5.438064516129033E-4</v>
      </c>
      <c r="CR84" s="1">
        <f t="shared" si="117"/>
        <v>1.3570967741935482E-4</v>
      </c>
      <c r="CS84" s="1">
        <f t="shared" si="118"/>
        <v>1.6061290322580646E-4</v>
      </c>
      <c r="CT84" s="1">
        <f t="shared" si="119"/>
        <v>1.8666129032258063E-3</v>
      </c>
      <c r="CU84" s="1">
        <f t="shared" si="120"/>
        <v>1.1387741935483871E-3</v>
      </c>
      <c r="CV84" s="1">
        <f t="shared" si="121"/>
        <v>3.468451612903226E-3</v>
      </c>
      <c r="CW84" s="1">
        <f t="shared" si="122"/>
        <v>7.6583870967741939E-4</v>
      </c>
      <c r="CX84" s="1">
        <f t="shared" si="123"/>
        <v>1.8540967741935484E-3</v>
      </c>
      <c r="CY84" s="1">
        <f t="shared" si="124"/>
        <v>8.7116129032258061E-4</v>
      </c>
      <c r="CZ84" s="1">
        <f t="shared" si="125"/>
        <v>3.7328709677419357E-3</v>
      </c>
      <c r="DA84" s="1">
        <f t="shared" si="126"/>
        <v>4.9522870967741939E-2</v>
      </c>
      <c r="DB84" s="1">
        <f t="shared" si="127"/>
        <v>2.4048387096774195E-3</v>
      </c>
      <c r="DC84" s="1">
        <f t="shared" si="128"/>
        <v>4.2409677419354841E-4</v>
      </c>
      <c r="DD84" s="1">
        <f t="shared" si="129"/>
        <v>2.0615483870967742E-3</v>
      </c>
      <c r="DE84" s="1" t="e">
        <f t="shared" si="130"/>
        <v>#N/A</v>
      </c>
      <c r="DF84" s="1">
        <f t="shared" si="131"/>
        <v>9.0967741935483873E-5</v>
      </c>
      <c r="DG84" s="1">
        <f t="shared" si="132"/>
        <v>2.6548387096774191E-5</v>
      </c>
      <c r="DH84" s="1">
        <f t="shared" si="133"/>
        <v>1.5648387096774195E-4</v>
      </c>
      <c r="DI84" s="1">
        <f t="shared" si="134"/>
        <v>6.1683870967741935E-4</v>
      </c>
      <c r="DJ84" s="1">
        <f t="shared" si="135"/>
        <v>4.6709677419354837E-4</v>
      </c>
      <c r="DK84" s="1">
        <f t="shared" si="136"/>
        <v>6.4903225806451606E-5</v>
      </c>
      <c r="DL84" s="1">
        <f t="shared" si="137"/>
        <v>1.8791935483870967E-3</v>
      </c>
      <c r="DM84" s="1">
        <f t="shared" si="138"/>
        <v>0</v>
      </c>
      <c r="DN84" s="1" t="e">
        <f t="shared" si="139"/>
        <v>#N/A</v>
      </c>
      <c r="DO84" s="1" t="e">
        <f t="shared" si="140"/>
        <v>#N/A</v>
      </c>
      <c r="DP84" s="1">
        <f t="shared" si="141"/>
        <v>0</v>
      </c>
      <c r="DQ84" s="1">
        <f t="shared" si="142"/>
        <v>4.0483870967741937E-5</v>
      </c>
      <c r="DR84" s="1">
        <f t="shared" si="143"/>
        <v>0</v>
      </c>
      <c r="DS84" s="1">
        <f t="shared" si="144"/>
        <v>1.5141935483870968E-4</v>
      </c>
      <c r="DT84" s="1">
        <f t="shared" si="145"/>
        <v>7.5106451612903227E-4</v>
      </c>
      <c r="DU84" s="1">
        <f t="shared" si="146"/>
        <v>2.688677419354839E-3</v>
      </c>
      <c r="DV84" s="1">
        <f t="shared" si="147"/>
        <v>1.8473870967741935E-3</v>
      </c>
      <c r="DW84" s="1">
        <f t="shared" si="148"/>
        <v>4.3208064516129033E-3</v>
      </c>
      <c r="DX84" s="1">
        <f t="shared" si="149"/>
        <v>2.3901935483870967E-3</v>
      </c>
      <c r="DY84" s="1">
        <f t="shared" si="150"/>
        <v>4.991741935483871E-3</v>
      </c>
      <c r="DZ84" s="1">
        <f t="shared" si="151"/>
        <v>7.1642580645161292E-3</v>
      </c>
      <c r="EA84" s="1">
        <f t="shared" si="152"/>
        <v>2.8153870967741932E-3</v>
      </c>
      <c r="EB84" s="1">
        <f t="shared" si="153"/>
        <v>1.7667096774193548E-3</v>
      </c>
      <c r="EC84" s="1">
        <f t="shared" si="154"/>
        <v>4.5397096774193544E-3</v>
      </c>
      <c r="ED84" s="1">
        <f t="shared" si="155"/>
        <v>3.4688709677419358E-3</v>
      </c>
      <c r="EE84" s="1">
        <f t="shared" si="156"/>
        <v>4.1448709677419353E-3</v>
      </c>
      <c r="EF84" s="1">
        <f t="shared" si="157"/>
        <v>4.5410322580645163E-3</v>
      </c>
      <c r="EG84" s="1">
        <f t="shared" si="158"/>
        <v>4.7802580645161285E-3</v>
      </c>
      <c r="EH84" s="1">
        <f t="shared" si="159"/>
        <v>3.3157741935483875E-3</v>
      </c>
      <c r="EI84" s="1">
        <f t="shared" si="160"/>
        <v>3.9619032258064518E-3</v>
      </c>
      <c r="EJ84" s="1">
        <f t="shared" si="161"/>
        <v>3.9177096774193551E-3</v>
      </c>
      <c r="EK84" s="1">
        <f t="shared" si="162"/>
        <v>2.2246774193548386E-3</v>
      </c>
      <c r="EL84" s="1">
        <f t="shared" si="163"/>
        <v>6.4262903225806457E-3</v>
      </c>
      <c r="EM84" s="1">
        <f t="shared" si="164"/>
        <v>6.6961290322580637E-3</v>
      </c>
      <c r="EN84" s="1">
        <f t="shared" si="165"/>
        <v>4.6756774193548387E-3</v>
      </c>
      <c r="EO84" s="1" t="e">
        <f t="shared" si="166"/>
        <v>#N/A</v>
      </c>
      <c r="EP84" s="1">
        <f t="shared" si="167"/>
        <v>4.4670322580645161E-3</v>
      </c>
      <c r="EQ84" s="1">
        <f t="shared" si="168"/>
        <v>3.0791935483870966E-3</v>
      </c>
      <c r="ER84" s="1">
        <f t="shared" si="169"/>
        <v>5.5529999999999998E-3</v>
      </c>
      <c r="ES84" s="1">
        <f t="shared" si="170"/>
        <v>4.1248387096774197E-3</v>
      </c>
      <c r="ET84" s="1">
        <f t="shared" si="171"/>
        <v>8.0186451612903227E-3</v>
      </c>
      <c r="EU84" s="1">
        <f t="shared" si="172"/>
        <v>8.3013870967741932E-3</v>
      </c>
      <c r="EV84" s="1">
        <f t="shared" si="173"/>
        <v>8.4410967741935482E-3</v>
      </c>
      <c r="EW84" s="1">
        <f t="shared" si="174"/>
        <v>2.4911290322580646E-3</v>
      </c>
      <c r="EX84" s="1">
        <f t="shared" si="175"/>
        <v>9.7238064516129031E-3</v>
      </c>
      <c r="EY84" s="1">
        <f t="shared" si="176"/>
        <v>5.3731935483870962E-3</v>
      </c>
      <c r="EZ84" s="1">
        <f t="shared" si="177"/>
        <v>5.5079354838709679E-3</v>
      </c>
      <c r="FA84" s="1">
        <f t="shared" si="114"/>
        <v>1.0252419354838711E-2</v>
      </c>
      <c r="FB84" s="1">
        <f t="shared" si="186"/>
        <v>5.2518709677419357E-3</v>
      </c>
      <c r="FC84" s="1">
        <f t="shared" si="187"/>
        <v>1.0482677419354838E-2</v>
      </c>
      <c r="FD84" s="1">
        <f t="shared" si="188"/>
        <v>7.9775806451612905E-3</v>
      </c>
      <c r="FE84" s="1">
        <f t="shared" si="189"/>
        <v>8.5470645161290319E-3</v>
      </c>
      <c r="FF84" s="1">
        <f t="shared" si="190"/>
        <v>1.4826516129032257E-2</v>
      </c>
      <c r="FG84" s="1">
        <f t="shared" si="191"/>
        <v>1.3983064516129032E-2</v>
      </c>
      <c r="FH84" s="1">
        <f t="shared" si="192"/>
        <v>1.4390258064516128E-2</v>
      </c>
      <c r="FI84" s="1">
        <f t="shared" si="193"/>
        <v>5.9566774193548387E-3</v>
      </c>
      <c r="FJ84" s="1">
        <f t="shared" si="194"/>
        <v>2.0529580645161291E-2</v>
      </c>
      <c r="FK84" s="1">
        <f t="shared" si="195"/>
        <v>7.3032258064516128E-5</v>
      </c>
      <c r="FL84" s="1">
        <f t="shared" si="196"/>
        <v>1.1745161290322581E-4</v>
      </c>
      <c r="FM84" s="1" t="e">
        <f t="shared" si="197"/>
        <v>#N/A</v>
      </c>
      <c r="FN84" s="1">
        <f t="shared" si="198"/>
        <v>3.7900000000000005E-4</v>
      </c>
      <c r="FO84" s="1">
        <f t="shared" si="199"/>
        <v>1.7137032258064518E-2</v>
      </c>
      <c r="FP84" s="1">
        <f t="shared" si="200"/>
        <v>7.139061290322582E-2</v>
      </c>
      <c r="FQ84" s="1">
        <f t="shared" si="178"/>
        <v>3.4876903225806451E-2</v>
      </c>
      <c r="FR84" s="1">
        <f t="shared" si="179"/>
        <v>5.6975806451612905E-3</v>
      </c>
      <c r="FS84" s="1">
        <f t="shared" si="180"/>
        <v>2.7279322580645162E-2</v>
      </c>
      <c r="FT84" s="1">
        <f t="shared" si="181"/>
        <v>0</v>
      </c>
      <c r="FU84" s="1">
        <f t="shared" si="182"/>
        <v>0</v>
      </c>
      <c r="FV84" s="1">
        <f t="shared" si="183"/>
        <v>0</v>
      </c>
      <c r="FW84" s="1">
        <f t="shared" si="184"/>
        <v>0</v>
      </c>
      <c r="FX84" s="1">
        <f t="shared" si="185"/>
        <v>0</v>
      </c>
    </row>
    <row r="85" spans="1:180" x14ac:dyDescent="0.2">
      <c r="A85" s="1">
        <v>30</v>
      </c>
      <c r="B85" s="2">
        <v>36831</v>
      </c>
      <c r="C85" s="5">
        <f>VLOOKUP(B85,'[1]1993'!$A$392:$IV$502,3,0)</f>
        <v>20488084</v>
      </c>
      <c r="D85" s="5">
        <f>VLOOKUP(B85,[2]jan94!$A$38:$IV$145,3,0)</f>
        <v>59816</v>
      </c>
      <c r="E85" s="5">
        <f>VLOOKUP(B85,[3]feb94!$A$38:$IV$144,3,0)</f>
        <v>14888</v>
      </c>
      <c r="F85" s="5">
        <f>VLOOKUP(B85,[4]mar94!$A$38:$IV$144,3,0)</f>
        <v>4182</v>
      </c>
      <c r="G85" s="5">
        <f>VLOOKUP(B85,[5]apr94!$A$38:$IV$142,3,0)</f>
        <v>3901</v>
      </c>
      <c r="H85" s="5">
        <f>VLOOKUP(B85,[6]may94!$A$38:$IV$142,3,0)</f>
        <v>54569</v>
      </c>
      <c r="I85" s="5">
        <f>VLOOKUP(B85,[7]jun94!$A$49:$IV$153,3,0)</f>
        <v>29607</v>
      </c>
      <c r="J85" s="5">
        <f>VLOOKUP(B85,[8]jul94!$A$38:$IV$140,3,0)</f>
        <v>105972</v>
      </c>
      <c r="K85" s="5">
        <f>VLOOKUP(B85,[9]aug94!$A$38:$IV$140,3,0)</f>
        <v>26499</v>
      </c>
      <c r="L85" s="5">
        <f>VLOOKUP(B85,[10]sep94!$A$38:$IV$137,3,0)</f>
        <v>52694</v>
      </c>
      <c r="M85" s="5">
        <f>VLOOKUP(B85,[11]oct94!$A$38:$IV$140,3,0)</f>
        <v>23169</v>
      </c>
      <c r="N85" s="5">
        <f>VLOOKUP(B85,[12]nov94!$A$38:$IV$138,3,0)</f>
        <v>104566</v>
      </c>
      <c r="O85" s="5">
        <f>VLOOKUP(B85,[13]dec94!$A$38:$IV$137,3,0)</f>
        <v>1489181</v>
      </c>
      <c r="P85" s="5">
        <f>VLOOKUP(B85,[14]jan95!$A$37:$IV$133,3,0)</f>
        <v>73209</v>
      </c>
      <c r="Q85" s="5">
        <f>VLOOKUP(B85,[15]feb95!$A$37:$IV$127,3,0)</f>
        <v>11631</v>
      </c>
      <c r="R85" s="5">
        <f>VLOOKUP(B85,[16]mar95!$A$37:$IV$128,3,0)</f>
        <v>60759</v>
      </c>
      <c r="S85" s="5" t="e">
        <f>VLOOKUP(B85,[17]apr95!$A$37:$IV$122,3,0)</f>
        <v>#N/A</v>
      </c>
      <c r="T85" s="5">
        <f>VLOOKUP(B85,[18]may95!$A$37:$IV$126,3,0)</f>
        <v>1807</v>
      </c>
      <c r="U85" s="5">
        <f>VLOOKUP(B85,[19]jun95!$A$51:$IV$142,3,0)</f>
        <v>760</v>
      </c>
      <c r="V85" s="5">
        <f>VLOOKUP(B85,[20]jul95!$A$51:$IV$140,3,0)</f>
        <v>3096</v>
      </c>
      <c r="W85" s="5">
        <f>VLOOKUP(B85,[21]aug95!$A$51:$IV$139,3,0)</f>
        <v>18322</v>
      </c>
      <c r="X85" s="5">
        <f>VLOOKUP(B85,[22]sep95!$A$51:$IV$138,3,0)</f>
        <v>13912</v>
      </c>
      <c r="Y85" s="5">
        <f>VLOOKUP(B85,[23]oct95!$A$37:$IV$122,3,0)</f>
        <v>1711</v>
      </c>
      <c r="Z85" s="5">
        <f>VLOOKUP(B85,[24]nov95!$A$37:$IV$122,3,0)</f>
        <v>53437</v>
      </c>
      <c r="AA85" s="5"/>
      <c r="AB85" s="5" t="e">
        <f>VLOOKUP(B85,[25]jan96!$A$36:$IV$108,3,0)</f>
        <v>#N/A</v>
      </c>
      <c r="AC85" s="5" t="e">
        <f>VLOOKUP(B85,[26]feb96!$A$32:$IV$51,3,0)</f>
        <v>#N/A</v>
      </c>
      <c r="AD85" s="5"/>
      <c r="AE85" s="5">
        <f>VLOOKUP(B85,[27]apr96!$A$36:$IV$111,3,0)</f>
        <v>1217</v>
      </c>
      <c r="AF85" s="5">
        <f>VLOOKUP(B85,[28]may96!$A$50:$IV$159,3,0)</f>
        <v>0</v>
      </c>
      <c r="AG85" s="5">
        <f>VLOOKUP(B85,[29]jun96!$A$36:$IV$111,3,0)</f>
        <v>4870</v>
      </c>
      <c r="AH85" s="5">
        <f>VLOOKUP(B85,[30]jul96!$A$51:$IV$125,3,0)</f>
        <v>21337</v>
      </c>
      <c r="AI85" s="5">
        <f>VLOOKUP(B85,[31]aug96!$A$50:$IV$123,3,0)</f>
        <v>72300</v>
      </c>
      <c r="AJ85" s="5">
        <f>VLOOKUP(B85,[32]sep96!$A$50:$IV$122,3,0)</f>
        <v>53400</v>
      </c>
      <c r="AK85" s="5">
        <f>VLOOKUP(B85,[33]oct96!$A$36:$IV$108,3,0)</f>
        <v>123954</v>
      </c>
      <c r="AL85" s="5">
        <f>VLOOKUP(B85,[34]nov96!$A$36:$IV$106,3,0)</f>
        <v>66626</v>
      </c>
      <c r="AM85" s="5">
        <f>VLOOKUP(B85,[35]dec96!$A$36:$IV$105,3,0)</f>
        <v>183004</v>
      </c>
      <c r="AN85" s="5">
        <f>VLOOKUP(B85,[36]jan97!$A$48:$IV$113,3,0)</f>
        <v>200889</v>
      </c>
      <c r="AO85" s="5">
        <f>VLOOKUP(B85,[37]feb97!$A$35:$IV$99,3,0)</f>
        <v>82299</v>
      </c>
      <c r="AP85" s="5">
        <f>VLOOKUP(B85,[38]mar97!$A$35:$IV$95,3,0)</f>
        <v>46068</v>
      </c>
      <c r="AQ85" s="5">
        <f>VLOOKUP(B85,[39]apr97!$A$35:$IV$97,3,0)</f>
        <v>133679</v>
      </c>
      <c r="AR85" s="5">
        <f>VLOOKUP(B85,[40]may97!$A$48:$IV$109,3,0)</f>
        <v>100125</v>
      </c>
      <c r="AS85" s="5">
        <f>VLOOKUP(B85,[41]jun97!$A$35:$IV$96,3,0)</f>
        <v>121837</v>
      </c>
      <c r="AT85" s="5">
        <f>VLOOKUP(B85,[42]jul97!$A$50:$IV$110,3,0)</f>
        <v>127534</v>
      </c>
      <c r="AU85" s="5">
        <f>VLOOKUP(B85,[43]aug97!$A$49:$IV$107,3,0)</f>
        <v>136557</v>
      </c>
      <c r="AV85" s="5">
        <f>VLOOKUP(B85,[44]sep97!$A$49:$IV$107,3,0)</f>
        <v>93038</v>
      </c>
      <c r="AW85" s="5">
        <f>VLOOKUP(B85,[45]oct97!$A$36:$IV$92,3,0)</f>
        <v>69038</v>
      </c>
      <c r="AX85" s="5">
        <f>VLOOKUP(B85,[46]nov97!$A$35:$IV$90,3,0)</f>
        <v>104303</v>
      </c>
      <c r="AY85" s="5">
        <f>VLOOKUP(B85,[47]dec97!$A$49:$IV$103,3,0)</f>
        <v>52381</v>
      </c>
      <c r="AZ85" s="5">
        <f>VLOOKUP(B85,[48]jan98!$A$34:$IV$83,3,0)</f>
        <v>143010</v>
      </c>
      <c r="BA85" s="5">
        <f>VLOOKUP(B85,[49]feb98!$A$34:$IV$81,3,0)</f>
        <v>195329</v>
      </c>
      <c r="BB85" s="5">
        <f>VLOOKUP(B85,[50]mar98!$A$34:$IV$82,3,0)</f>
        <v>133135</v>
      </c>
      <c r="BC85" s="5" t="e">
        <f>VLOOKUP(B85,[51]apr98!$A$31:$IV$39,3,0)</f>
        <v>#N/A</v>
      </c>
      <c r="BD85" s="5">
        <f>VLOOKUP(B85,[52]may98!$A$34:$IV$80,3,0)</f>
        <v>125317</v>
      </c>
      <c r="BE85" s="5">
        <f>VLOOKUP(B85,[53]jun98!$A$47:$IV$92,3,0)</f>
        <v>87371</v>
      </c>
      <c r="BF85" s="5">
        <f>VLOOKUP(B85,[54]jul98!$A$34:$IV$78,3,0)</f>
        <v>157625</v>
      </c>
      <c r="BG85" s="5">
        <f>VLOOKUP(B85,[55]aug98!$A$47:$IV$90,3,0)</f>
        <v>72001</v>
      </c>
      <c r="BH85" s="5">
        <f>VLOOKUP(B85,[56]sep98!$A$47:$IV$89,3,0)</f>
        <v>215038</v>
      </c>
      <c r="BI85" s="5">
        <f>VLOOKUP(B85,[57]oct98!$A$34:$IV$75,3,0)</f>
        <v>138205</v>
      </c>
      <c r="BJ85" s="5">
        <f>VLOOKUP(B85,[58]nov98!$A$34:$IV$74,3,0)</f>
        <v>264717</v>
      </c>
      <c r="BK85" s="5">
        <f>VLOOKUP(B85,[59]dec98!$A$34:$IV$72,3,0)</f>
        <v>86923</v>
      </c>
      <c r="BL85" s="5">
        <f>VLOOKUP(B85,[60]jan99!$A$33:$IV$67,3,0)</f>
        <v>280205</v>
      </c>
      <c r="BM85" s="5">
        <f>VLOOKUP(B85,[61]feb99!$A$33:$IV$68,3,0)</f>
        <v>160995</v>
      </c>
      <c r="BN85" s="5">
        <f>VLOOKUP(B85,[62]mar99!$A$33:$IV$65,3,0)</f>
        <v>131679</v>
      </c>
      <c r="BO85" s="5">
        <f>VLOOKUP(B85,[63]apr99!$A$33:$IV$65,3,0)</f>
        <v>295162</v>
      </c>
      <c r="BP85" s="5">
        <f>VLOOKUP(B85,[64]may99!$A$33:$IV$64,3,0)</f>
        <v>148646</v>
      </c>
      <c r="BQ85" s="5">
        <f>VLOOKUP(B85,[65]jun99!$A$33:$IV$63,3,0)</f>
        <v>298165</v>
      </c>
      <c r="BR85" s="5">
        <f>VLOOKUP(B85,[66]jul99!$A$45:$IV$74,3,0)</f>
        <v>219875</v>
      </c>
      <c r="BS85" s="5">
        <f>VLOOKUP(B85,[67]aug99!$A$33:$IV$62,3,0)</f>
        <v>227106</v>
      </c>
      <c r="BT85" s="5">
        <f>VLOOKUP(B85,[68]sep99!$A$33:$IV$60,3,0)</f>
        <v>417017</v>
      </c>
      <c r="BU85" s="5">
        <f>VLOOKUP(B85,[69]oct99!$A$33:$IV$59,3,0)</f>
        <v>384514</v>
      </c>
      <c r="BV85" s="5">
        <f>VLOOKUP(B85,[70]nov99!$A$33:$IV$58,3,0)</f>
        <v>402008</v>
      </c>
      <c r="BW85" s="5">
        <f>VLOOKUP(B85,[71]dec99!$A$33:$IV$59,3,0)</f>
        <v>165356</v>
      </c>
      <c r="BX85" s="5">
        <f>VLOOKUP(B85,[72]jan00!$A$32:$IV$52,3,0)</f>
        <v>566375</v>
      </c>
      <c r="BY85" s="5">
        <f>VLOOKUP(B85,[73]feb00!$A$32:$IV$50,3,0)</f>
        <v>11313</v>
      </c>
      <c r="BZ85" s="5">
        <f>VLOOKUP(B85,[74]mar00!$A$42:$IV$60,3,0)</f>
        <v>3097</v>
      </c>
      <c r="CA85" s="5" t="e">
        <f>VLOOKUP(B85,[75]apr00!$A$31:$IV$37,3,0)</f>
        <v>#N/A</v>
      </c>
      <c r="CB85" s="5">
        <f>VLOOKUP(B85,[76]may00!$A$32:$IV$46,3,0)</f>
        <v>10629</v>
      </c>
      <c r="CC85" s="5">
        <f>VLOOKUP(B85,[77]jun00!$A$32:$IV$44,3,0)</f>
        <v>432227</v>
      </c>
      <c r="CD85" s="5">
        <f>VLOOKUP(B85,[78]jul00!$A$32:$IV$46,3,0)</f>
        <v>1664498</v>
      </c>
      <c r="CE85" s="5">
        <f>VLOOKUP(B85,[79]aug00!$A$32:$IV$48,3,0)</f>
        <v>725867</v>
      </c>
      <c r="CF85" s="5">
        <f>VLOOKUP(B85,[80]sep00!$A$33:$IV$48,3,0)</f>
        <v>283320</v>
      </c>
      <c r="CG85" s="5">
        <f>VLOOKUP(B85,[81]oct00!$A$32:$IV$45,3,0)</f>
        <v>1445413</v>
      </c>
      <c r="CH85" s="5">
        <f>VLOOKUP(B85,[82]nov00!$A$32:$IV$43,3,0)</f>
        <v>412559</v>
      </c>
      <c r="CI85" s="5"/>
      <c r="CJ85" s="5"/>
      <c r="CK85" s="5"/>
      <c r="CL85" s="5"/>
      <c r="CN85" s="2">
        <v>36831</v>
      </c>
      <c r="CO85" s="1">
        <f t="shared" si="113"/>
        <v>0.68293613333333336</v>
      </c>
      <c r="CP85" s="1">
        <f t="shared" si="115"/>
        <v>1.9938666666666667E-3</v>
      </c>
      <c r="CQ85" s="1">
        <f t="shared" si="116"/>
        <v>4.9626666666666662E-4</v>
      </c>
      <c r="CR85" s="1">
        <f t="shared" si="117"/>
        <v>1.394E-4</v>
      </c>
      <c r="CS85" s="1">
        <f t="shared" si="118"/>
        <v>1.3003333333333334E-4</v>
      </c>
      <c r="CT85" s="1">
        <f t="shared" si="119"/>
        <v>1.8189666666666667E-3</v>
      </c>
      <c r="CU85" s="1">
        <f t="shared" si="120"/>
        <v>9.8689999999999997E-4</v>
      </c>
      <c r="CV85" s="1">
        <f t="shared" si="121"/>
        <v>3.5323999999999998E-3</v>
      </c>
      <c r="CW85" s="1">
        <f t="shared" si="122"/>
        <v>8.8330000000000006E-4</v>
      </c>
      <c r="CX85" s="1">
        <f t="shared" si="123"/>
        <v>1.7564666666666667E-3</v>
      </c>
      <c r="CY85" s="1">
        <f t="shared" si="124"/>
        <v>7.7229999999999996E-4</v>
      </c>
      <c r="CZ85" s="1">
        <f t="shared" si="125"/>
        <v>3.4855333333333335E-3</v>
      </c>
      <c r="DA85" s="1">
        <f t="shared" si="126"/>
        <v>4.9639366666666671E-2</v>
      </c>
      <c r="DB85" s="1">
        <f t="shared" si="127"/>
        <v>2.4402999999999998E-3</v>
      </c>
      <c r="DC85" s="1">
        <f t="shared" si="128"/>
        <v>3.8770000000000005E-4</v>
      </c>
      <c r="DD85" s="1">
        <f t="shared" si="129"/>
        <v>2.0252999999999998E-3</v>
      </c>
      <c r="DE85" s="1" t="e">
        <f t="shared" si="130"/>
        <v>#N/A</v>
      </c>
      <c r="DF85" s="1">
        <f t="shared" si="131"/>
        <v>6.0233333333333331E-5</v>
      </c>
      <c r="DG85" s="1">
        <f t="shared" si="132"/>
        <v>2.5333333333333334E-5</v>
      </c>
      <c r="DH85" s="1">
        <f t="shared" si="133"/>
        <v>1.0319999999999999E-4</v>
      </c>
      <c r="DI85" s="1">
        <f t="shared" si="134"/>
        <v>6.107333333333334E-4</v>
      </c>
      <c r="DJ85" s="1">
        <f t="shared" si="135"/>
        <v>4.6373333333333335E-4</v>
      </c>
      <c r="DK85" s="1">
        <f t="shared" si="136"/>
        <v>5.7033333333333335E-5</v>
      </c>
      <c r="DL85" s="1">
        <f t="shared" si="137"/>
        <v>1.7812333333333333E-3</v>
      </c>
      <c r="DM85" s="1">
        <f t="shared" si="138"/>
        <v>0</v>
      </c>
      <c r="DN85" s="1" t="e">
        <f t="shared" si="139"/>
        <v>#N/A</v>
      </c>
      <c r="DO85" s="1" t="e">
        <f t="shared" si="140"/>
        <v>#N/A</v>
      </c>
      <c r="DP85" s="1">
        <f t="shared" si="141"/>
        <v>0</v>
      </c>
      <c r="DQ85" s="1">
        <f t="shared" si="142"/>
        <v>4.0566666666666666E-5</v>
      </c>
      <c r="DR85" s="1">
        <f t="shared" si="143"/>
        <v>0</v>
      </c>
      <c r="DS85" s="1">
        <f t="shared" si="144"/>
        <v>1.6233333333333334E-4</v>
      </c>
      <c r="DT85" s="1">
        <f t="shared" si="145"/>
        <v>7.1123333333333329E-4</v>
      </c>
      <c r="DU85" s="1">
        <f t="shared" si="146"/>
        <v>2.4100000000000002E-3</v>
      </c>
      <c r="DV85" s="1">
        <f t="shared" si="147"/>
        <v>1.7800000000000001E-3</v>
      </c>
      <c r="DW85" s="1">
        <f t="shared" si="148"/>
        <v>4.1317999999999997E-3</v>
      </c>
      <c r="DX85" s="1">
        <f t="shared" si="149"/>
        <v>2.2208666666666669E-3</v>
      </c>
      <c r="DY85" s="1">
        <f t="shared" si="150"/>
        <v>6.1001333333333329E-3</v>
      </c>
      <c r="DZ85" s="1">
        <f t="shared" si="151"/>
        <v>6.6963000000000005E-3</v>
      </c>
      <c r="EA85" s="1">
        <f t="shared" si="152"/>
        <v>2.7432999999999997E-3</v>
      </c>
      <c r="EB85" s="1">
        <f t="shared" si="153"/>
        <v>1.5356E-3</v>
      </c>
      <c r="EC85" s="1">
        <f t="shared" si="154"/>
        <v>4.4559666666666668E-3</v>
      </c>
      <c r="ED85" s="1">
        <f t="shared" si="155"/>
        <v>3.3375000000000002E-3</v>
      </c>
      <c r="EE85" s="1">
        <f t="shared" si="156"/>
        <v>4.0612333333333332E-3</v>
      </c>
      <c r="EF85" s="1">
        <f t="shared" si="157"/>
        <v>4.2511333333333338E-3</v>
      </c>
      <c r="EG85" s="1">
        <f t="shared" si="158"/>
        <v>4.5519000000000002E-3</v>
      </c>
      <c r="EH85" s="1">
        <f t="shared" si="159"/>
        <v>3.1012666666666664E-3</v>
      </c>
      <c r="EI85" s="1">
        <f t="shared" si="160"/>
        <v>2.3012666666666669E-3</v>
      </c>
      <c r="EJ85" s="1">
        <f t="shared" si="161"/>
        <v>3.4767666666666668E-3</v>
      </c>
      <c r="EK85" s="1">
        <f t="shared" si="162"/>
        <v>1.7460333333333333E-3</v>
      </c>
      <c r="EL85" s="1">
        <f t="shared" si="163"/>
        <v>4.7669999999999995E-3</v>
      </c>
      <c r="EM85" s="1">
        <f t="shared" si="164"/>
        <v>6.5109666666666672E-3</v>
      </c>
      <c r="EN85" s="1">
        <f t="shared" si="165"/>
        <v>4.4378333333333336E-3</v>
      </c>
      <c r="EO85" s="1" t="e">
        <f t="shared" si="166"/>
        <v>#N/A</v>
      </c>
      <c r="EP85" s="1">
        <f t="shared" si="167"/>
        <v>4.1772333333333338E-3</v>
      </c>
      <c r="EQ85" s="1">
        <f t="shared" si="168"/>
        <v>2.9123666666666667E-3</v>
      </c>
      <c r="ER85" s="1">
        <f t="shared" si="169"/>
        <v>5.2541666666666665E-3</v>
      </c>
      <c r="ES85" s="1">
        <f t="shared" si="170"/>
        <v>2.4000333333333334E-3</v>
      </c>
      <c r="ET85" s="1">
        <f t="shared" si="171"/>
        <v>7.1679333333333336E-3</v>
      </c>
      <c r="EU85" s="1">
        <f t="shared" si="172"/>
        <v>4.6068333333333334E-3</v>
      </c>
      <c r="EV85" s="1">
        <f t="shared" si="173"/>
        <v>8.8238999999999991E-3</v>
      </c>
      <c r="EW85" s="1">
        <f t="shared" si="174"/>
        <v>2.8974333333333332E-3</v>
      </c>
      <c r="EX85" s="1">
        <f t="shared" si="175"/>
        <v>9.3401666666666668E-3</v>
      </c>
      <c r="EY85" s="1">
        <f t="shared" si="176"/>
        <v>5.3664999999999997E-3</v>
      </c>
      <c r="EZ85" s="1">
        <f t="shared" si="177"/>
        <v>4.3892999999999996E-3</v>
      </c>
      <c r="FA85" s="1">
        <f t="shared" si="114"/>
        <v>9.838733333333332E-3</v>
      </c>
      <c r="FB85" s="1">
        <f t="shared" si="186"/>
        <v>4.9548666666666668E-3</v>
      </c>
      <c r="FC85" s="1">
        <f t="shared" si="187"/>
        <v>9.9388333333333342E-3</v>
      </c>
      <c r="FD85" s="1">
        <f t="shared" si="188"/>
        <v>7.3291666666666661E-3</v>
      </c>
      <c r="FE85" s="1">
        <f t="shared" si="189"/>
        <v>7.5702E-3</v>
      </c>
      <c r="FF85" s="1">
        <f t="shared" si="190"/>
        <v>1.3900566666666668E-2</v>
      </c>
      <c r="FG85" s="1">
        <f t="shared" si="191"/>
        <v>1.2817133333333335E-2</v>
      </c>
      <c r="FH85" s="1">
        <f t="shared" si="192"/>
        <v>1.3400266666666666E-2</v>
      </c>
      <c r="FI85" s="1">
        <f t="shared" si="193"/>
        <v>5.511866666666667E-3</v>
      </c>
      <c r="FJ85" s="1">
        <f t="shared" si="194"/>
        <v>1.8879166666666666E-2</v>
      </c>
      <c r="FK85" s="1">
        <f t="shared" si="195"/>
        <v>3.771E-4</v>
      </c>
      <c r="FL85" s="1">
        <f t="shared" si="196"/>
        <v>1.0323333333333333E-4</v>
      </c>
      <c r="FM85" s="1" t="e">
        <f t="shared" si="197"/>
        <v>#N/A</v>
      </c>
      <c r="FN85" s="1">
        <f t="shared" si="198"/>
        <v>3.5429999999999999E-4</v>
      </c>
      <c r="FO85" s="1">
        <f t="shared" si="199"/>
        <v>1.4407566666666666E-2</v>
      </c>
      <c r="FP85" s="1">
        <f t="shared" si="200"/>
        <v>5.548326666666667E-2</v>
      </c>
      <c r="FQ85" s="1">
        <f t="shared" si="178"/>
        <v>2.4195566666666668E-2</v>
      </c>
      <c r="FR85" s="1">
        <f t="shared" si="179"/>
        <v>9.444000000000001E-3</v>
      </c>
      <c r="FS85" s="1">
        <f t="shared" si="180"/>
        <v>4.8180433333333335E-2</v>
      </c>
      <c r="FT85" s="1">
        <f t="shared" si="181"/>
        <v>1.3751966666666667E-2</v>
      </c>
      <c r="FU85" s="1">
        <f t="shared" si="182"/>
        <v>0</v>
      </c>
      <c r="FV85" s="1">
        <f t="shared" si="183"/>
        <v>0</v>
      </c>
      <c r="FW85" s="1">
        <f t="shared" si="184"/>
        <v>0</v>
      </c>
      <c r="FX85" s="1">
        <f t="shared" si="185"/>
        <v>0</v>
      </c>
    </row>
    <row r="86" spans="1:180" x14ac:dyDescent="0.2">
      <c r="A86" s="1">
        <v>31</v>
      </c>
      <c r="B86" s="2">
        <v>36861</v>
      </c>
      <c r="C86" s="5">
        <f>VLOOKUP(B86,'[1]1993'!$A$392:$IV$502,3,0)</f>
        <v>3552874</v>
      </c>
      <c r="D86" s="5">
        <f>VLOOKUP(B86,[2]jan94!$A$38:$IV$145,3,0)</f>
        <v>2979</v>
      </c>
      <c r="E86" s="5">
        <f>VLOOKUP(B86,[3]feb94!$A$38:$IV$144,3,0)</f>
        <v>3703</v>
      </c>
      <c r="F86" s="5">
        <f>VLOOKUP(B86,[4]mar94!$A$38:$IV$144,3,0)</f>
        <v>4379</v>
      </c>
      <c r="G86" s="5">
        <f>VLOOKUP(B86,[5]apr94!$A$38:$IV$142,3,0)</f>
        <v>4472</v>
      </c>
      <c r="H86" s="5">
        <f>VLOOKUP(B86,[6]may94!$A$38:$IV$142,3,0)</f>
        <v>57644</v>
      </c>
      <c r="I86" s="5">
        <f>VLOOKUP(B86,[7]jun94!$A$49:$IV$153,3,0)</f>
        <v>32413</v>
      </c>
      <c r="J86" s="5">
        <f>VLOOKUP(B86,[8]jul94!$A$38:$IV$140,3,0)</f>
        <v>105836</v>
      </c>
      <c r="K86" s="5">
        <f>VLOOKUP(B86,[9]aug94!$A$38:$IV$140,3,0)</f>
        <v>37505</v>
      </c>
      <c r="L86" s="5">
        <f>VLOOKUP(B86,[10]sep94!$A$38:$IV$137,3,0)</f>
        <v>55867</v>
      </c>
      <c r="M86" s="5">
        <f>VLOOKUP(B86,[11]oct94!$A$38:$IV$140,3,0)</f>
        <v>38630</v>
      </c>
      <c r="N86" s="5">
        <f>VLOOKUP(B86,[12]nov94!$A$38:$IV$138,3,0)</f>
        <v>96649</v>
      </c>
      <c r="O86" s="5">
        <f>VLOOKUP(B86,[13]dec94!$A$38:$IV$137,3,0)</f>
        <v>19608</v>
      </c>
      <c r="P86" s="5">
        <f>VLOOKUP(B86,[14]jan95!$A$37:$IV$133,3,0)</f>
        <v>70264</v>
      </c>
      <c r="Q86" s="5">
        <f>VLOOKUP(B86,[15]feb95!$A$37:$IV$127,3,0)</f>
        <v>27665</v>
      </c>
      <c r="R86" s="5">
        <f>VLOOKUP(B86,[16]mar95!$A$37:$IV$128,3,0)</f>
        <v>68084</v>
      </c>
      <c r="S86" s="5">
        <f>VLOOKUP(B86,[17]apr95!$A$37:$IV$122,3,0)</f>
        <v>17762</v>
      </c>
      <c r="T86" s="5">
        <f>VLOOKUP(B86,[18]may95!$A$37:$IV$126,3,0)</f>
        <v>50080</v>
      </c>
      <c r="U86" s="5">
        <f>VLOOKUP(B86,[19]jun95!$A$51:$IV$142,3,0)</f>
        <v>19089</v>
      </c>
      <c r="V86" s="5">
        <f>VLOOKUP(B86,[20]jul95!$A$51:$IV$140,3,0)</f>
        <v>17397</v>
      </c>
      <c r="W86" s="5">
        <f>VLOOKUP(B86,[21]aug95!$A$51:$IV$139,3,0)</f>
        <v>47844</v>
      </c>
      <c r="X86" s="5">
        <f>VLOOKUP(B86,[22]sep95!$A$51:$IV$138,3,0)</f>
        <v>22575</v>
      </c>
      <c r="Y86" s="5">
        <f>VLOOKUP(B86,[23]oct95!$A$37:$IV$122,3,0)</f>
        <v>2155</v>
      </c>
      <c r="Z86" s="5">
        <f>VLOOKUP(B86,[24]nov95!$A$37:$IV$122,3,0)</f>
        <v>51786</v>
      </c>
      <c r="AA86" s="5"/>
      <c r="AB86" s="5">
        <f>VLOOKUP(B86,[25]jan96!$A$36:$IV$108,3,0)</f>
        <v>4393</v>
      </c>
      <c r="AC86" s="5" t="e">
        <f>VLOOKUP(B86,[26]feb96!$A$32:$IV$51,3,0)</f>
        <v>#N/A</v>
      </c>
      <c r="AD86" s="5"/>
      <c r="AE86" s="5">
        <f>VLOOKUP(B86,[27]apr96!$A$36:$IV$111,3,0)</f>
        <v>1391</v>
      </c>
      <c r="AF86" s="5">
        <f>VLOOKUP(B86,[28]may96!$A$50:$IV$159,3,0)</f>
        <v>0</v>
      </c>
      <c r="AG86" s="5">
        <f>VLOOKUP(B86,[29]jun96!$A$36:$IV$111,3,0)</f>
        <v>5705</v>
      </c>
      <c r="AH86" s="5">
        <f>VLOOKUP(B86,[30]jul96!$A$51:$IV$125,3,0)</f>
        <v>22015</v>
      </c>
      <c r="AI86" s="5">
        <f>VLOOKUP(B86,[31]aug96!$A$50:$IV$123,3,0)</f>
        <v>62626</v>
      </c>
      <c r="AJ86" s="5">
        <f>VLOOKUP(B86,[32]sep96!$A$50:$IV$122,3,0)</f>
        <v>55897</v>
      </c>
      <c r="AK86" s="5">
        <f>VLOOKUP(B86,[33]oct96!$A$36:$IV$108,3,0)</f>
        <v>108854</v>
      </c>
      <c r="AL86" s="5">
        <f>VLOOKUP(B86,[34]nov96!$A$36:$IV$106,3,0)</f>
        <v>66352</v>
      </c>
      <c r="AM86" s="5">
        <f>VLOOKUP(B86,[35]dec96!$A$36:$IV$105,3,0)</f>
        <v>162847</v>
      </c>
      <c r="AN86" s="5">
        <f>VLOOKUP(B86,[36]jan97!$A$48:$IV$113,3,0)</f>
        <v>183400</v>
      </c>
      <c r="AO86" s="5">
        <f>VLOOKUP(B86,[37]feb97!$A$35:$IV$99,3,0)</f>
        <v>81739</v>
      </c>
      <c r="AP86" s="5">
        <f>VLOOKUP(B86,[38]mar97!$A$35:$IV$95,3,0)</f>
        <v>42048</v>
      </c>
      <c r="AQ86" s="5">
        <f>VLOOKUP(B86,[39]apr97!$A$35:$IV$97,3,0)</f>
        <v>134393</v>
      </c>
      <c r="AR86" s="5">
        <f>VLOOKUP(B86,[40]may97!$A$48:$IV$109,3,0)</f>
        <v>96131</v>
      </c>
      <c r="AS86" s="5">
        <f>VLOOKUP(B86,[41]jun97!$A$35:$IV$96,3,0)</f>
        <v>116000</v>
      </c>
      <c r="AT86" s="5">
        <f>VLOOKUP(B86,[42]jul97!$A$50:$IV$110,3,0)</f>
        <v>117641</v>
      </c>
      <c r="AU86" s="5">
        <f>VLOOKUP(B86,[43]aug97!$A$49:$IV$107,3,0)</f>
        <v>138251</v>
      </c>
      <c r="AV86" s="5">
        <f>VLOOKUP(B86,[44]sep97!$A$49:$IV$107,3,0)</f>
        <v>93059</v>
      </c>
      <c r="AW86" s="5">
        <f>VLOOKUP(B86,[45]oct97!$A$36:$IV$92,3,0)</f>
        <v>66291</v>
      </c>
      <c r="AX86" s="5">
        <f>VLOOKUP(B86,[46]nov97!$A$35:$IV$90,3,0)</f>
        <v>99217</v>
      </c>
      <c r="AY86" s="5">
        <f>VLOOKUP(B86,[47]dec97!$A$49:$IV$103,3,0)</f>
        <v>41960</v>
      </c>
      <c r="AZ86" s="5">
        <f>VLOOKUP(B86,[48]jan98!$A$34:$IV$83,3,0)</f>
        <v>139102</v>
      </c>
      <c r="BA86" s="5">
        <f>VLOOKUP(B86,[49]feb98!$A$34:$IV$81,3,0)</f>
        <v>188458</v>
      </c>
      <c r="BB86" s="5">
        <f>VLOOKUP(B86,[50]mar98!$A$34:$IV$82,3,0)</f>
        <v>122942</v>
      </c>
      <c r="BC86" s="5" t="e">
        <f>VLOOKUP(B86,[51]apr98!$A$31:$IV$39,3,0)</f>
        <v>#N/A</v>
      </c>
      <c r="BD86" s="5">
        <f>VLOOKUP(B86,[52]may98!$A$34:$IV$80,3,0)</f>
        <v>119365</v>
      </c>
      <c r="BE86" s="5">
        <f>VLOOKUP(B86,[53]jun98!$A$47:$IV$92,3,0)</f>
        <v>72732</v>
      </c>
      <c r="BF86" s="5">
        <f>VLOOKUP(B86,[54]jul98!$A$34:$IV$78,3,0)</f>
        <v>144350</v>
      </c>
      <c r="BG86" s="5">
        <f>VLOOKUP(B86,[55]aug98!$A$47:$IV$90,3,0)</f>
        <v>131743</v>
      </c>
      <c r="BH86" s="5">
        <f>VLOOKUP(B86,[56]sep98!$A$47:$IV$89,3,0)</f>
        <v>252458</v>
      </c>
      <c r="BI86" s="5">
        <f>VLOOKUP(B86,[57]oct98!$A$34:$IV$75,3,0)</f>
        <v>142536</v>
      </c>
      <c r="BJ86" s="5">
        <f>VLOOKUP(B86,[58]nov98!$A$34:$IV$74,3,0)</f>
        <v>286272</v>
      </c>
      <c r="BK86" s="5">
        <f>VLOOKUP(B86,[59]dec98!$A$34:$IV$72,3,0)</f>
        <v>112150</v>
      </c>
      <c r="BL86" s="5">
        <f>VLOOKUP(B86,[60]jan99!$A$33:$IV$67,3,0)</f>
        <v>280205</v>
      </c>
      <c r="BM86" s="5">
        <f>VLOOKUP(B86,[61]feb99!$A$33:$IV$68,3,0)</f>
        <v>132158</v>
      </c>
      <c r="BN86" s="5">
        <f>VLOOKUP(B86,[62]mar99!$A$33:$IV$65,3,0)</f>
        <v>120308</v>
      </c>
      <c r="BO86" s="5">
        <f>VLOOKUP(B86,[63]apr99!$A$33:$IV$65,3,0)</f>
        <v>276884</v>
      </c>
      <c r="BP86" s="5">
        <f>VLOOKUP(B86,[64]may99!$A$33:$IV$64,3,0)</f>
        <v>127696</v>
      </c>
      <c r="BQ86" s="5">
        <f>VLOOKUP(B86,[65]jun99!$A$33:$IV$63,3,0)</f>
        <v>300554</v>
      </c>
      <c r="BR86" s="5">
        <f>VLOOKUP(B86,[66]jul99!$A$45:$IV$74,3,0)</f>
        <v>240669</v>
      </c>
      <c r="BS86" s="5">
        <f>VLOOKUP(B86,[67]aug99!$A$33:$IV$62,3,0)</f>
        <v>280853</v>
      </c>
      <c r="BT86" s="5">
        <f>VLOOKUP(B86,[68]sep99!$A$33:$IV$60,3,0)</f>
        <v>422566</v>
      </c>
      <c r="BU86" s="5">
        <f>VLOOKUP(B86,[69]oct99!$A$33:$IV$59,3,0)</f>
        <v>429966</v>
      </c>
      <c r="BV86" s="5">
        <f>VLOOKUP(B86,[70]nov99!$A$33:$IV$58,3,0)</f>
        <v>511496</v>
      </c>
      <c r="BW86" s="5">
        <f>VLOOKUP(B86,[71]dec99!$A$33:$IV$59,3,0)</f>
        <v>152168</v>
      </c>
      <c r="BX86" s="5">
        <f>VLOOKUP(B86,[72]jan00!$A$32:$IV$52,3,0)</f>
        <v>561775</v>
      </c>
      <c r="BY86" s="5">
        <f>VLOOKUP(B86,[73]feb00!$A$32:$IV$50,3,0)</f>
        <v>6783</v>
      </c>
      <c r="BZ86" s="5">
        <f>VLOOKUP(B86,[74]mar00!$A$42:$IV$60,3,0)</f>
        <v>3126</v>
      </c>
      <c r="CA86" s="5" t="e">
        <f>VLOOKUP(B86,[75]apr00!$A$31:$IV$37,3,0)</f>
        <v>#N/A</v>
      </c>
      <c r="CB86" s="5">
        <f>VLOOKUP(B86,[76]may00!$A$32:$IV$46,3,0)</f>
        <v>9843</v>
      </c>
      <c r="CC86" s="5">
        <f>VLOOKUP(B86,[77]jun00!$A$32:$IV$44,3,0)</f>
        <v>327908</v>
      </c>
      <c r="CD86" s="5">
        <f>VLOOKUP(B86,[78]jul00!$A$32:$IV$46,3,0)</f>
        <v>1623458</v>
      </c>
      <c r="CE86" s="5">
        <f>VLOOKUP(B86,[79]aug00!$A$32:$IV$48,3,0)</f>
        <v>846096</v>
      </c>
      <c r="CF86" s="5">
        <f>VLOOKUP(B86,[80]sep00!$A$33:$IV$48,3,0)</f>
        <v>251529</v>
      </c>
      <c r="CG86" s="5">
        <f>VLOOKUP(B86,[81]oct00!$A$32:$IV$45,3,0)</f>
        <v>1501262</v>
      </c>
      <c r="CH86" s="5">
        <f>VLOOKUP(B86,[82]nov00!$A$32:$IV$43,3,0)</f>
        <v>1548089</v>
      </c>
      <c r="CI86" s="5">
        <f>VLOOKUP(B86,[83]dec00!$A$32:$IV$39,3,0)</f>
        <v>881145</v>
      </c>
      <c r="CJ86" s="5"/>
      <c r="CK86" s="5"/>
      <c r="CL86" s="5"/>
      <c r="CN86" s="2">
        <v>36861</v>
      </c>
      <c r="CO86" s="1">
        <f t="shared" si="113"/>
        <v>0.11460883870967742</v>
      </c>
      <c r="CP86" s="1">
        <f t="shared" si="115"/>
        <v>9.6096774193548377E-5</v>
      </c>
      <c r="CQ86" s="1">
        <f t="shared" si="116"/>
        <v>1.1945161290322582E-4</v>
      </c>
      <c r="CR86" s="1">
        <f t="shared" si="117"/>
        <v>1.4125806451612905E-4</v>
      </c>
      <c r="CS86" s="1">
        <f t="shared" si="118"/>
        <v>1.4425806451612904E-4</v>
      </c>
      <c r="CT86" s="1">
        <f t="shared" si="119"/>
        <v>1.859483870967742E-3</v>
      </c>
      <c r="CU86" s="1">
        <f t="shared" si="120"/>
        <v>1.0455806451612902E-3</v>
      </c>
      <c r="CV86" s="1">
        <f t="shared" si="121"/>
        <v>3.4140645161290324E-3</v>
      </c>
      <c r="CW86" s="1">
        <f t="shared" si="122"/>
        <v>1.2098387096774192E-3</v>
      </c>
      <c r="CX86" s="1">
        <f t="shared" si="123"/>
        <v>1.8021612903225807E-3</v>
      </c>
      <c r="CY86" s="1">
        <f t="shared" si="124"/>
        <v>1.2461290322580644E-3</v>
      </c>
      <c r="CZ86" s="1">
        <f t="shared" si="125"/>
        <v>3.1177096774193547E-3</v>
      </c>
      <c r="DA86" s="1">
        <f t="shared" si="126"/>
        <v>6.3251612903225804E-4</v>
      </c>
      <c r="DB86" s="1">
        <f t="shared" si="127"/>
        <v>2.2665806451612901E-3</v>
      </c>
      <c r="DC86" s="1">
        <f t="shared" si="128"/>
        <v>8.9241935483870961E-4</v>
      </c>
      <c r="DD86" s="1">
        <f t="shared" si="129"/>
        <v>2.1962580645161294E-3</v>
      </c>
      <c r="DE86" s="1">
        <f t="shared" si="130"/>
        <v>5.7296774193548383E-4</v>
      </c>
      <c r="DF86" s="1">
        <f t="shared" si="131"/>
        <v>1.615483870967742E-3</v>
      </c>
      <c r="DG86" s="1">
        <f t="shared" si="132"/>
        <v>6.1577419354838709E-4</v>
      </c>
      <c r="DH86" s="1">
        <f t="shared" si="133"/>
        <v>5.6119354838709678E-4</v>
      </c>
      <c r="DI86" s="1">
        <f t="shared" si="134"/>
        <v>1.5433548387096773E-3</v>
      </c>
      <c r="DJ86" s="1">
        <f t="shared" si="135"/>
        <v>7.2822580645161294E-4</v>
      </c>
      <c r="DK86" s="1">
        <f t="shared" si="136"/>
        <v>6.9516129032258053E-5</v>
      </c>
      <c r="DL86" s="1">
        <f t="shared" si="137"/>
        <v>1.6705161290322581E-3</v>
      </c>
      <c r="DM86" s="1">
        <f t="shared" si="138"/>
        <v>0</v>
      </c>
      <c r="DN86" s="1">
        <f t="shared" si="139"/>
        <v>1.4170967741935486E-4</v>
      </c>
      <c r="DO86" s="1" t="e">
        <f t="shared" si="140"/>
        <v>#N/A</v>
      </c>
      <c r="DP86" s="1">
        <f t="shared" si="141"/>
        <v>0</v>
      </c>
      <c r="DQ86" s="1">
        <f t="shared" si="142"/>
        <v>4.4870967741935485E-5</v>
      </c>
      <c r="DR86" s="1">
        <f t="shared" si="143"/>
        <v>0</v>
      </c>
      <c r="DS86" s="1">
        <f t="shared" si="144"/>
        <v>1.8403225806451612E-4</v>
      </c>
      <c r="DT86" s="1">
        <f t="shared" si="145"/>
        <v>7.101612903225806E-4</v>
      </c>
      <c r="DU86" s="1">
        <f t="shared" si="146"/>
        <v>2.020193548387097E-3</v>
      </c>
      <c r="DV86" s="1">
        <f t="shared" si="147"/>
        <v>1.8031290322580646E-3</v>
      </c>
      <c r="DW86" s="1">
        <f t="shared" si="148"/>
        <v>3.5114193548387101E-3</v>
      </c>
      <c r="DX86" s="1">
        <f t="shared" si="149"/>
        <v>2.1403870967741934E-3</v>
      </c>
      <c r="DY86" s="1">
        <f t="shared" si="150"/>
        <v>5.2531290322580639E-3</v>
      </c>
      <c r="DZ86" s="1">
        <f t="shared" si="151"/>
        <v>5.9161290322580651E-3</v>
      </c>
      <c r="EA86" s="1">
        <f t="shared" si="152"/>
        <v>2.6367419354838711E-3</v>
      </c>
      <c r="EB86" s="1">
        <f t="shared" si="153"/>
        <v>1.3563870967741936E-3</v>
      </c>
      <c r="EC86" s="1">
        <f t="shared" si="154"/>
        <v>4.3352580645161292E-3</v>
      </c>
      <c r="ED86" s="1">
        <f t="shared" si="155"/>
        <v>3.101E-3</v>
      </c>
      <c r="EE86" s="1">
        <f t="shared" si="156"/>
        <v>3.7419354838709681E-3</v>
      </c>
      <c r="EF86" s="1">
        <f t="shared" si="157"/>
        <v>3.7948709677419353E-3</v>
      </c>
      <c r="EG86" s="1">
        <f t="shared" si="158"/>
        <v>4.4597096774193551E-3</v>
      </c>
      <c r="EH86" s="1">
        <f t="shared" si="159"/>
        <v>3.0019032258064519E-3</v>
      </c>
      <c r="EI86" s="1">
        <f t="shared" si="160"/>
        <v>2.13841935483871E-3</v>
      </c>
      <c r="EJ86" s="1">
        <f t="shared" si="161"/>
        <v>3.200548387096774E-3</v>
      </c>
      <c r="EK86" s="1">
        <f t="shared" si="162"/>
        <v>1.3535483870967741E-3</v>
      </c>
      <c r="EL86" s="1">
        <f t="shared" si="163"/>
        <v>4.487161290322581E-3</v>
      </c>
      <c r="EM86" s="1">
        <f t="shared" si="164"/>
        <v>6.0792903225806447E-3</v>
      </c>
      <c r="EN86" s="1">
        <f t="shared" si="165"/>
        <v>3.965870967741935E-3</v>
      </c>
      <c r="EO86" s="1" t="e">
        <f t="shared" si="166"/>
        <v>#N/A</v>
      </c>
      <c r="EP86" s="1">
        <f t="shared" si="167"/>
        <v>3.850483870967742E-3</v>
      </c>
      <c r="EQ86" s="1">
        <f t="shared" si="168"/>
        <v>2.3461935483870969E-3</v>
      </c>
      <c r="ER86" s="1">
        <f t="shared" si="169"/>
        <v>4.6564516129032263E-3</v>
      </c>
      <c r="ES86" s="1">
        <f t="shared" si="170"/>
        <v>4.249774193548387E-3</v>
      </c>
      <c r="ET86" s="1">
        <f t="shared" si="171"/>
        <v>8.1438064516129033E-3</v>
      </c>
      <c r="EU86" s="1">
        <f t="shared" si="172"/>
        <v>4.5979354838709676E-3</v>
      </c>
      <c r="EV86" s="1">
        <f t="shared" si="173"/>
        <v>9.2345806451612916E-3</v>
      </c>
      <c r="EW86" s="1">
        <f t="shared" si="174"/>
        <v>3.6177419354838708E-3</v>
      </c>
      <c r="EX86" s="1">
        <f t="shared" si="175"/>
        <v>9.0388709677419344E-3</v>
      </c>
      <c r="EY86" s="1">
        <f t="shared" si="176"/>
        <v>4.2631612903225808E-3</v>
      </c>
      <c r="EZ86" s="1">
        <f t="shared" si="177"/>
        <v>3.8809032258064514E-3</v>
      </c>
      <c r="FA86" s="1">
        <f t="shared" si="114"/>
        <v>8.9317419354838709E-3</v>
      </c>
      <c r="FB86" s="1">
        <f t="shared" si="186"/>
        <v>4.1192258064516128E-3</v>
      </c>
      <c r="FC86" s="1">
        <f t="shared" si="187"/>
        <v>9.695290322580645E-3</v>
      </c>
      <c r="FD86" s="1">
        <f t="shared" si="188"/>
        <v>7.7635161290322578E-3</v>
      </c>
      <c r="FE86" s="1">
        <f t="shared" si="189"/>
        <v>9.059774193548387E-3</v>
      </c>
      <c r="FF86" s="1">
        <f t="shared" si="190"/>
        <v>1.3631161290322581E-2</v>
      </c>
      <c r="FG86" s="1">
        <f t="shared" si="191"/>
        <v>1.3869870967741936E-2</v>
      </c>
      <c r="FH86" s="1">
        <f t="shared" si="192"/>
        <v>1.6499870967741935E-2</v>
      </c>
      <c r="FI86" s="1">
        <f t="shared" si="193"/>
        <v>4.9086451612903228E-3</v>
      </c>
      <c r="FJ86" s="1">
        <f t="shared" si="194"/>
        <v>1.8121774193548389E-2</v>
      </c>
      <c r="FK86" s="1">
        <f t="shared" si="195"/>
        <v>2.1880645161290323E-4</v>
      </c>
      <c r="FL86" s="1">
        <f t="shared" si="196"/>
        <v>1.0083870967741936E-4</v>
      </c>
      <c r="FM86" s="1" t="e">
        <f t="shared" si="197"/>
        <v>#N/A</v>
      </c>
      <c r="FN86" s="1">
        <f t="shared" si="198"/>
        <v>3.1751612903225802E-4</v>
      </c>
      <c r="FO86" s="1">
        <f t="shared" si="199"/>
        <v>1.0577677419354838E-2</v>
      </c>
      <c r="FP86" s="1">
        <f t="shared" si="200"/>
        <v>5.236961290322581E-2</v>
      </c>
      <c r="FQ86" s="1">
        <f t="shared" si="178"/>
        <v>2.729341935483871E-2</v>
      </c>
      <c r="FR86" s="1">
        <f t="shared" si="179"/>
        <v>8.1138387096774192E-3</v>
      </c>
      <c r="FS86" s="1">
        <f t="shared" si="180"/>
        <v>4.8427806451612904E-2</v>
      </c>
      <c r="FT86" s="1">
        <f t="shared" si="181"/>
        <v>4.9938354838709682E-2</v>
      </c>
      <c r="FU86" s="1">
        <f t="shared" si="182"/>
        <v>2.8424032258064516E-2</v>
      </c>
      <c r="FV86" s="1">
        <f t="shared" si="183"/>
        <v>0</v>
      </c>
      <c r="FW86" s="1">
        <f t="shared" si="184"/>
        <v>0</v>
      </c>
      <c r="FX86" s="1">
        <f t="shared" si="185"/>
        <v>0</v>
      </c>
    </row>
    <row r="87" spans="1:180" x14ac:dyDescent="0.2">
      <c r="A87" s="1">
        <v>31</v>
      </c>
      <c r="B87" s="2">
        <v>36892</v>
      </c>
      <c r="C87" s="5">
        <f>VLOOKUP(B87,'[1]1993'!$A$392:$IV$502,3,0)</f>
        <v>22305882</v>
      </c>
      <c r="D87" s="5">
        <f>VLOOKUP(B87,[2]jan94!$A$38:$IV$145,3,0)</f>
        <v>2795</v>
      </c>
      <c r="E87" s="5">
        <f>VLOOKUP(B87,[3]feb94!$A$38:$IV$144,3,0)</f>
        <v>3477</v>
      </c>
      <c r="F87" s="5">
        <f>VLOOKUP(B87,[4]mar94!$A$38:$IV$144,3,0)</f>
        <v>4141</v>
      </c>
      <c r="G87" s="5">
        <f>VLOOKUP(B87,[5]apr94!$A$38:$IV$142,3,0)</f>
        <v>4106</v>
      </c>
      <c r="H87" s="5">
        <f>VLOOKUP(B87,[6]may94!$A$38:$IV$142,3,0)</f>
        <v>58305</v>
      </c>
      <c r="I87" s="5">
        <f>VLOOKUP(B87,[7]jun94!$A$49:$IV$153,3,0)</f>
        <v>26224</v>
      </c>
      <c r="J87" s="5">
        <f>VLOOKUP(B87,[8]jul94!$A$38:$IV$140,3,0)</f>
        <v>97720</v>
      </c>
      <c r="K87" s="5">
        <f>VLOOKUP(B87,[9]aug94!$A$38:$IV$140,3,0)</f>
        <v>44525</v>
      </c>
      <c r="L87" s="5">
        <f>VLOOKUP(B87,[10]sep94!$A$38:$IV$137,3,0)</f>
        <v>55240</v>
      </c>
      <c r="M87" s="5">
        <f>VLOOKUP(B87,[11]oct94!$A$38:$IV$140,3,0)</f>
        <v>38287</v>
      </c>
      <c r="N87" s="5">
        <f>VLOOKUP(B87,[12]nov94!$A$38:$IV$138,3,0)</f>
        <v>99163</v>
      </c>
      <c r="O87" s="5">
        <f>VLOOKUP(B87,[13]dec94!$A$38:$IV$137,3,0)</f>
        <v>1532838</v>
      </c>
      <c r="P87" s="5">
        <f>VLOOKUP(B87,[14]jan95!$A$37:$IV$133,3,0)</f>
        <v>66866</v>
      </c>
      <c r="Q87" s="5">
        <f>VLOOKUP(B87,[15]feb95!$A$37:$IV$127,3,0)</f>
        <v>27612</v>
      </c>
      <c r="R87" s="5">
        <f>VLOOKUP(B87,[16]mar95!$A$37:$IV$128,3,0)</f>
        <v>67062</v>
      </c>
      <c r="S87" s="5">
        <f>VLOOKUP(B87,[17]apr95!$A$37:$IV$122,3,0)</f>
        <v>18105</v>
      </c>
      <c r="T87" s="5">
        <f>VLOOKUP(B87,[18]may95!$A$37:$IV$126,3,0)</f>
        <v>51629</v>
      </c>
      <c r="U87" s="5">
        <f>VLOOKUP(B87,[19]jun95!$A$51:$IV$142,3,0)</f>
        <v>19152</v>
      </c>
      <c r="V87" s="5">
        <f>VLOOKUP(B87,[20]jul95!$A$51:$IV$140,3,0)</f>
        <v>16845</v>
      </c>
      <c r="W87" s="5">
        <f>VLOOKUP(B87,[21]aug95!$A$51:$IV$139,3,0)</f>
        <v>44828</v>
      </c>
      <c r="X87" s="5">
        <f>VLOOKUP(B87,[22]sep95!$A$51:$IV$138,3,0)</f>
        <v>22085</v>
      </c>
      <c r="Y87" s="5">
        <f>VLOOKUP(B87,[23]oct95!$A$37:$IV$122,3,0)</f>
        <v>1861</v>
      </c>
      <c r="Z87" s="5">
        <f>VLOOKUP(B87,[24]nov95!$A$37:$IV$122,3,0)</f>
        <v>53591</v>
      </c>
      <c r="AA87" s="5"/>
      <c r="AB87" s="5">
        <f>VLOOKUP(B87,[25]jan96!$A$36:$IV$108,3,0)</f>
        <v>4605</v>
      </c>
      <c r="AC87" s="5" t="e">
        <f>VLOOKUP(B87,[26]feb96!$A$32:$IV$51,3,0)</f>
        <v>#N/A</v>
      </c>
      <c r="AD87" s="5"/>
      <c r="AE87" s="5">
        <f>VLOOKUP(B87,[27]apr96!$A$36:$IV$111,3,0)</f>
        <v>1211</v>
      </c>
      <c r="AF87" s="5">
        <f>VLOOKUP(B87,[28]may96!$A$50:$IV$159,3,0)</f>
        <v>0</v>
      </c>
      <c r="AG87" s="5">
        <f>VLOOKUP(B87,[29]jun96!$A$36:$IV$111,3,0)</f>
        <v>4419</v>
      </c>
      <c r="AH87" s="5">
        <f>VLOOKUP(B87,[30]jul96!$A$51:$IV$125,3,0)</f>
        <v>22330</v>
      </c>
      <c r="AI87" s="5">
        <f>VLOOKUP(B87,[31]aug96!$A$50:$IV$123,3,0)</f>
        <v>62100</v>
      </c>
      <c r="AJ87" s="5">
        <f>VLOOKUP(B87,[32]sep96!$A$50:$IV$122,3,0)</f>
        <v>28128</v>
      </c>
      <c r="AK87" s="5">
        <f>VLOOKUP(B87,[33]oct96!$A$36:$IV$108,3,0)</f>
        <v>122454</v>
      </c>
      <c r="AL87" s="5">
        <f>VLOOKUP(B87,[34]nov96!$A$36:$IV$106,3,0)</f>
        <v>66701</v>
      </c>
      <c r="AM87" s="5">
        <f>VLOOKUP(B87,[35]dec96!$A$36:$IV$105,3,0)</f>
        <v>150680</v>
      </c>
      <c r="AN87" s="5">
        <f>VLOOKUP(B87,[36]jan97!$A$48:$IV$113,3,0)</f>
        <v>172186</v>
      </c>
      <c r="AO87" s="5">
        <f>VLOOKUP(B87,[37]feb97!$A$35:$IV$99,3,0)</f>
        <v>85206</v>
      </c>
      <c r="AP87" s="5">
        <f>VLOOKUP(B87,[38]mar97!$A$35:$IV$95,3,0)</f>
        <v>43795</v>
      </c>
      <c r="AQ87" s="5">
        <f>VLOOKUP(B87,[39]apr97!$A$35:$IV$97,3,0)</f>
        <v>133764</v>
      </c>
      <c r="AR87" s="5">
        <f>VLOOKUP(B87,[40]may97!$A$48:$IV$109,3,0)</f>
        <v>93880</v>
      </c>
      <c r="AS87" s="5">
        <f>VLOOKUP(B87,[41]jun97!$A$35:$IV$96,3,0)</f>
        <v>110719</v>
      </c>
      <c r="AT87" s="5">
        <f>VLOOKUP(B87,[42]jul97!$A$50:$IV$110,3,0)</f>
        <v>117244</v>
      </c>
      <c r="AU87" s="5">
        <f>VLOOKUP(B87,[43]aug97!$A$49:$IV$107,3,0)</f>
        <v>135248</v>
      </c>
      <c r="AV87" s="5">
        <f>VLOOKUP(B87,[44]sep97!$A$49:$IV$107,3,0)</f>
        <v>88276</v>
      </c>
      <c r="AW87" s="5">
        <f>VLOOKUP(B87,[45]oct97!$A$36:$IV$92,3,0)</f>
        <v>98576</v>
      </c>
      <c r="AX87" s="5">
        <f>VLOOKUP(B87,[46]nov97!$A$35:$IV$90,3,0)</f>
        <v>100738</v>
      </c>
      <c r="AY87" s="5">
        <f>VLOOKUP(B87,[47]dec97!$A$49:$IV$103,3,0)</f>
        <v>60554</v>
      </c>
      <c r="AZ87" s="5">
        <f>VLOOKUP(B87,[48]jan98!$A$34:$IV$83,3,0)</f>
        <v>169541</v>
      </c>
      <c r="BA87" s="5">
        <f>VLOOKUP(B87,[49]feb98!$A$34:$IV$81,3,0)</f>
        <v>180938</v>
      </c>
      <c r="BB87" s="5">
        <f>VLOOKUP(B87,[50]mar98!$A$34:$IV$82,3,0)</f>
        <v>133338</v>
      </c>
      <c r="BC87" s="5" t="e">
        <f>VLOOKUP(B87,[51]apr98!$A$31:$IV$39,3,0)</f>
        <v>#N/A</v>
      </c>
      <c r="BD87" s="5">
        <f>VLOOKUP(B87,[52]may98!$A$34:$IV$80,3,0)</f>
        <v>115548</v>
      </c>
      <c r="BE87" s="5">
        <f>VLOOKUP(B87,[53]jun98!$A$47:$IV$92,3,0)</f>
        <v>110416</v>
      </c>
      <c r="BF87" s="5">
        <f>VLOOKUP(B87,[54]jul98!$A$34:$IV$78,3,0)</f>
        <v>144919</v>
      </c>
      <c r="BG87" s="5">
        <f>VLOOKUP(B87,[55]aug98!$A$47:$IV$90,3,0)</f>
        <v>175295</v>
      </c>
      <c r="BH87" s="5">
        <f>VLOOKUP(B87,[56]sep98!$A$47:$IV$89,3,0)</f>
        <v>222069</v>
      </c>
      <c r="BI87" s="5">
        <f>VLOOKUP(B87,[57]oct98!$A$34:$IV$75,3,0)</f>
        <v>214358</v>
      </c>
      <c r="BJ87" s="5">
        <f>VLOOKUP(B87,[58]nov98!$A$34:$IV$74,3,0)</f>
        <v>308984</v>
      </c>
      <c r="BK87" s="5">
        <f>VLOOKUP(B87,[59]dec98!$A$34:$IV$72,3,0)</f>
        <v>94892</v>
      </c>
      <c r="BL87" s="5">
        <f>VLOOKUP(B87,[60]jan99!$A$33:$IV$67,3,0)</f>
        <v>240528</v>
      </c>
      <c r="BM87" s="5">
        <f>VLOOKUP(B87,[61]feb99!$A$33:$IV$68,3,0)</f>
        <v>122346</v>
      </c>
      <c r="BN87" s="5">
        <f>VLOOKUP(B87,[62]mar99!$A$33:$IV$65,3,0)</f>
        <v>140107</v>
      </c>
      <c r="BO87" s="5">
        <f>VLOOKUP(B87,[63]apr99!$A$33:$IV$65,3,0)</f>
        <v>265257</v>
      </c>
      <c r="BP87" s="5">
        <f>VLOOKUP(B87,[64]may99!$A$33:$IV$64,3,0)</f>
        <v>123252</v>
      </c>
      <c r="BQ87" s="5">
        <f>VLOOKUP(B87,[65]jun99!$A$33:$IV$63,3,0)</f>
        <v>303206</v>
      </c>
      <c r="BR87" s="5">
        <f>VLOOKUP(B87,[66]jul99!$A$45:$IV$74,3,0)</f>
        <v>255626</v>
      </c>
      <c r="BS87" s="5">
        <f>VLOOKUP(B87,[67]aug99!$A$33:$IV$62,3,0)</f>
        <v>285835</v>
      </c>
      <c r="BT87" s="5">
        <f>VLOOKUP(B87,[68]sep99!$A$33:$IV$60,3,0)</f>
        <v>443070</v>
      </c>
      <c r="BU87" s="5">
        <f>VLOOKUP(B87,[69]oct99!$A$33:$IV$59,3,0)</f>
        <v>436323</v>
      </c>
      <c r="BV87" s="5">
        <f>VLOOKUP(B87,[70]nov99!$A$33:$IV$58,3,0)</f>
        <v>489580</v>
      </c>
      <c r="BW87" s="5">
        <f>VLOOKUP(B87,[71]dec99!$A$33:$IV$59,3,0)</f>
        <v>150618</v>
      </c>
      <c r="BX87" s="5">
        <f>VLOOKUP(B87,[72]jan00!$A$32:$IV$52,3,0)</f>
        <v>536445</v>
      </c>
      <c r="BY87" s="5">
        <f>VLOOKUP(B87,[73]feb00!$A$32:$IV$50,3,0)</f>
        <v>7769</v>
      </c>
      <c r="BZ87" s="5">
        <f>VLOOKUP(B87,[74]mar00!$A$42:$IV$60,3,0)</f>
        <v>2623</v>
      </c>
      <c r="CA87" s="5" t="e">
        <f>VLOOKUP(B87,[75]apr00!$A$31:$IV$37,3,0)</f>
        <v>#N/A</v>
      </c>
      <c r="CB87" s="5">
        <f>VLOOKUP(B87,[76]may00!$A$32:$IV$46,3,0)</f>
        <v>8914</v>
      </c>
      <c r="CC87" s="5">
        <f>VLOOKUP(B87,[77]jun00!$A$32:$IV$44,3,0)</f>
        <v>299165</v>
      </c>
      <c r="CD87" s="5">
        <f>VLOOKUP(B87,[78]jul00!$A$32:$IV$46,3,0)</f>
        <v>1476476</v>
      </c>
      <c r="CE87" s="5">
        <f>VLOOKUP(B87,[79]aug00!$A$32:$IV$48,3,0)</f>
        <v>1045521</v>
      </c>
      <c r="CF87" s="5">
        <f>VLOOKUP(B87,[80]sep00!$A$33:$IV$48,3,0)</f>
        <v>117365</v>
      </c>
      <c r="CG87" s="5">
        <f>VLOOKUP(B87,[81]oct00!$A$32:$IV$45,3,0)</f>
        <v>1659809</v>
      </c>
      <c r="CH87" s="5">
        <f>VLOOKUP(B87,[82]nov00!$A$32:$IV$43,3,0)</f>
        <v>1627740</v>
      </c>
      <c r="CI87" s="5">
        <f>VLOOKUP(B87,[83]dec00!$A$32:$IV$39,3,0)</f>
        <v>1206189</v>
      </c>
      <c r="CJ87" s="5">
        <v>643684</v>
      </c>
      <c r="CK87" s="5"/>
      <c r="CL87" s="5"/>
      <c r="CN87" s="2">
        <v>36892</v>
      </c>
      <c r="CO87" s="1">
        <f t="shared" si="113"/>
        <v>0.71954458064516136</v>
      </c>
      <c r="CP87" s="1">
        <f t="shared" si="115"/>
        <v>9.0161290322580653E-5</v>
      </c>
      <c r="CQ87" s="1">
        <f t="shared" si="116"/>
        <v>1.1216129032258065E-4</v>
      </c>
      <c r="CR87" s="1">
        <f t="shared" si="117"/>
        <v>1.3358064516129031E-4</v>
      </c>
      <c r="CS87" s="1">
        <f t="shared" si="118"/>
        <v>1.3245161290322582E-4</v>
      </c>
      <c r="CT87" s="1">
        <f t="shared" si="119"/>
        <v>1.8808064516129034E-3</v>
      </c>
      <c r="CU87" s="1">
        <f t="shared" si="120"/>
        <v>8.4593548387096773E-4</v>
      </c>
      <c r="CV87" s="1">
        <f t="shared" si="121"/>
        <v>3.1522580645161292E-3</v>
      </c>
      <c r="CW87" s="1">
        <f t="shared" si="122"/>
        <v>1.4362903225806451E-3</v>
      </c>
      <c r="CX87" s="1">
        <f t="shared" si="123"/>
        <v>1.7819354838709677E-3</v>
      </c>
      <c r="CY87" s="1">
        <f t="shared" si="124"/>
        <v>1.2350645161290322E-3</v>
      </c>
      <c r="CZ87" s="1">
        <f t="shared" si="125"/>
        <v>3.1988064516129031E-3</v>
      </c>
      <c r="DA87" s="1">
        <f t="shared" si="126"/>
        <v>4.9446387096774194E-2</v>
      </c>
      <c r="DB87" s="1">
        <f t="shared" si="127"/>
        <v>2.1569677419354836E-3</v>
      </c>
      <c r="DC87" s="1">
        <f t="shared" si="128"/>
        <v>8.9070967741935482E-4</v>
      </c>
      <c r="DD87" s="1">
        <f t="shared" si="129"/>
        <v>2.1632903225806449E-3</v>
      </c>
      <c r="DE87" s="1">
        <f t="shared" si="130"/>
        <v>5.8403225806451611E-4</v>
      </c>
      <c r="DF87" s="1">
        <f t="shared" si="131"/>
        <v>1.6654516129032259E-3</v>
      </c>
      <c r="DG87" s="1">
        <f t="shared" si="132"/>
        <v>6.1780645161290315E-4</v>
      </c>
      <c r="DH87" s="1">
        <f t="shared" si="133"/>
        <v>5.4338709677419347E-4</v>
      </c>
      <c r="DI87" s="1">
        <f t="shared" si="134"/>
        <v>1.4460645161290323E-3</v>
      </c>
      <c r="DJ87" s="1">
        <f t="shared" si="135"/>
        <v>7.1241935483870968E-4</v>
      </c>
      <c r="DK87" s="1">
        <f t="shared" si="136"/>
        <v>6.0032258064516131E-5</v>
      </c>
      <c r="DL87" s="1">
        <f t="shared" si="137"/>
        <v>1.7287419354838709E-3</v>
      </c>
      <c r="DM87" s="1">
        <f t="shared" si="138"/>
        <v>0</v>
      </c>
      <c r="DN87" s="1">
        <f t="shared" si="139"/>
        <v>1.4854838709677418E-4</v>
      </c>
      <c r="DO87" s="1" t="e">
        <f t="shared" si="140"/>
        <v>#N/A</v>
      </c>
      <c r="DP87" s="1">
        <f t="shared" si="141"/>
        <v>0</v>
      </c>
      <c r="DQ87" s="1">
        <f t="shared" si="142"/>
        <v>3.9064516129032258E-5</v>
      </c>
      <c r="DR87" s="1">
        <f t="shared" si="143"/>
        <v>0</v>
      </c>
      <c r="DS87" s="1">
        <f t="shared" si="144"/>
        <v>1.425483870967742E-4</v>
      </c>
      <c r="DT87" s="1">
        <f t="shared" si="145"/>
        <v>7.2032258064516131E-4</v>
      </c>
      <c r="DU87" s="1">
        <f t="shared" si="146"/>
        <v>2.0032258064516129E-3</v>
      </c>
      <c r="DV87" s="1">
        <f t="shared" si="147"/>
        <v>9.0735483870967742E-4</v>
      </c>
      <c r="DW87" s="1">
        <f t="shared" si="148"/>
        <v>3.9501290322580644E-3</v>
      </c>
      <c r="DX87" s="1">
        <f t="shared" si="149"/>
        <v>2.1516451612903225E-3</v>
      </c>
      <c r="DY87" s="1">
        <f t="shared" si="150"/>
        <v>4.8606451612903225E-3</v>
      </c>
      <c r="DZ87" s="1">
        <f t="shared" si="151"/>
        <v>5.5543870967741937E-3</v>
      </c>
      <c r="EA87" s="1">
        <f t="shared" si="152"/>
        <v>2.7485806451612903E-3</v>
      </c>
      <c r="EB87" s="1">
        <f t="shared" si="153"/>
        <v>1.412741935483871E-3</v>
      </c>
      <c r="EC87" s="1">
        <f t="shared" si="154"/>
        <v>4.3149677419354838E-3</v>
      </c>
      <c r="ED87" s="1">
        <f t="shared" si="155"/>
        <v>3.0283870967741937E-3</v>
      </c>
      <c r="EE87" s="1">
        <f t="shared" si="156"/>
        <v>3.5715806451612903E-3</v>
      </c>
      <c r="EF87" s="1">
        <f t="shared" si="157"/>
        <v>3.7820645161290322E-3</v>
      </c>
      <c r="EG87" s="1">
        <f t="shared" si="158"/>
        <v>4.3628387096774192E-3</v>
      </c>
      <c r="EH87" s="1">
        <f t="shared" si="159"/>
        <v>2.8476129032258064E-3</v>
      </c>
      <c r="EI87" s="1">
        <f t="shared" si="160"/>
        <v>3.1798709677419352E-3</v>
      </c>
      <c r="EJ87" s="1">
        <f t="shared" si="161"/>
        <v>3.2496129032258065E-3</v>
      </c>
      <c r="EK87" s="1">
        <f t="shared" si="162"/>
        <v>1.9533548387096773E-3</v>
      </c>
      <c r="EL87" s="1">
        <f t="shared" si="163"/>
        <v>5.4690645161290319E-3</v>
      </c>
      <c r="EM87" s="1">
        <f t="shared" si="164"/>
        <v>5.8367096774193548E-3</v>
      </c>
      <c r="EN87" s="1">
        <f t="shared" si="165"/>
        <v>4.3012258064516135E-3</v>
      </c>
      <c r="EO87" s="1" t="e">
        <f t="shared" si="166"/>
        <v>#N/A</v>
      </c>
      <c r="EP87" s="1">
        <f t="shared" si="167"/>
        <v>3.7273548387096772E-3</v>
      </c>
      <c r="EQ87" s="1">
        <f t="shared" si="168"/>
        <v>3.5618064516129032E-3</v>
      </c>
      <c r="ER87" s="1">
        <f t="shared" si="169"/>
        <v>4.6748064516129026E-3</v>
      </c>
      <c r="ES87" s="1">
        <f t="shared" si="170"/>
        <v>5.6546774193548385E-3</v>
      </c>
      <c r="ET87" s="1">
        <f t="shared" si="171"/>
        <v>7.1635161290322579E-3</v>
      </c>
      <c r="EU87" s="1">
        <f t="shared" si="172"/>
        <v>6.9147741935483868E-3</v>
      </c>
      <c r="EV87" s="1">
        <f t="shared" si="173"/>
        <v>9.9672258064516118E-3</v>
      </c>
      <c r="EW87" s="1">
        <f t="shared" si="174"/>
        <v>3.0610322580645164E-3</v>
      </c>
      <c r="EX87" s="1">
        <f t="shared" si="175"/>
        <v>7.7589677419354838E-3</v>
      </c>
      <c r="EY87" s="1">
        <f t="shared" si="176"/>
        <v>3.9466451612903226E-3</v>
      </c>
      <c r="EZ87" s="1">
        <f t="shared" si="177"/>
        <v>4.5195806451612903E-3</v>
      </c>
      <c r="FA87" s="1">
        <f t="shared" si="114"/>
        <v>8.5566774193548394E-3</v>
      </c>
      <c r="FB87" s="1">
        <f t="shared" si="186"/>
        <v>3.9758709677419355E-3</v>
      </c>
      <c r="FC87" s="1">
        <f t="shared" si="187"/>
        <v>9.7808387096774193E-3</v>
      </c>
      <c r="FD87" s="1">
        <f t="shared" si="188"/>
        <v>8.2459999999999999E-3</v>
      </c>
      <c r="FE87" s="1">
        <f t="shared" si="189"/>
        <v>9.2204838709677422E-3</v>
      </c>
      <c r="FF87" s="1">
        <f t="shared" si="190"/>
        <v>1.4292580645161292E-2</v>
      </c>
      <c r="FG87" s="1">
        <f t="shared" si="191"/>
        <v>1.4074935483870968E-2</v>
      </c>
      <c r="FH87" s="1">
        <f t="shared" si="192"/>
        <v>1.579290322580645E-2</v>
      </c>
      <c r="FI87" s="1">
        <f t="shared" si="193"/>
        <v>4.8586451612903222E-3</v>
      </c>
      <c r="FJ87" s="1">
        <f t="shared" si="194"/>
        <v>1.7304677419354837E-2</v>
      </c>
      <c r="FK87" s="1">
        <f t="shared" si="195"/>
        <v>2.5061290322580642E-4</v>
      </c>
      <c r="FL87" s="1">
        <f t="shared" si="196"/>
        <v>8.4612903225806454E-5</v>
      </c>
      <c r="FM87" s="1" t="e">
        <f t="shared" si="197"/>
        <v>#N/A</v>
      </c>
      <c r="FN87" s="1">
        <f t="shared" si="198"/>
        <v>2.8754838709677417E-4</v>
      </c>
      <c r="FO87" s="1">
        <f t="shared" si="199"/>
        <v>9.650483870967742E-3</v>
      </c>
      <c r="FP87" s="1">
        <f t="shared" si="200"/>
        <v>4.7628258064516128E-2</v>
      </c>
      <c r="FQ87" s="1">
        <f t="shared" si="178"/>
        <v>3.3726483870967737E-2</v>
      </c>
      <c r="FR87" s="1">
        <f t="shared" si="179"/>
        <v>3.7859677419354839E-3</v>
      </c>
      <c r="FS87" s="1">
        <f t="shared" si="180"/>
        <v>5.3542225806451613E-2</v>
      </c>
      <c r="FT87" s="1">
        <f t="shared" si="181"/>
        <v>5.2507741935483868E-2</v>
      </c>
      <c r="FU87" s="1">
        <f t="shared" si="182"/>
        <v>3.890932258064516E-2</v>
      </c>
      <c r="FV87" s="1">
        <f t="shared" si="183"/>
        <v>2.0764000000000001E-2</v>
      </c>
      <c r="FW87" s="1">
        <f t="shared" si="184"/>
        <v>0</v>
      </c>
      <c r="FX87" s="1">
        <f t="shared" si="185"/>
        <v>0</v>
      </c>
    </row>
    <row r="88" spans="1:180" x14ac:dyDescent="0.2">
      <c r="A88" s="1">
        <v>28</v>
      </c>
      <c r="B88" s="2">
        <v>36923</v>
      </c>
      <c r="C88" s="5">
        <f>VLOOKUP(B88,'[1]1993'!$A$392:$IV$502,3,0)</f>
        <v>19340908</v>
      </c>
      <c r="D88" s="5">
        <f>VLOOKUP(B88,[2]jan94!$A$38:$IV$145,3,0)</f>
        <v>2433</v>
      </c>
      <c r="E88" s="5">
        <f>VLOOKUP(B88,[3]feb94!$A$38:$IV$144,3,0)</f>
        <v>2506</v>
      </c>
      <c r="F88" s="5">
        <f>VLOOKUP(B88,[4]mar94!$A$38:$IV$144,3,0)</f>
        <v>3936</v>
      </c>
      <c r="G88" s="5">
        <f>VLOOKUP(B88,[5]apr94!$A$38:$IV$142,3,0)</f>
        <v>4044</v>
      </c>
      <c r="H88" s="5">
        <f>VLOOKUP(B88,[6]may94!$A$38:$IV$142,3,0)</f>
        <v>49874</v>
      </c>
      <c r="I88" s="5">
        <f>VLOOKUP(B88,[7]jun94!$A$49:$IV$153,3,0)</f>
        <v>24517</v>
      </c>
      <c r="J88" s="5">
        <f>VLOOKUP(B88,[8]jul94!$A$38:$IV$140,3,0)</f>
        <v>89291</v>
      </c>
      <c r="K88" s="5">
        <f>VLOOKUP(B88,[9]aug94!$A$38:$IV$140,3,0)</f>
        <v>18839</v>
      </c>
      <c r="L88" s="5">
        <f>VLOOKUP(B88,[10]sep94!$A$38:$IV$137,3,0)</f>
        <v>49774</v>
      </c>
      <c r="M88" s="5">
        <f>VLOOKUP(B88,[11]oct94!$A$38:$IV$140,3,0)</f>
        <v>21415</v>
      </c>
      <c r="N88" s="5">
        <f>VLOOKUP(B88,[12]nov94!$A$38:$IV$138,3,0)</f>
        <v>77898</v>
      </c>
      <c r="O88" s="5">
        <f>VLOOKUP(B88,[13]dec94!$A$38:$IV$137,3,0)</f>
        <v>1364114</v>
      </c>
      <c r="P88" s="5">
        <f>VLOOKUP(B88,[14]jan95!$A$37:$IV$133,3,0)</f>
        <v>60954</v>
      </c>
      <c r="Q88" s="5" t="e">
        <f>VLOOKUP(B88,[15]feb95!$A$37:$IV$127,3,0)</f>
        <v>#N/A</v>
      </c>
      <c r="R88" s="5">
        <f>VLOOKUP(B88,[16]mar95!$A$37:$IV$128,3,0)</f>
        <v>48461</v>
      </c>
      <c r="S88" s="5" t="e">
        <f>VLOOKUP(B88,[17]apr95!$A$37:$IV$122,3,0)</f>
        <v>#N/A</v>
      </c>
      <c r="T88" s="5">
        <f>VLOOKUP(B88,[18]may95!$A$37:$IV$126,3,0)</f>
        <v>1264</v>
      </c>
      <c r="U88" s="5">
        <f>VLOOKUP(B88,[19]jun95!$A$51:$IV$142,3,0)</f>
        <v>673</v>
      </c>
      <c r="V88" s="5">
        <f>VLOOKUP(B88,[20]jul95!$A$51:$IV$140,3,0)</f>
        <v>4075</v>
      </c>
      <c r="W88" s="5">
        <f>VLOOKUP(B88,[21]aug95!$A$51:$IV$139,3,0)</f>
        <v>14253</v>
      </c>
      <c r="X88" s="5">
        <f>VLOOKUP(B88,[22]sep95!$A$51:$IV$138,3,0)</f>
        <v>10471</v>
      </c>
      <c r="Y88" s="5">
        <f>VLOOKUP(B88,[23]oct95!$A$37:$IV$122,3,0)</f>
        <v>1758</v>
      </c>
      <c r="Z88" s="5">
        <f>VLOOKUP(B88,[24]nov95!$A$37:$IV$122,3,0)</f>
        <v>18261</v>
      </c>
      <c r="AA88" s="5"/>
      <c r="AB88" s="5" t="e">
        <f>VLOOKUP(B88,[25]jan96!$A$36:$IV$108,3,0)</f>
        <v>#N/A</v>
      </c>
      <c r="AC88" s="5" t="e">
        <f>VLOOKUP(B88,[26]feb96!$A$32:$IV$51,3,0)</f>
        <v>#N/A</v>
      </c>
      <c r="AD88" s="5"/>
      <c r="AE88" s="5">
        <f>VLOOKUP(B88,[27]apr96!$A$36:$IV$111,3,0)</f>
        <v>1040</v>
      </c>
      <c r="AF88" s="5">
        <f>VLOOKUP(B88,[28]may96!$A$50:$IV$159,3,0)</f>
        <v>0</v>
      </c>
      <c r="AG88" s="5">
        <f>VLOOKUP(B88,[29]jun96!$A$36:$IV$111,3,0)</f>
        <v>4154</v>
      </c>
      <c r="AH88" s="5">
        <f>VLOOKUP(B88,[30]jul96!$A$51:$IV$125,3,0)</f>
        <v>17912</v>
      </c>
      <c r="AI88" s="5">
        <f>VLOOKUP(B88,[31]aug96!$A$50:$IV$123,3,0)</f>
        <v>86897</v>
      </c>
      <c r="AJ88" s="5">
        <f>VLOOKUP(B88,[32]sep96!$A$50:$IV$122,3,0)</f>
        <v>56672</v>
      </c>
      <c r="AK88" s="5">
        <f>VLOOKUP(B88,[33]oct96!$A$36:$IV$108,3,0)</f>
        <v>115804</v>
      </c>
      <c r="AL88" s="5">
        <f>VLOOKUP(B88,[34]nov96!$A$36:$IV$106,3,0)</f>
        <v>56068</v>
      </c>
      <c r="AM88" s="5">
        <f>VLOOKUP(B88,[35]dec96!$A$36:$IV$105,3,0)</f>
        <v>125337</v>
      </c>
      <c r="AN88" s="5">
        <f>VLOOKUP(B88,[36]jan97!$A$48:$IV$113,3,0)</f>
        <v>140296</v>
      </c>
      <c r="AO88" s="5">
        <f>VLOOKUP(B88,[37]feb97!$A$35:$IV$99,3,0)</f>
        <v>66992</v>
      </c>
      <c r="AP88" s="5">
        <f>VLOOKUP(B88,[38]mar97!$A$35:$IV$95,3,0)</f>
        <v>36142</v>
      </c>
      <c r="AQ88" s="5">
        <f>VLOOKUP(B88,[39]apr97!$A$35:$IV$97,3,0)</f>
        <v>107437</v>
      </c>
      <c r="AR88" s="5">
        <f>VLOOKUP(B88,[40]may97!$A$48:$IV$109,3,0)</f>
        <v>80686</v>
      </c>
      <c r="AS88" s="5">
        <f>VLOOKUP(B88,[41]jun97!$A$35:$IV$96,3,0)</f>
        <v>95269</v>
      </c>
      <c r="AT88" s="5">
        <f>VLOOKUP(B88,[42]jul97!$A$50:$IV$110,3,0)</f>
        <v>72977</v>
      </c>
      <c r="AU88" s="5">
        <f>VLOOKUP(B88,[43]aug97!$A$49:$IV$107,3,0)</f>
        <v>114538</v>
      </c>
      <c r="AV88" s="5">
        <f>VLOOKUP(B88,[44]sep97!$A$49:$IV$107,3,0)</f>
        <v>78408</v>
      </c>
      <c r="AW88" s="5">
        <f>VLOOKUP(B88,[45]oct97!$A$36:$IV$92,3,0)</f>
        <v>101137</v>
      </c>
      <c r="AX88" s="5">
        <f>VLOOKUP(B88,[46]nov97!$A$35:$IV$90,3,0)</f>
        <v>31419</v>
      </c>
      <c r="AY88" s="5">
        <f>VLOOKUP(B88,[47]dec97!$A$49:$IV$103,3,0)</f>
        <v>36153</v>
      </c>
      <c r="AZ88" s="5">
        <f>VLOOKUP(B88,[48]jan98!$A$34:$IV$83,3,0)</f>
        <v>102364</v>
      </c>
      <c r="BA88" s="5">
        <f>VLOOKUP(B88,[49]feb98!$A$34:$IV$81,3,0)</f>
        <v>161486</v>
      </c>
      <c r="BB88" s="5">
        <f>VLOOKUP(B88,[50]mar98!$A$34:$IV$82,3,0)</f>
        <v>112035</v>
      </c>
      <c r="BC88" s="5" t="e">
        <f>VLOOKUP(B88,[51]apr98!$A$31:$IV$39,3,0)</f>
        <v>#N/A</v>
      </c>
      <c r="BD88" s="5">
        <f>VLOOKUP(B88,[52]may98!$A$34:$IV$80,3,0)</f>
        <v>95779</v>
      </c>
      <c r="BE88" s="5">
        <f>VLOOKUP(B88,[53]jun98!$A$47:$IV$92,3,0)</f>
        <v>112349</v>
      </c>
      <c r="BF88" s="5">
        <f>VLOOKUP(B88,[54]jul98!$A$34:$IV$78,3,0)</f>
        <v>137109</v>
      </c>
      <c r="BG88" s="5">
        <f>VLOOKUP(B88,[55]aug98!$A$47:$IV$90,3,0)</f>
        <v>97322</v>
      </c>
      <c r="BH88" s="5">
        <f>VLOOKUP(B88,[56]sep98!$A$47:$IV$89,3,0)</f>
        <v>143884</v>
      </c>
      <c r="BI88" s="5">
        <f>VLOOKUP(B88,[57]oct98!$A$34:$IV$75,3,0)</f>
        <v>173288</v>
      </c>
      <c r="BJ88" s="5">
        <f>VLOOKUP(B88,[58]nov98!$A$34:$IV$74,3,0)</f>
        <v>139706</v>
      </c>
      <c r="BK88" s="5">
        <f>VLOOKUP(B88,[59]dec98!$A$34:$IV$72,3,0)</f>
        <v>43449</v>
      </c>
      <c r="BL88" s="5">
        <f>VLOOKUP(B88,[60]jan99!$A$33:$IV$67,3,0)</f>
        <v>206771</v>
      </c>
      <c r="BM88" s="5">
        <f>VLOOKUP(B88,[61]feb99!$A$33:$IV$68,3,0)</f>
        <v>104948</v>
      </c>
      <c r="BN88" s="5">
        <f>VLOOKUP(B88,[62]mar99!$A$33:$IV$65,3,0)</f>
        <v>120112</v>
      </c>
      <c r="BO88" s="5">
        <f>VLOOKUP(B88,[63]apr99!$A$33:$IV$65,3,0)</f>
        <v>102138</v>
      </c>
      <c r="BP88" s="5">
        <f>VLOOKUP(B88,[64]may99!$A$33:$IV$64,3,0)</f>
        <v>105409</v>
      </c>
      <c r="BQ88" s="5">
        <f>VLOOKUP(B88,[65]jun99!$A$33:$IV$63,3,0)</f>
        <v>230079</v>
      </c>
      <c r="BR88" s="5">
        <f>VLOOKUP(B88,[66]jul99!$A$45:$IV$74,3,0)</f>
        <v>167584</v>
      </c>
      <c r="BS88" s="5">
        <f>VLOOKUP(B88,[67]aug99!$A$33:$IV$62,3,0)</f>
        <v>177894</v>
      </c>
      <c r="BT88" s="5">
        <f>VLOOKUP(B88,[68]sep99!$A$33:$IV$60,3,0)</f>
        <v>310978</v>
      </c>
      <c r="BU88" s="5">
        <f>VLOOKUP(B88,[69]oct99!$A$33:$IV$59,3,0)</f>
        <v>275082</v>
      </c>
      <c r="BV88" s="5">
        <f>VLOOKUP(B88,[70]nov99!$A$33:$IV$58,3,0)</f>
        <v>320536</v>
      </c>
      <c r="BW88" s="5">
        <f>VLOOKUP(B88,[71]dec99!$A$33:$IV$59,3,0)</f>
        <v>124618</v>
      </c>
      <c r="BX88" s="5">
        <f>VLOOKUP(B88,[72]jan00!$A$32:$IV$52,3,0)</f>
        <v>462325</v>
      </c>
      <c r="BY88" s="5">
        <f>VLOOKUP(B88,[73]feb00!$A$32:$IV$50,3,0)</f>
        <v>5187</v>
      </c>
      <c r="BZ88" s="5">
        <f>VLOOKUP(B88,[74]mar00!$A$42:$IV$60,3,0)</f>
        <v>3337</v>
      </c>
      <c r="CA88" s="5" t="e">
        <f>VLOOKUP(B88,[75]apr00!$A$31:$IV$37,3,0)</f>
        <v>#N/A</v>
      </c>
      <c r="CB88" s="5">
        <f>VLOOKUP(B88,[76]may00!$A$32:$IV$46,3,0)</f>
        <v>7777</v>
      </c>
      <c r="CC88" s="5" t="e">
        <f>VLOOKUP(B88,[77]jun00!$A$32:$IV$44,3,0)</f>
        <v>#N/A</v>
      </c>
      <c r="CD88" s="5">
        <f>VLOOKUP(B88,[78]jul00!$A$32:$IV$46,3,0)</f>
        <v>1110327</v>
      </c>
      <c r="CE88" s="5">
        <f>VLOOKUP(B88,[79]aug00!$A$32:$IV$48,3,0)</f>
        <v>689320</v>
      </c>
      <c r="CF88" s="5">
        <f>VLOOKUP(B88,[80]sep00!$A$33:$IV$48,3,0)</f>
        <v>167419</v>
      </c>
      <c r="CG88" s="5">
        <f>VLOOKUP(B88,[81]oct00!$A$32:$IV$45,3,0)</f>
        <v>1373921</v>
      </c>
      <c r="CH88" s="5">
        <f>VLOOKUP(B88,[82]nov00!$A$32:$IV$43,3,0)</f>
        <v>1003872</v>
      </c>
      <c r="CI88" s="5">
        <f>VLOOKUP(B88,[83]dec00!$A$32:$IV$39,3,0)</f>
        <v>410848</v>
      </c>
      <c r="CJ88" s="5">
        <v>1573669</v>
      </c>
      <c r="CK88" s="5">
        <v>145829</v>
      </c>
      <c r="CL88" s="5"/>
      <c r="CN88" s="2">
        <v>36923</v>
      </c>
      <c r="CO88" s="1">
        <f>(C88/1000000)/$A88</f>
        <v>0.69074671428571421</v>
      </c>
      <c r="CP88" s="1">
        <f t="shared" si="115"/>
        <v>8.6892857142857133E-5</v>
      </c>
      <c r="CQ88" s="1">
        <f t="shared" si="116"/>
        <v>8.9499999999999994E-5</v>
      </c>
      <c r="CR88" s="1">
        <f t="shared" si="117"/>
        <v>1.4057142857142857E-4</v>
      </c>
      <c r="CS88" s="1">
        <f t="shared" si="118"/>
        <v>1.4442857142857142E-4</v>
      </c>
      <c r="CT88" s="1">
        <f t="shared" si="119"/>
        <v>1.7812142857142857E-3</v>
      </c>
      <c r="CU88" s="1">
        <f t="shared" si="120"/>
        <v>8.7560714285714292E-4</v>
      </c>
      <c r="CV88" s="1">
        <f t="shared" si="121"/>
        <v>3.1889642857142854E-3</v>
      </c>
      <c r="CW88" s="1">
        <f t="shared" si="122"/>
        <v>6.7282142857142866E-4</v>
      </c>
      <c r="CX88" s="1">
        <f t="shared" si="123"/>
        <v>1.7776428571428572E-3</v>
      </c>
      <c r="CY88" s="1">
        <f t="shared" si="124"/>
        <v>7.6482142857142862E-4</v>
      </c>
      <c r="CZ88" s="1">
        <f t="shared" si="125"/>
        <v>2.7820714285714285E-3</v>
      </c>
      <c r="DA88" s="1">
        <f t="shared" si="126"/>
        <v>4.8718357142857147E-2</v>
      </c>
      <c r="DB88" s="1">
        <f t="shared" si="127"/>
        <v>2.1769285714285714E-3</v>
      </c>
      <c r="DC88" s="1" t="e">
        <f t="shared" si="128"/>
        <v>#N/A</v>
      </c>
      <c r="DD88" s="1">
        <f t="shared" si="129"/>
        <v>1.7307499999999999E-3</v>
      </c>
      <c r="DE88" s="1" t="e">
        <f t="shared" si="130"/>
        <v>#N/A</v>
      </c>
      <c r="DF88" s="1">
        <f t="shared" si="131"/>
        <v>4.5142857142857141E-5</v>
      </c>
      <c r="DG88" s="1">
        <f t="shared" si="132"/>
        <v>2.4035714285714285E-5</v>
      </c>
      <c r="DH88" s="1">
        <f t="shared" si="133"/>
        <v>1.4553571428571428E-4</v>
      </c>
      <c r="DI88" s="1">
        <f t="shared" si="134"/>
        <v>5.0903571428571426E-4</v>
      </c>
      <c r="DJ88" s="1">
        <f t="shared" si="135"/>
        <v>3.7396428571428569E-4</v>
      </c>
      <c r="DK88" s="1">
        <f t="shared" si="136"/>
        <v>6.2785714285714292E-5</v>
      </c>
      <c r="DL88" s="1">
        <f t="shared" si="137"/>
        <v>6.5217857142857146E-4</v>
      </c>
      <c r="DM88" s="1">
        <f t="shared" si="138"/>
        <v>0</v>
      </c>
      <c r="DN88" s="1" t="e">
        <f t="shared" si="139"/>
        <v>#N/A</v>
      </c>
      <c r="DO88" s="1" t="e">
        <f t="shared" si="140"/>
        <v>#N/A</v>
      </c>
      <c r="DP88" s="1">
        <f t="shared" si="141"/>
        <v>0</v>
      </c>
      <c r="DQ88" s="1">
        <f t="shared" si="142"/>
        <v>3.7142857142857137E-5</v>
      </c>
      <c r="DR88" s="1">
        <f t="shared" si="143"/>
        <v>0</v>
      </c>
      <c r="DS88" s="1">
        <f t="shared" si="144"/>
        <v>1.4835714285714284E-4</v>
      </c>
      <c r="DT88" s="1">
        <f t="shared" si="145"/>
        <v>6.3971428571428578E-4</v>
      </c>
      <c r="DU88" s="1">
        <f t="shared" si="146"/>
        <v>3.1034642857142858E-3</v>
      </c>
      <c r="DV88" s="1">
        <f t="shared" si="147"/>
        <v>2.0240000000000002E-3</v>
      </c>
      <c r="DW88" s="1">
        <f t="shared" si="148"/>
        <v>4.1358571428571434E-3</v>
      </c>
      <c r="DX88" s="1">
        <f t="shared" si="149"/>
        <v>2.0024285714285712E-3</v>
      </c>
      <c r="DY88" s="1">
        <f t="shared" si="150"/>
        <v>4.4763214285714285E-3</v>
      </c>
      <c r="DZ88" s="1">
        <f t="shared" si="151"/>
        <v>5.0105714285714285E-3</v>
      </c>
      <c r="EA88" s="1">
        <f t="shared" si="152"/>
        <v>2.3925714285714284E-3</v>
      </c>
      <c r="EB88" s="1">
        <f t="shared" si="153"/>
        <v>1.2907857142857144E-3</v>
      </c>
      <c r="EC88" s="1">
        <f t="shared" si="154"/>
        <v>3.8370357142857143E-3</v>
      </c>
      <c r="ED88" s="1">
        <f t="shared" si="155"/>
        <v>2.8816428571428569E-3</v>
      </c>
      <c r="EE88" s="1">
        <f t="shared" si="156"/>
        <v>3.402464285714286E-3</v>
      </c>
      <c r="EF88" s="1">
        <f t="shared" si="157"/>
        <v>2.6063214285714288E-3</v>
      </c>
      <c r="EG88" s="1">
        <f t="shared" si="158"/>
        <v>4.0906428571428569E-3</v>
      </c>
      <c r="EH88" s="1">
        <f t="shared" si="159"/>
        <v>2.8002857142857144E-3</v>
      </c>
      <c r="EI88" s="1">
        <f t="shared" si="160"/>
        <v>3.6120357142857143E-3</v>
      </c>
      <c r="EJ88" s="1">
        <f t="shared" si="161"/>
        <v>1.122107142857143E-3</v>
      </c>
      <c r="EK88" s="1">
        <f t="shared" si="162"/>
        <v>1.2911785714285714E-3</v>
      </c>
      <c r="EL88" s="1">
        <f t="shared" si="163"/>
        <v>3.6558571428571426E-3</v>
      </c>
      <c r="EM88" s="1">
        <f t="shared" si="164"/>
        <v>5.7673571428571426E-3</v>
      </c>
      <c r="EN88" s="1">
        <f t="shared" si="165"/>
        <v>4.0012499999999996E-3</v>
      </c>
      <c r="EO88" s="1" t="e">
        <f t="shared" si="166"/>
        <v>#N/A</v>
      </c>
      <c r="EP88" s="1">
        <f t="shared" si="167"/>
        <v>3.4206785714285715E-3</v>
      </c>
      <c r="EQ88" s="1">
        <f t="shared" si="168"/>
        <v>4.0124642857142859E-3</v>
      </c>
      <c r="ER88" s="1">
        <f t="shared" si="169"/>
        <v>4.8967500000000001E-3</v>
      </c>
      <c r="ES88" s="1">
        <f t="shared" si="170"/>
        <v>3.4757857142857147E-3</v>
      </c>
      <c r="ET88" s="1">
        <f t="shared" si="171"/>
        <v>5.1387142857142864E-3</v>
      </c>
      <c r="EU88" s="1">
        <f t="shared" si="172"/>
        <v>6.1888571428571426E-3</v>
      </c>
      <c r="EV88" s="1">
        <f t="shared" si="173"/>
        <v>4.9895E-3</v>
      </c>
      <c r="EW88" s="1">
        <f t="shared" si="174"/>
        <v>1.55175E-3</v>
      </c>
      <c r="EX88" s="1">
        <f t="shared" si="175"/>
        <v>7.3846785714285716E-3</v>
      </c>
      <c r="EY88" s="1">
        <f t="shared" si="176"/>
        <v>3.748142857142857E-3</v>
      </c>
      <c r="EZ88" s="1">
        <f t="shared" si="177"/>
        <v>4.2897142857142856E-3</v>
      </c>
      <c r="FA88" s="1">
        <f t="shared" si="114"/>
        <v>3.6477857142857145E-3</v>
      </c>
      <c r="FB88" s="1">
        <f t="shared" si="186"/>
        <v>3.7646071428571429E-3</v>
      </c>
      <c r="FC88" s="1">
        <f t="shared" si="187"/>
        <v>8.2171071428571423E-3</v>
      </c>
      <c r="FD88" s="1">
        <f t="shared" si="188"/>
        <v>5.9851428571428573E-3</v>
      </c>
      <c r="FE88" s="1">
        <f t="shared" si="189"/>
        <v>6.3533571428571424E-3</v>
      </c>
      <c r="FF88" s="1">
        <f t="shared" si="190"/>
        <v>1.1106357142857142E-2</v>
      </c>
      <c r="FG88" s="1">
        <f t="shared" si="191"/>
        <v>9.8243571428571434E-3</v>
      </c>
      <c r="FH88" s="1">
        <f t="shared" si="192"/>
        <v>1.1447714285714285E-2</v>
      </c>
      <c r="FI88" s="1">
        <f t="shared" si="193"/>
        <v>4.450642857142857E-3</v>
      </c>
      <c r="FJ88" s="1">
        <f t="shared" si="194"/>
        <v>1.6511607142857144E-2</v>
      </c>
      <c r="FK88" s="1">
        <f t="shared" si="195"/>
        <v>1.8525E-4</v>
      </c>
      <c r="FL88" s="1">
        <f t="shared" si="196"/>
        <v>1.1917857142857143E-4</v>
      </c>
      <c r="FM88" s="1" t="e">
        <f t="shared" si="197"/>
        <v>#N/A</v>
      </c>
      <c r="FN88" s="1">
        <f t="shared" si="198"/>
        <v>2.7775E-4</v>
      </c>
      <c r="FO88" s="1" t="e">
        <f t="shared" si="199"/>
        <v>#N/A</v>
      </c>
      <c r="FP88" s="1">
        <f t="shared" si="200"/>
        <v>3.9654535714285719E-2</v>
      </c>
      <c r="FQ88" s="1">
        <f t="shared" si="178"/>
        <v>2.4618571428571431E-2</v>
      </c>
      <c r="FR88" s="1">
        <f t="shared" si="179"/>
        <v>5.9792500000000002E-3</v>
      </c>
      <c r="FS88" s="1">
        <f t="shared" si="180"/>
        <v>4.9068607142857143E-2</v>
      </c>
      <c r="FT88" s="1">
        <f t="shared" si="181"/>
        <v>3.5852571428571435E-2</v>
      </c>
      <c r="FU88" s="1">
        <f t="shared" si="182"/>
        <v>1.4673142857142857E-2</v>
      </c>
      <c r="FV88" s="1">
        <f t="shared" si="183"/>
        <v>5.6202464285714286E-2</v>
      </c>
      <c r="FW88" s="1">
        <f t="shared" si="184"/>
        <v>5.2081785714285711E-3</v>
      </c>
      <c r="FX88" s="1">
        <f t="shared" si="185"/>
        <v>0</v>
      </c>
    </row>
    <row r="89" spans="1:180" x14ac:dyDescent="0.2">
      <c r="A89" s="1">
        <v>31</v>
      </c>
      <c r="B89" s="2">
        <v>36951</v>
      </c>
      <c r="C89" s="5">
        <f>VLOOKUP(B89,'[1]1993'!$A$392:$IV$502,3,0)</f>
        <v>3292168</v>
      </c>
      <c r="D89" s="5">
        <f>VLOOKUP(B89,[2]jan94!$A$38:$IV$145,3,0)</f>
        <v>973</v>
      </c>
      <c r="E89" s="5">
        <f>VLOOKUP(B89,[3]feb94!$A$38:$IV$144,3,0)</f>
        <v>4233</v>
      </c>
      <c r="F89" s="5">
        <f>VLOOKUP(B89,[4]mar94!$A$38:$IV$144,3,0)</f>
        <v>56</v>
      </c>
      <c r="G89" s="5" t="e">
        <f>VLOOKUP(B89,[5]apr94!$A$38:$IV$142,3,0)</f>
        <v>#N/A</v>
      </c>
      <c r="H89" s="5">
        <f>VLOOKUP(B89,[6]may94!$A$38:$IV$142,3,0)</f>
        <v>40418</v>
      </c>
      <c r="I89" s="5">
        <f>VLOOKUP(B89,[7]jun94!$A$49:$IV$153,3,0)</f>
        <v>23875</v>
      </c>
      <c r="J89" s="5">
        <f>VLOOKUP(B89,[8]jul94!$A$38:$IV$140,3,0)</f>
        <v>78464</v>
      </c>
      <c r="K89" s="5">
        <f>VLOOKUP(B89,[9]aug94!$A$38:$IV$140,3,0)</f>
        <v>53019</v>
      </c>
      <c r="L89" s="5">
        <f>VLOOKUP(B89,[10]sep94!$A$38:$IV$137,3,0)</f>
        <v>632</v>
      </c>
      <c r="M89" s="5">
        <f>VLOOKUP(B89,[11]oct94!$A$38:$IV$140,3,0)</f>
        <v>34383</v>
      </c>
      <c r="N89" s="5">
        <f>VLOOKUP(B89,[12]nov94!$A$38:$IV$138,3,0)</f>
        <v>28832</v>
      </c>
      <c r="O89" s="5">
        <f>VLOOKUP(B89,[13]dec94!$A$38:$IV$137,3,0)</f>
        <v>20022</v>
      </c>
      <c r="P89" s="5">
        <f>VLOOKUP(B89,[14]jan95!$A$37:$IV$133,3,0)</f>
        <v>66182</v>
      </c>
      <c r="Q89" s="5">
        <f>VLOOKUP(B89,[15]feb95!$A$37:$IV$127,3,0)</f>
        <v>27478</v>
      </c>
      <c r="R89" s="5">
        <f>VLOOKUP(B89,[16]mar95!$A$37:$IV$128,3,0)</f>
        <v>9825</v>
      </c>
      <c r="S89" s="5">
        <f>VLOOKUP(B89,[17]apr95!$A$37:$IV$122,3,0)</f>
        <v>17733</v>
      </c>
      <c r="T89" s="5">
        <f>VLOOKUP(B89,[18]may95!$A$37:$IV$126,3,0)</f>
        <v>50194</v>
      </c>
      <c r="U89" s="5">
        <f>VLOOKUP(B89,[19]jun95!$A$51:$IV$142,3,0)</f>
        <v>17511</v>
      </c>
      <c r="V89" s="5">
        <f>VLOOKUP(B89,[20]jul95!$A$51:$IV$140,3,0)</f>
        <v>23621</v>
      </c>
      <c r="W89" s="5">
        <f>VLOOKUP(B89,[21]aug95!$A$51:$IV$139,3,0)</f>
        <v>51617</v>
      </c>
      <c r="X89" s="5">
        <f>VLOOKUP(B89,[22]sep95!$A$51:$IV$138,3,0)</f>
        <v>20892</v>
      </c>
      <c r="Y89" s="5">
        <f>VLOOKUP(B89,[23]oct95!$A$37:$IV$122,3,0)</f>
        <v>1896</v>
      </c>
      <c r="Z89" s="5">
        <f>VLOOKUP(B89,[24]nov95!$A$37:$IV$122,3,0)</f>
        <v>7361</v>
      </c>
      <c r="AA89" s="5"/>
      <c r="AB89" s="5">
        <f>VLOOKUP(B89,[25]jan96!$A$36:$IV$108,3,0)</f>
        <v>4307</v>
      </c>
      <c r="AC89" s="5" t="e">
        <f>VLOOKUP(B89,[26]feb96!$A$32:$IV$51,3,0)</f>
        <v>#N/A</v>
      </c>
      <c r="AD89" s="5"/>
      <c r="AE89" s="5">
        <f>VLOOKUP(B89,[27]apr96!$A$36:$IV$111,3,0)</f>
        <v>1110</v>
      </c>
      <c r="AF89" s="5">
        <f>VLOOKUP(B89,[28]may96!$A$50:$IV$159,3,0)</f>
        <v>0</v>
      </c>
      <c r="AG89" s="5">
        <f>VLOOKUP(B89,[29]jun96!$A$36:$IV$111,3,0)</f>
        <v>4192</v>
      </c>
      <c r="AH89" s="5">
        <f>VLOOKUP(B89,[30]jul96!$A$51:$IV$125,3,0)</f>
        <v>9291</v>
      </c>
      <c r="AI89" s="5">
        <f>VLOOKUP(B89,[31]aug96!$A$50:$IV$123,3,0)</f>
        <v>2109</v>
      </c>
      <c r="AJ89" s="5">
        <f>VLOOKUP(B89,[32]sep96!$A$50:$IV$122,3,0)</f>
        <v>13531</v>
      </c>
      <c r="AK89" s="5">
        <f>VLOOKUP(B89,[33]oct96!$A$36:$IV$108,3,0)</f>
        <v>58647</v>
      </c>
      <c r="AL89" s="5">
        <f>VLOOKUP(B89,[34]nov96!$A$36:$IV$106,3,0)</f>
        <v>18496</v>
      </c>
      <c r="AM89" s="5">
        <f>VLOOKUP(B89,[35]dec96!$A$36:$IV$105,3,0)</f>
        <v>8273</v>
      </c>
      <c r="AN89" s="5">
        <f>VLOOKUP(B89,[36]jan97!$A$48:$IV$113,3,0)</f>
        <v>44961</v>
      </c>
      <c r="AO89" s="5">
        <f>VLOOKUP(B89,[37]feb97!$A$35:$IV$99,3,0)</f>
        <v>63554</v>
      </c>
      <c r="AP89" s="5" t="e">
        <f>VLOOKUP(B89,[38]mar97!$A$35:$IV$95,3,0)</f>
        <v>#N/A</v>
      </c>
      <c r="AQ89" s="5">
        <f>VLOOKUP(B89,[39]apr97!$A$35:$IV$97,3,0)</f>
        <v>64130</v>
      </c>
      <c r="AR89" s="5">
        <f>VLOOKUP(B89,[40]may97!$A$48:$IV$109,3,0)</f>
        <v>5976</v>
      </c>
      <c r="AS89" s="5">
        <f>VLOOKUP(B89,[41]jun97!$A$35:$IV$96,3,0)</f>
        <v>85155</v>
      </c>
      <c r="AT89" s="5">
        <f>VLOOKUP(B89,[42]jul97!$A$50:$IV$110,3,0)</f>
        <v>35883</v>
      </c>
      <c r="AU89" s="5">
        <f>VLOOKUP(B89,[43]aug97!$A$49:$IV$107,3,0)</f>
        <v>80878</v>
      </c>
      <c r="AV89" s="5">
        <f>VLOOKUP(B89,[44]sep97!$A$49:$IV$107,3,0)</f>
        <v>73210</v>
      </c>
      <c r="AW89" s="5">
        <f>VLOOKUP(B89,[45]oct97!$A$36:$IV$92,3,0)</f>
        <v>108437</v>
      </c>
      <c r="AX89" s="5">
        <f>VLOOKUP(B89,[46]nov97!$A$35:$IV$90,3,0)</f>
        <v>47522</v>
      </c>
      <c r="AY89" s="5">
        <f>VLOOKUP(B89,[47]dec97!$A$49:$IV$103,3,0)</f>
        <v>70134</v>
      </c>
      <c r="AZ89" s="5">
        <f>VLOOKUP(B89,[48]jan98!$A$34:$IV$83,3,0)</f>
        <v>37024</v>
      </c>
      <c r="BA89" s="5">
        <f>VLOOKUP(B89,[49]feb98!$A$34:$IV$81,3,0)</f>
        <v>20251</v>
      </c>
      <c r="BB89" s="5">
        <f>VLOOKUP(B89,[50]mar98!$A$34:$IV$82,3,0)</f>
        <v>14427</v>
      </c>
      <c r="BC89" s="5" t="e">
        <f>VLOOKUP(B89,[51]apr98!$A$31:$IV$39,3,0)</f>
        <v>#N/A</v>
      </c>
      <c r="BD89" s="5">
        <f>VLOOKUP(B89,[52]may98!$A$34:$IV$80,3,0)</f>
        <v>6362</v>
      </c>
      <c r="BE89" s="5">
        <f>VLOOKUP(B89,[53]jun98!$A$47:$IV$92,3,0)</f>
        <v>14902</v>
      </c>
      <c r="BF89" s="5">
        <f>VLOOKUP(B89,[54]jul98!$A$34:$IV$78,3,0)</f>
        <v>26152</v>
      </c>
      <c r="BG89" s="5">
        <f>VLOOKUP(B89,[55]aug98!$A$47:$IV$90,3,0)</f>
        <v>165633</v>
      </c>
      <c r="BH89" s="5">
        <f>VLOOKUP(B89,[56]sep98!$A$47:$IV$89,3,0)</f>
        <v>202495</v>
      </c>
      <c r="BI89" s="5">
        <f>VLOOKUP(B89,[57]oct98!$A$34:$IV$75,3,0)</f>
        <v>163972</v>
      </c>
      <c r="BJ89" s="5">
        <f>VLOOKUP(B89,[58]nov98!$A$34:$IV$74,3,0)</f>
        <v>89671</v>
      </c>
      <c r="BK89" s="5">
        <f>VLOOKUP(B89,[59]dec98!$A$34:$IV$72,3,0)</f>
        <v>77325</v>
      </c>
      <c r="BL89" s="5">
        <f>VLOOKUP(B89,[60]jan99!$A$33:$IV$67,3,0)</f>
        <v>125688</v>
      </c>
      <c r="BM89" s="5">
        <f>VLOOKUP(B89,[61]feb99!$A$33:$IV$68,3,0)</f>
        <v>62808</v>
      </c>
      <c r="BN89" s="5">
        <f>VLOOKUP(B89,[62]mar99!$A$33:$IV$65,3,0)</f>
        <v>67802</v>
      </c>
      <c r="BO89" s="5">
        <f>VLOOKUP(B89,[63]apr99!$A$33:$IV$65,3,0)</f>
        <v>63489</v>
      </c>
      <c r="BP89" s="5">
        <f>VLOOKUP(B89,[64]may99!$A$33:$IV$64,3,0)</f>
        <v>37420</v>
      </c>
      <c r="BQ89" s="5">
        <f>VLOOKUP(B89,[65]jun99!$A$33:$IV$63,3,0)</f>
        <v>218481</v>
      </c>
      <c r="BR89" s="5">
        <f>VLOOKUP(B89,[66]jul99!$A$45:$IV$74,3,0)</f>
        <v>118216</v>
      </c>
      <c r="BS89" s="5">
        <f>VLOOKUP(B89,[67]aug99!$A$33:$IV$62,3,0)</f>
        <v>99026</v>
      </c>
      <c r="BT89" s="5">
        <f>VLOOKUP(B89,[68]sep99!$A$33:$IV$60,3,0)</f>
        <v>146391</v>
      </c>
      <c r="BU89" s="5">
        <f>VLOOKUP(B89,[69]oct99!$A$33:$IV$59,3,0)</f>
        <v>158663</v>
      </c>
      <c r="BV89" s="5">
        <f>VLOOKUP(B89,[70]nov99!$A$33:$IV$58,3,0)</f>
        <v>208681</v>
      </c>
      <c r="BW89" s="5">
        <f>VLOOKUP(B89,[71]dec99!$A$33:$IV$59,3,0)</f>
        <v>45284</v>
      </c>
      <c r="BX89" s="5">
        <f>VLOOKUP(B89,[72]jan00!$A$32:$IV$52,3,0)</f>
        <v>193251</v>
      </c>
      <c r="BY89" s="5">
        <f>VLOOKUP(B89,[73]feb00!$A$32:$IV$50,3,0)</f>
        <v>10252</v>
      </c>
      <c r="BZ89" s="5">
        <f>VLOOKUP(B89,[74]mar00!$A$42:$IV$60,3,0)</f>
        <v>2503</v>
      </c>
      <c r="CA89" s="5" t="e">
        <f>VLOOKUP(B89,[75]apr00!$A$31:$IV$37,3,0)</f>
        <v>#N/A</v>
      </c>
      <c r="CB89" s="5">
        <f>VLOOKUP(B89,[76]may00!$A$32:$IV$46,3,0)</f>
        <v>8023</v>
      </c>
      <c r="CC89" s="5">
        <f>VLOOKUP(B89,[77]jun00!$A$32:$IV$44,3,0)</f>
        <v>6151</v>
      </c>
      <c r="CD89" s="5">
        <f>VLOOKUP(B89,[78]jul00!$A$32:$IV$46,3,0)</f>
        <v>179372</v>
      </c>
      <c r="CE89" s="5">
        <f>VLOOKUP(B89,[79]aug00!$A$32:$IV$48,3,0)</f>
        <v>630765</v>
      </c>
      <c r="CF89" s="5">
        <f>VLOOKUP(B89,[80]sep00!$A$33:$IV$48,3,0)</f>
        <v>168430</v>
      </c>
      <c r="CG89" s="5">
        <f>VLOOKUP(B89,[81]oct00!$A$32:$IV$45,3,0)</f>
        <v>593458</v>
      </c>
      <c r="CH89" s="5">
        <f>VLOOKUP(B89,[82]nov00!$A$32:$IV$43,3,0)</f>
        <v>149984</v>
      </c>
      <c r="CI89" s="5">
        <f>VLOOKUP(B89,[83]dec00!$A$32:$IV$39,3,0)</f>
        <v>319621</v>
      </c>
      <c r="CJ89" s="5">
        <v>956780</v>
      </c>
      <c r="CK89" s="5">
        <v>406001</v>
      </c>
      <c r="CL89" s="5">
        <v>87868</v>
      </c>
      <c r="CN89" s="2">
        <v>36951</v>
      </c>
      <c r="CO89" s="1">
        <f>(C89/1000000)/$A89</f>
        <v>0.10619896774193549</v>
      </c>
      <c r="CP89" s="1">
        <f t="shared" si="115"/>
        <v>3.1387096774193547E-5</v>
      </c>
      <c r="CQ89" s="1">
        <f t="shared" si="116"/>
        <v>1.3654838709677418E-4</v>
      </c>
      <c r="CR89" s="1">
        <f t="shared" si="117"/>
        <v>1.8064516129032258E-6</v>
      </c>
      <c r="CS89" s="1" t="e">
        <f t="shared" si="118"/>
        <v>#N/A</v>
      </c>
      <c r="CT89" s="1">
        <f t="shared" si="119"/>
        <v>1.3038064516129033E-3</v>
      </c>
      <c r="CU89" s="1">
        <f t="shared" si="120"/>
        <v>7.7016129032258065E-4</v>
      </c>
      <c r="CV89" s="1">
        <f t="shared" si="121"/>
        <v>2.5310967741935487E-3</v>
      </c>
      <c r="CW89" s="1">
        <f t="shared" si="122"/>
        <v>1.7102903225806451E-3</v>
      </c>
      <c r="CX89" s="1">
        <f t="shared" si="123"/>
        <v>2.0387096774193547E-5</v>
      </c>
      <c r="CY89" s="1">
        <f t="shared" si="124"/>
        <v>1.1091290322580644E-3</v>
      </c>
      <c r="CZ89" s="1">
        <f t="shared" si="125"/>
        <v>9.3006451612903229E-4</v>
      </c>
      <c r="DA89" s="1">
        <f t="shared" si="126"/>
        <v>6.4587096774193552E-4</v>
      </c>
      <c r="DB89" s="1">
        <f t="shared" si="127"/>
        <v>2.1349032258064517E-3</v>
      </c>
      <c r="DC89" s="1">
        <f t="shared" si="128"/>
        <v>8.8638709677419357E-4</v>
      </c>
      <c r="DD89" s="1">
        <f t="shared" si="129"/>
        <v>3.1693548387096778E-4</v>
      </c>
      <c r="DE89" s="1">
        <f t="shared" si="130"/>
        <v>5.7203225806451614E-4</v>
      </c>
      <c r="DF89" s="1">
        <f t="shared" si="131"/>
        <v>1.6191612903225807E-3</v>
      </c>
      <c r="DG89" s="1">
        <f t="shared" si="132"/>
        <v>5.6487096774193539E-4</v>
      </c>
      <c r="DH89" s="1">
        <f t="shared" si="133"/>
        <v>7.6196774193548387E-4</v>
      </c>
      <c r="DI89" s="1">
        <f t="shared" si="134"/>
        <v>1.6650645161290323E-3</v>
      </c>
      <c r="DJ89" s="1">
        <f t="shared" si="135"/>
        <v>6.7393548387096778E-4</v>
      </c>
      <c r="DK89" s="1">
        <f t="shared" si="136"/>
        <v>6.1161290322580639E-5</v>
      </c>
      <c r="DL89" s="1">
        <f t="shared" si="137"/>
        <v>2.3745161290322583E-4</v>
      </c>
      <c r="DM89" s="1">
        <f t="shared" si="138"/>
        <v>0</v>
      </c>
      <c r="DN89" s="1">
        <f t="shared" si="139"/>
        <v>1.3893548387096773E-4</v>
      </c>
      <c r="DO89" s="1" t="e">
        <f t="shared" si="140"/>
        <v>#N/A</v>
      </c>
      <c r="DP89" s="1">
        <f t="shared" si="141"/>
        <v>0</v>
      </c>
      <c r="DQ89" s="1">
        <f t="shared" si="142"/>
        <v>3.5806451612903231E-5</v>
      </c>
      <c r="DR89" s="1">
        <f t="shared" si="143"/>
        <v>0</v>
      </c>
      <c r="DS89" s="1">
        <f t="shared" si="144"/>
        <v>1.3522580645161292E-4</v>
      </c>
      <c r="DT89" s="1">
        <f t="shared" si="145"/>
        <v>2.9970967741935488E-4</v>
      </c>
      <c r="DU89" s="1">
        <f t="shared" si="146"/>
        <v>6.8032258064516129E-5</v>
      </c>
      <c r="DV89" s="1">
        <f t="shared" si="147"/>
        <v>4.3648387096774193E-4</v>
      </c>
      <c r="DW89" s="1">
        <f t="shared" si="148"/>
        <v>1.8918387096774193E-3</v>
      </c>
      <c r="DX89" s="1">
        <f t="shared" si="149"/>
        <v>5.9664516129032249E-4</v>
      </c>
      <c r="DY89" s="1">
        <f t="shared" si="150"/>
        <v>2.6687096774193552E-4</v>
      </c>
      <c r="DZ89" s="1">
        <f t="shared" si="151"/>
        <v>1.4503548387096775E-3</v>
      </c>
      <c r="EA89" s="1">
        <f t="shared" si="152"/>
        <v>2.0501290322580646E-3</v>
      </c>
      <c r="EB89" s="1" t="e">
        <f t="shared" si="153"/>
        <v>#N/A</v>
      </c>
      <c r="EC89" s="1">
        <f t="shared" si="154"/>
        <v>2.0687096774193552E-3</v>
      </c>
      <c r="ED89" s="1">
        <f t="shared" si="155"/>
        <v>1.9277419354838711E-4</v>
      </c>
      <c r="EE89" s="1">
        <f t="shared" si="156"/>
        <v>2.7469354838709674E-3</v>
      </c>
      <c r="EF89" s="1">
        <f t="shared" si="157"/>
        <v>1.1575161290322581E-3</v>
      </c>
      <c r="EG89" s="1">
        <f t="shared" si="158"/>
        <v>2.6089677419354842E-3</v>
      </c>
      <c r="EH89" s="1">
        <f t="shared" si="159"/>
        <v>2.3616129032258066E-3</v>
      </c>
      <c r="EI89" s="1">
        <f t="shared" si="160"/>
        <v>3.4979677419354842E-3</v>
      </c>
      <c r="EJ89" s="1">
        <f t="shared" si="161"/>
        <v>1.5329677419354839E-3</v>
      </c>
      <c r="EK89" s="1">
        <f t="shared" si="162"/>
        <v>2.2623870967741935E-3</v>
      </c>
      <c r="EL89" s="1">
        <f t="shared" si="163"/>
        <v>1.1943225806451613E-3</v>
      </c>
      <c r="EM89" s="1">
        <f t="shared" si="164"/>
        <v>6.5325806451612908E-4</v>
      </c>
      <c r="EN89" s="1">
        <f t="shared" si="165"/>
        <v>4.6538709677419358E-4</v>
      </c>
      <c r="EO89" s="1" t="e">
        <f t="shared" si="166"/>
        <v>#N/A</v>
      </c>
      <c r="EP89" s="1">
        <f t="shared" si="167"/>
        <v>2.0522580645161289E-4</v>
      </c>
      <c r="EQ89" s="1">
        <f t="shared" si="168"/>
        <v>4.8070967741935483E-4</v>
      </c>
      <c r="ER89" s="1">
        <f t="shared" si="169"/>
        <v>8.4361290322580653E-4</v>
      </c>
      <c r="ES89" s="1">
        <f t="shared" si="170"/>
        <v>5.3429999999999997E-3</v>
      </c>
      <c r="ET89" s="1">
        <f t="shared" si="171"/>
        <v>6.5320967741935489E-3</v>
      </c>
      <c r="EU89" s="1">
        <f t="shared" si="172"/>
        <v>5.2894193548387097E-3</v>
      </c>
      <c r="EV89" s="1">
        <f t="shared" si="173"/>
        <v>2.8926129032258063E-3</v>
      </c>
      <c r="EW89" s="1">
        <f t="shared" si="174"/>
        <v>2.4943548387096775E-3</v>
      </c>
      <c r="EX89" s="1">
        <f t="shared" si="175"/>
        <v>4.0544516129032253E-3</v>
      </c>
      <c r="EY89" s="1">
        <f t="shared" si="176"/>
        <v>2.0260645161290325E-3</v>
      </c>
      <c r="EZ89" s="1">
        <f t="shared" si="177"/>
        <v>2.1871612903225806E-3</v>
      </c>
      <c r="FA89" s="1">
        <f t="shared" si="114"/>
        <v>2.0480322580645163E-3</v>
      </c>
      <c r="FB89" s="1">
        <f t="shared" si="186"/>
        <v>1.2070967741935484E-3</v>
      </c>
      <c r="FC89" s="1">
        <f t="shared" si="187"/>
        <v>7.0477741935483871E-3</v>
      </c>
      <c r="FD89" s="1">
        <f t="shared" si="188"/>
        <v>3.8134193548387098E-3</v>
      </c>
      <c r="FE89" s="1">
        <f t="shared" si="189"/>
        <v>3.1943870967741936E-3</v>
      </c>
      <c r="FF89" s="1">
        <f t="shared" si="190"/>
        <v>4.722290322580645E-3</v>
      </c>
      <c r="FG89" s="1">
        <f t="shared" si="191"/>
        <v>5.1181612903225806E-3</v>
      </c>
      <c r="FH89" s="1">
        <f t="shared" si="192"/>
        <v>6.7316451612903228E-3</v>
      </c>
      <c r="FI89" s="1">
        <f t="shared" si="193"/>
        <v>1.4607741935483869E-3</v>
      </c>
      <c r="FJ89" s="1">
        <f t="shared" si="194"/>
        <v>6.2339032258064515E-3</v>
      </c>
      <c r="FK89" s="1">
        <f t="shared" si="195"/>
        <v>3.3070967741935487E-4</v>
      </c>
      <c r="FL89" s="1">
        <f t="shared" si="196"/>
        <v>8.0741935483870969E-5</v>
      </c>
      <c r="FM89" s="1" t="e">
        <f t="shared" si="197"/>
        <v>#N/A</v>
      </c>
      <c r="FN89" s="1">
        <f t="shared" si="198"/>
        <v>2.5880645161290326E-4</v>
      </c>
      <c r="FO89" s="1">
        <f t="shared" si="199"/>
        <v>1.9841935483870968E-4</v>
      </c>
      <c r="FP89" s="1">
        <f t="shared" si="200"/>
        <v>5.7861935483870973E-3</v>
      </c>
      <c r="FQ89" s="1">
        <f t="shared" si="178"/>
        <v>2.0347258064516129E-2</v>
      </c>
      <c r="FR89" s="1">
        <f t="shared" si="179"/>
        <v>5.4332258064516128E-3</v>
      </c>
      <c r="FS89" s="1">
        <f t="shared" si="180"/>
        <v>1.9143806451612906E-2</v>
      </c>
      <c r="FT89" s="1">
        <f t="shared" si="181"/>
        <v>4.8381935483870972E-3</v>
      </c>
      <c r="FU89" s="1">
        <f t="shared" si="182"/>
        <v>1.0310354838709677E-2</v>
      </c>
      <c r="FV89" s="1">
        <f t="shared" si="183"/>
        <v>3.0863870967741933E-2</v>
      </c>
      <c r="FW89" s="1">
        <f t="shared" si="184"/>
        <v>1.3096806451612904E-2</v>
      </c>
      <c r="FX89" s="1">
        <f t="shared" si="185"/>
        <v>2.834451612903226E-3</v>
      </c>
    </row>
    <row r="90" spans="1:180" x14ac:dyDescent="0.2">
      <c r="CJ90" s="5"/>
      <c r="CK90" s="5"/>
      <c r="CL90" s="5"/>
    </row>
    <row r="91" spans="1:180" x14ac:dyDescent="0.2">
      <c r="CJ91" s="5"/>
      <c r="CK91" s="5"/>
      <c r="CL91" s="5"/>
    </row>
    <row r="92" spans="1:180" x14ac:dyDescent="0.2">
      <c r="CJ92" s="5"/>
      <c r="CL92" s="5"/>
    </row>
  </sheetData>
  <sheetCalcPr fullCalcOnLoad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6" sqref="M6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ccardena</dc:creator>
  <cp:lastModifiedBy>Jan Havlíček</cp:lastModifiedBy>
  <dcterms:created xsi:type="dcterms:W3CDTF">2001-09-25T14:39:48Z</dcterms:created>
  <dcterms:modified xsi:type="dcterms:W3CDTF">2023-09-13T17:27:22Z</dcterms:modified>
</cp:coreProperties>
</file>