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92F71D9-C24A-419A-BF77-A123264B29A1}" xr6:coauthVersionLast="47" xr6:coauthVersionMax="47" xr10:uidLastSave="{00000000-0000-0000-0000-000000000000}"/>
  <bookViews>
    <workbookView xWindow="-120" yWindow="-120" windowWidth="38640" windowHeight="15720"/>
  </bookViews>
  <sheets>
    <sheet name="Assumptions" sheetId="9" r:id="rId1"/>
    <sheet name="7x8 Chart" sheetId="5" r:id="rId2"/>
    <sheet name="5x16 Chart" sheetId="6" r:id="rId3"/>
    <sheet name="7x24 Chart" sheetId="7" r:id="rId4"/>
    <sheet name="Duration (5x16)" sheetId="2" r:id="rId5"/>
    <sheet name="7x8" sheetId="3" r:id="rId6"/>
    <sheet name="Duration Curve (7x8)" sheetId="4" r:id="rId7"/>
    <sheet name="5x16" sheetId="1" r:id="rId8"/>
  </sheets>
  <externalReferences>
    <externalReference r:id="rId9"/>
    <externalReference r:id="rId10"/>
    <externalReference r:id="rId11"/>
  </externalReferences>
  <calcPr calcId="0"/>
</workbook>
</file>

<file path=xl/calcChain.xml><?xml version="1.0" encoding="utf-8"?>
<calcChain xmlns="http://schemas.openxmlformats.org/spreadsheetml/2006/main">
  <c r="B7" i="9" l="1"/>
  <c r="C7" i="9"/>
  <c r="D7" i="9"/>
  <c r="E7" i="9"/>
  <c r="F7" i="9"/>
  <c r="G7" i="9"/>
  <c r="H7" i="9"/>
  <c r="I7" i="9"/>
  <c r="J7" i="9"/>
  <c r="K7" i="9"/>
  <c r="L7" i="9"/>
  <c r="M7" i="9"/>
  <c r="B10" i="9"/>
  <c r="C10" i="9"/>
  <c r="D10" i="9"/>
  <c r="E10" i="9"/>
  <c r="F10" i="9"/>
  <c r="G10" i="9"/>
  <c r="H10" i="9"/>
  <c r="I10" i="9"/>
  <c r="J10" i="9"/>
  <c r="K10" i="9"/>
  <c r="L10" i="9"/>
  <c r="M10" i="9"/>
  <c r="P14" i="9"/>
  <c r="P21" i="9"/>
  <c r="H45" i="9"/>
  <c r="I45" i="9"/>
  <c r="J45" i="9"/>
  <c r="K45" i="9"/>
  <c r="L45" i="9"/>
  <c r="M45" i="9"/>
  <c r="B46" i="9"/>
  <c r="C46" i="9"/>
  <c r="D46" i="9"/>
  <c r="E46" i="9"/>
  <c r="F46" i="9"/>
  <c r="G46" i="9"/>
  <c r="H46" i="9"/>
  <c r="I46" i="9"/>
  <c r="J46" i="9"/>
  <c r="K46" i="9"/>
  <c r="L46" i="9"/>
  <c r="M46" i="9"/>
  <c r="P46" i="9"/>
  <c r="P49" i="9"/>
  <c r="P50" i="9"/>
  <c r="B51" i="9"/>
  <c r="B52" i="9"/>
  <c r="C52" i="9"/>
  <c r="D52" i="9"/>
  <c r="E52" i="9"/>
  <c r="F52" i="9"/>
  <c r="G52" i="9"/>
  <c r="H52" i="9"/>
  <c r="I52" i="9"/>
  <c r="J52" i="9"/>
  <c r="K52" i="9"/>
  <c r="L52" i="9"/>
  <c r="M52" i="9"/>
  <c r="P52" i="9"/>
  <c r="B55" i="9"/>
  <c r="B56" i="9"/>
  <c r="C56" i="9"/>
  <c r="D56" i="9"/>
  <c r="E56" i="9"/>
  <c r="F56" i="9"/>
  <c r="G56" i="9"/>
  <c r="H56" i="9"/>
  <c r="I56" i="9"/>
  <c r="J56" i="9"/>
  <c r="K56" i="9"/>
  <c r="L56" i="9"/>
  <c r="M56" i="9"/>
</calcChain>
</file>

<file path=xl/sharedStrings.xml><?xml version="1.0" encoding="utf-8"?>
<sst xmlns="http://schemas.openxmlformats.org/spreadsheetml/2006/main" count="180" uniqueCount="101">
  <si>
    <t>Assumptions - 2001 Forecast</t>
  </si>
  <si>
    <t>Section I - Coal</t>
  </si>
  <si>
    <t>Forecast assumptions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</si>
  <si>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</si>
  <si>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</si>
  <si>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</si>
  <si>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</si>
  <si>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</si>
  <si>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</si>
  <si>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</si>
  <si>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</si>
  <si>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</si>
  <si>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</si>
  <si>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</si>
  <si>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</si>
  <si>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Wabumum adjust</t>
  </si>
  <si>
    <t>Coal capacity</t>
  </si>
  <si>
    <t>Projected availability</t>
  </si>
  <si>
    <t>Coal availability</t>
  </si>
  <si>
    <t>Section II - Hydro</t>
  </si>
  <si>
    <t>Projected Hydro Productiion</t>
  </si>
  <si>
    <t>Hydro - 5 X 16 - Peak</t>
  </si>
  <si>
    <t>Hydro - 7 X 8 - Off-peak</t>
  </si>
  <si>
    <t>Section III - IPP</t>
  </si>
  <si>
    <t>Air Liquide Scotford</t>
  </si>
  <si>
    <t>Air Liquide / Shell</t>
  </si>
  <si>
    <t>Dow 1</t>
  </si>
  <si>
    <t>Dow</t>
  </si>
  <si>
    <t>Drywood</t>
  </si>
  <si>
    <t>Drayton Valley Power</t>
  </si>
  <si>
    <t>Eagle</t>
  </si>
  <si>
    <t>???</t>
  </si>
  <si>
    <t>Fort Nelson</t>
  </si>
  <si>
    <t>Transalta / PWX</t>
  </si>
  <si>
    <t>Gold Creek</t>
  </si>
  <si>
    <t>TransCanada</t>
  </si>
  <si>
    <t xml:space="preserve">Joffre </t>
  </si>
  <si>
    <t>ATCO Power</t>
  </si>
  <si>
    <t>Poplar Hill</t>
  </si>
  <si>
    <t>Primrose</t>
  </si>
  <si>
    <t>Rainbow Lake</t>
  </si>
  <si>
    <t>Syncrude</t>
  </si>
  <si>
    <t>Suncor</t>
  </si>
  <si>
    <t>TransAlta</t>
  </si>
  <si>
    <t>City of Medicine Hat</t>
  </si>
  <si>
    <t>City of Med. Hat</t>
  </si>
  <si>
    <t>Chin Chute</t>
  </si>
  <si>
    <t>small producers</t>
  </si>
  <si>
    <t>Drayton Valley</t>
  </si>
  <si>
    <t>Raymond reservoir</t>
  </si>
  <si>
    <t>Westlock</t>
  </si>
  <si>
    <t>Cowley Ridge</t>
  </si>
  <si>
    <t>Others</t>
  </si>
  <si>
    <t>IBOC</t>
  </si>
  <si>
    <t>PCP, TCP, CXY</t>
  </si>
  <si>
    <t>Total IPP</t>
  </si>
  <si>
    <t>Section IV - formerly Regulated Gas units</t>
  </si>
  <si>
    <t>Clover Bar avail.</t>
  </si>
  <si>
    <t>Clover Bar MCR</t>
  </si>
  <si>
    <t>Clover Bar - Prod'n</t>
  </si>
  <si>
    <t>Gas excluding CB</t>
  </si>
  <si>
    <t>"Other Gas" MCR</t>
  </si>
  <si>
    <t>Other Gas - Prod'n</t>
  </si>
  <si>
    <t>Assumptions</t>
  </si>
  <si>
    <t>* Coal capacity of 5,621 MW less 279 MW for Wab 4 for the first 6 months of 01</t>
  </si>
  <si>
    <t>* Coal availability based on historicals</t>
  </si>
  <si>
    <t>* Clover Bar and Other Gas availability based on historicals</t>
  </si>
  <si>
    <t>* IPP includes IBOC in the 2nd half of the year and Joffre ramping up to 280 MW by mid-year</t>
  </si>
  <si>
    <t>* Remaining IPP are based on 5 X 16 historical production</t>
  </si>
  <si>
    <t>* Hydro performance estimated based on 1999/2000 actuals and Hydro PPA</t>
  </si>
  <si>
    <t xml:space="preserve">   - Joffre 400 MW, 280 MW Net System</t>
  </si>
  <si>
    <t xml:space="preserve">   - IBOC 280 MW: CXY 103 MW, Pan Cdn 81 MW, TCPL 97 MW</t>
  </si>
  <si>
    <t>MCR</t>
  </si>
  <si>
    <t>Ownership</t>
  </si>
  <si>
    <t>Big Horn</t>
  </si>
  <si>
    <t>TransAlta Energy Marketing</t>
  </si>
  <si>
    <t>Brazeau</t>
  </si>
  <si>
    <t>Bow River</t>
  </si>
  <si>
    <t>Engage</t>
  </si>
  <si>
    <t>ATCO Electric</t>
  </si>
  <si>
    <t>Enmax</t>
  </si>
  <si>
    <t>ECPC</t>
  </si>
  <si>
    <t>Epcor</t>
  </si>
  <si>
    <t>HR Milner</t>
  </si>
  <si>
    <t>Balancing Pool</t>
  </si>
  <si>
    <t>Sundance A</t>
  </si>
  <si>
    <t>Sundance B</t>
  </si>
  <si>
    <t>Sundance C</t>
  </si>
  <si>
    <t>Hydro Units</t>
  </si>
  <si>
    <t>Coal Units</t>
  </si>
  <si>
    <t>Gas Units</t>
  </si>
  <si>
    <t>IPP Units</t>
  </si>
  <si>
    <t>Keephills</t>
  </si>
  <si>
    <t>Wabamum</t>
  </si>
  <si>
    <t>Battle River</t>
  </si>
  <si>
    <t>Sheerness</t>
  </si>
  <si>
    <t>Gennesse</t>
  </si>
  <si>
    <t>Rossdale PPA</t>
  </si>
  <si>
    <t>Rainbow PPA</t>
  </si>
  <si>
    <t>Total</t>
  </si>
  <si>
    <t xml:space="preserve">Sturgeon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</si>
</sst>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"/>
    <numFmt numFmtId="171" formatCode="0.0%"/>
  </numFmts>
  <fonts count="22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name val="Arial"/>
    </font>
    <font>
      <sz val="12"/>
      <name val="Arial"/>
    </font>
    <font>
      <sz val="10"/>
      <name val="Arial"/>
    </font>
    <font>
      <sz val="10"/>
      <name val="Arial"/>
    </font>
    <font>
      <sz val="12"/>
      <name val="Arial"/>
    </font>
    <font>
      <sz val="12"/>
      <name val="Arial"/>
    </font>
    <font>
      <sz val="10"/>
      <color indexed="8"/>
      <name val="MS Sans Serif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sz val="8"/>
      <name val="Arial"/>
    </font>
    <font>
      <b/>
      <u/>
      <sz val="11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7" fillId="0" borderId="0" xfId="0" applyFont="1"/>
    <xf numFmtId="0" fontId="18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1" fontId="1" fillId="0" borderId="0" xfId="1" applyNumberFormat="1"/>
    <xf numFmtId="3" fontId="0" fillId="0" borderId="0" xfId="0" applyNumberFormat="1"/>
    <xf numFmtId="166" fontId="0" fillId="0" borderId="0" xfId="0" applyNumberFormat="1" applyAlignment="1">
      <alignment horizontal="center"/>
    </xf>
    <xf numFmtId="0" fontId="19" fillId="0" borderId="0" xfId="0" applyFont="1" applyAlignment="1">
      <alignment horizontal="center"/>
    </xf>
    <xf numFmtId="9" fontId="1" fillId="0" borderId="0" xfId="1" applyAlignment="1">
      <alignment horizontal="center"/>
    </xf>
    <xf numFmtId="1" fontId="0" fillId="0" borderId="0" xfId="0" applyNumberFormat="1" applyAlignment="1">
      <alignment horizontal="center"/>
    </xf>
    <xf numFmtId="0" fontId="21" fillId="0" borderId="0" xfId="0" applyFont="1"/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0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externalLink" Target="externalLinks/externalLink3.xml"/><Relationship Id="rId5" Type="http://schemas.openxmlformats.org/officeDocument/2006/relationships/chartsheet" Target="chartsheets/sheet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chartsheet" Target="chartsheets/sheet3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Supply + Demand Forecast - 2001
7 X 8</a:t>
            </a:r>
          </a:p>
        </c:rich>
      </c:tx>
      <c:layout>
        <c:manualLayout>
          <c:xMode val="edge"/>
          <c:yMode val="edge"/>
          <c:x val="0.28301886792452829"/>
          <c:y val="8.15660685154975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713651498335183E-2"/>
          <c:y val="0.12724306688417619"/>
          <c:w val="0.91786903440621537"/>
          <c:h val="0.81892332789559541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'[2]7x24 data'!$E$6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'[2]7x8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'[2]7x8 data'!$E$43:$E$54</c:f>
              <c:numCache>
                <c:formatCode>General</c:formatCode>
                <c:ptCount val="12"/>
                <c:pt idx="0">
                  <c:v>4861</c:v>
                </c:pt>
                <c:pt idx="1">
                  <c:v>4808</c:v>
                </c:pt>
                <c:pt idx="2">
                  <c:v>4648</c:v>
                </c:pt>
                <c:pt idx="3">
                  <c:v>4541</c:v>
                </c:pt>
                <c:pt idx="4">
                  <c:v>4380</c:v>
                </c:pt>
                <c:pt idx="5">
                  <c:v>4327</c:v>
                </c:pt>
                <c:pt idx="6">
                  <c:v>4665</c:v>
                </c:pt>
                <c:pt idx="7">
                  <c:v>4609</c:v>
                </c:pt>
                <c:pt idx="8">
                  <c:v>4665</c:v>
                </c:pt>
                <c:pt idx="9">
                  <c:v>4665</c:v>
                </c:pt>
                <c:pt idx="10">
                  <c:v>5171</c:v>
                </c:pt>
                <c:pt idx="11">
                  <c:v>5171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3-4205-9C4B-764823C32522}"/>
            </c:ext>
          </c:extLst>
        </c:ser>
        <c:ser>
          <c:idx val="5"/>
          <c:order val="2"/>
          <c:tx>
            <c:v>CloverBar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'[2]7x8 data'!$I$43:$I$54</c:f>
              <c:numCache>
                <c:formatCode>General</c:formatCode>
                <c:ptCount val="12"/>
                <c:pt idx="0">
                  <c:v>613</c:v>
                </c:pt>
                <c:pt idx="1">
                  <c:v>581</c:v>
                </c:pt>
                <c:pt idx="2">
                  <c:v>569</c:v>
                </c:pt>
                <c:pt idx="3">
                  <c:v>518</c:v>
                </c:pt>
                <c:pt idx="4">
                  <c:v>544</c:v>
                </c:pt>
                <c:pt idx="5">
                  <c:v>562</c:v>
                </c:pt>
                <c:pt idx="6">
                  <c:v>581</c:v>
                </c:pt>
                <c:pt idx="7">
                  <c:v>544</c:v>
                </c:pt>
                <c:pt idx="8">
                  <c:v>556</c:v>
                </c:pt>
                <c:pt idx="9">
                  <c:v>556</c:v>
                </c:pt>
                <c:pt idx="10">
                  <c:v>594</c:v>
                </c:pt>
                <c:pt idx="11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3-4205-9C4B-764823C32522}"/>
            </c:ext>
          </c:extLst>
        </c:ser>
        <c:ser>
          <c:idx val="6"/>
          <c:order val="3"/>
          <c:tx>
            <c:strRef>
              <c:f>'[2]7x24 data'!$M$6</c:f>
              <c:strCache>
                <c:ptCount val="1"/>
                <c:pt idx="0">
                  <c:v>IPP/SPP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'[2]7x8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'[2]7x8 data'!$M$43:$M$54</c:f>
              <c:numCache>
                <c:formatCode>General</c:formatCode>
                <c:ptCount val="12"/>
                <c:pt idx="0">
                  <c:v>829</c:v>
                </c:pt>
                <c:pt idx="1">
                  <c:v>879</c:v>
                </c:pt>
                <c:pt idx="2">
                  <c:v>929</c:v>
                </c:pt>
                <c:pt idx="3">
                  <c:v>979</c:v>
                </c:pt>
                <c:pt idx="4">
                  <c:v>1009</c:v>
                </c:pt>
                <c:pt idx="5">
                  <c:v>1009</c:v>
                </c:pt>
                <c:pt idx="6">
                  <c:v>1086</c:v>
                </c:pt>
                <c:pt idx="7">
                  <c:v>1091</c:v>
                </c:pt>
                <c:pt idx="8">
                  <c:v>1097</c:v>
                </c:pt>
                <c:pt idx="9">
                  <c:v>1102</c:v>
                </c:pt>
                <c:pt idx="10">
                  <c:v>1246</c:v>
                </c:pt>
                <c:pt idx="11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3-4205-9C4B-764823C32522}"/>
            </c:ext>
          </c:extLst>
        </c:ser>
        <c:ser>
          <c:idx val="2"/>
          <c:order val="4"/>
          <c:tx>
            <c:strRef>
              <c:f>'[2]7x24 data'!$F$6</c:f>
              <c:strCache>
                <c:ptCount val="1"/>
                <c:pt idx="0">
                  <c:v>Other gas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'[2]7x8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'[2]7x8 data'!$F$43:$F$54</c:f>
              <c:numCache>
                <c:formatCode>General</c:formatCode>
                <c:ptCount val="12"/>
                <c:pt idx="0">
                  <c:v>298</c:v>
                </c:pt>
                <c:pt idx="1">
                  <c:v>289</c:v>
                </c:pt>
                <c:pt idx="2">
                  <c:v>289</c:v>
                </c:pt>
                <c:pt idx="3">
                  <c:v>289</c:v>
                </c:pt>
                <c:pt idx="4">
                  <c:v>283</c:v>
                </c:pt>
                <c:pt idx="5">
                  <c:v>286</c:v>
                </c:pt>
                <c:pt idx="6">
                  <c:v>298</c:v>
                </c:pt>
                <c:pt idx="7">
                  <c:v>292</c:v>
                </c:pt>
                <c:pt idx="8">
                  <c:v>276</c:v>
                </c:pt>
                <c:pt idx="9">
                  <c:v>286</c:v>
                </c:pt>
                <c:pt idx="10">
                  <c:v>292</c:v>
                </c:pt>
                <c:pt idx="11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E3-4205-9C4B-764823C32522}"/>
            </c:ext>
          </c:extLst>
        </c:ser>
        <c:ser>
          <c:idx val="3"/>
          <c:order val="5"/>
          <c:tx>
            <c:strRef>
              <c:f>'[2]7x24 data'!$G$6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'[2]7x8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'[2]7x8 data'!$G$43:$G$54</c:f>
              <c:numCache>
                <c:formatCode>General</c:formatCode>
                <c:ptCount val="12"/>
                <c:pt idx="0">
                  <c:v>49</c:v>
                </c:pt>
                <c:pt idx="1">
                  <c:v>52</c:v>
                </c:pt>
                <c:pt idx="2">
                  <c:v>67</c:v>
                </c:pt>
                <c:pt idx="3">
                  <c:v>52</c:v>
                </c:pt>
                <c:pt idx="4">
                  <c:v>53</c:v>
                </c:pt>
                <c:pt idx="5">
                  <c:v>71</c:v>
                </c:pt>
                <c:pt idx="6">
                  <c:v>90</c:v>
                </c:pt>
                <c:pt idx="7">
                  <c:v>70</c:v>
                </c:pt>
                <c:pt idx="8">
                  <c:v>56</c:v>
                </c:pt>
                <c:pt idx="9">
                  <c:v>37</c:v>
                </c:pt>
                <c:pt idx="10">
                  <c:v>32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E3-4205-9C4B-764823C32522}"/>
            </c:ext>
          </c:extLst>
        </c:ser>
        <c:ser>
          <c:idx val="4"/>
          <c:order val="6"/>
          <c:tx>
            <c:v>Imports</c:v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'[2]7x8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'[2]7x8 data'!$O$43:$O$54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E3-4205-9C4B-764823C32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3257440"/>
        <c:axId val="1"/>
      </c:barChart>
      <c:lineChart>
        <c:grouping val="standard"/>
        <c:varyColors val="0"/>
        <c:ser>
          <c:idx val="0"/>
          <c:order val="0"/>
          <c:tx>
            <c:strRef>
              <c:f>'[2]7x24 data'!$D$6</c:f>
              <c:strCache>
                <c:ptCount val="1"/>
                <c:pt idx="0">
                  <c:v>Total Demand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'[2]7x8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'[2]7x8 data'!$D$43:$D$54</c:f>
              <c:numCache>
                <c:formatCode>General</c:formatCode>
                <c:ptCount val="12"/>
                <c:pt idx="0">
                  <c:v>6002.9999999999991</c:v>
                </c:pt>
                <c:pt idx="1">
                  <c:v>5929.5149999999994</c:v>
                </c:pt>
                <c:pt idx="2">
                  <c:v>5751.4949999999999</c:v>
                </c:pt>
                <c:pt idx="3">
                  <c:v>5583.8249999999998</c:v>
                </c:pt>
                <c:pt idx="4">
                  <c:v>5541.3899999999994</c:v>
                </c:pt>
                <c:pt idx="5">
                  <c:v>5596.2449999999999</c:v>
                </c:pt>
                <c:pt idx="6">
                  <c:v>5777.37</c:v>
                </c:pt>
                <c:pt idx="7">
                  <c:v>5752.53</c:v>
                </c:pt>
                <c:pt idx="8">
                  <c:v>5617.98</c:v>
                </c:pt>
                <c:pt idx="9">
                  <c:v>5728.7249999999995</c:v>
                </c:pt>
                <c:pt idx="10">
                  <c:v>5983.3349999999991</c:v>
                </c:pt>
                <c:pt idx="11">
                  <c:v>6076.4849999999997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E3-4205-9C4B-764823C32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257440"/>
        <c:axId val="1"/>
      </c:lineChart>
      <c:dateAx>
        <c:axId val="1353257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3257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684794672586016"/>
          <c:y val="0.62153344208809136"/>
          <c:w val="0.11431742508324085"/>
          <c:h val="0.218597063621533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Supply + Demand Forecast - 2001
5 X 16</a:t>
            </a:r>
          </a:p>
        </c:rich>
      </c:tx>
      <c:layout>
        <c:manualLayout>
          <c:xMode val="edge"/>
          <c:yMode val="edge"/>
          <c:x val="0.28301886792452829"/>
          <c:y val="8.15660685154975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713651498335183E-2"/>
          <c:y val="0.12724306688417619"/>
          <c:w val="0.91786903440621537"/>
          <c:h val="0.81892332789559541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'[2]7x24 data'!$E$6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'[2]5x16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'[2]5x16 data'!$E$43:$E$54</c:f>
              <c:numCache>
                <c:formatCode>General</c:formatCode>
                <c:ptCount val="12"/>
                <c:pt idx="0">
                  <c:v>4861</c:v>
                </c:pt>
                <c:pt idx="1">
                  <c:v>4808</c:v>
                </c:pt>
                <c:pt idx="2">
                  <c:v>4648</c:v>
                </c:pt>
                <c:pt idx="3">
                  <c:v>4541</c:v>
                </c:pt>
                <c:pt idx="4">
                  <c:v>4380</c:v>
                </c:pt>
                <c:pt idx="5">
                  <c:v>4327</c:v>
                </c:pt>
                <c:pt idx="6">
                  <c:v>4665</c:v>
                </c:pt>
                <c:pt idx="7">
                  <c:v>4609</c:v>
                </c:pt>
                <c:pt idx="8">
                  <c:v>4665</c:v>
                </c:pt>
                <c:pt idx="9">
                  <c:v>4665</c:v>
                </c:pt>
                <c:pt idx="10">
                  <c:v>5171</c:v>
                </c:pt>
                <c:pt idx="11">
                  <c:v>5171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C-40CA-88D9-C65CE239AD49}"/>
            </c:ext>
          </c:extLst>
        </c:ser>
        <c:ser>
          <c:idx val="5"/>
          <c:order val="2"/>
          <c:tx>
            <c:v>CloverBar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'[2]5x16 data'!$I$43:$I$54</c:f>
              <c:numCache>
                <c:formatCode>General</c:formatCode>
                <c:ptCount val="12"/>
                <c:pt idx="0">
                  <c:v>613</c:v>
                </c:pt>
                <c:pt idx="1">
                  <c:v>581</c:v>
                </c:pt>
                <c:pt idx="2">
                  <c:v>569</c:v>
                </c:pt>
                <c:pt idx="3">
                  <c:v>518</c:v>
                </c:pt>
                <c:pt idx="4">
                  <c:v>544</c:v>
                </c:pt>
                <c:pt idx="5">
                  <c:v>562</c:v>
                </c:pt>
                <c:pt idx="6">
                  <c:v>581</c:v>
                </c:pt>
                <c:pt idx="7">
                  <c:v>544</c:v>
                </c:pt>
                <c:pt idx="8">
                  <c:v>556</c:v>
                </c:pt>
                <c:pt idx="9">
                  <c:v>556</c:v>
                </c:pt>
                <c:pt idx="10">
                  <c:v>594</c:v>
                </c:pt>
                <c:pt idx="11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C-40CA-88D9-C65CE239AD49}"/>
            </c:ext>
          </c:extLst>
        </c:ser>
        <c:ser>
          <c:idx val="6"/>
          <c:order val="3"/>
          <c:tx>
            <c:strRef>
              <c:f>'[2]7x24 data'!$M$6</c:f>
              <c:strCache>
                <c:ptCount val="1"/>
                <c:pt idx="0">
                  <c:v>IPP/SPP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'[2]5x16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'[2]5x16 data'!$M$43:$M$54</c:f>
              <c:numCache>
                <c:formatCode>General</c:formatCode>
                <c:ptCount val="12"/>
                <c:pt idx="0">
                  <c:v>829</c:v>
                </c:pt>
                <c:pt idx="1">
                  <c:v>879</c:v>
                </c:pt>
                <c:pt idx="2">
                  <c:v>929</c:v>
                </c:pt>
                <c:pt idx="3">
                  <c:v>979</c:v>
                </c:pt>
                <c:pt idx="4">
                  <c:v>1009</c:v>
                </c:pt>
                <c:pt idx="5">
                  <c:v>1009</c:v>
                </c:pt>
                <c:pt idx="6">
                  <c:v>1086</c:v>
                </c:pt>
                <c:pt idx="7">
                  <c:v>1091</c:v>
                </c:pt>
                <c:pt idx="8">
                  <c:v>1097</c:v>
                </c:pt>
                <c:pt idx="9">
                  <c:v>1102</c:v>
                </c:pt>
                <c:pt idx="10">
                  <c:v>1246</c:v>
                </c:pt>
                <c:pt idx="11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C-40CA-88D9-C65CE239AD49}"/>
            </c:ext>
          </c:extLst>
        </c:ser>
        <c:ser>
          <c:idx val="2"/>
          <c:order val="4"/>
          <c:tx>
            <c:strRef>
              <c:f>'[2]7x24 data'!$F$6</c:f>
              <c:strCache>
                <c:ptCount val="1"/>
                <c:pt idx="0">
                  <c:v>Other gas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'[2]5x16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'[2]5x16 data'!$F$43:$F$54</c:f>
              <c:numCache>
                <c:formatCode>General</c:formatCode>
                <c:ptCount val="12"/>
                <c:pt idx="0">
                  <c:v>298</c:v>
                </c:pt>
                <c:pt idx="1">
                  <c:v>289</c:v>
                </c:pt>
                <c:pt idx="2">
                  <c:v>289</c:v>
                </c:pt>
                <c:pt idx="3">
                  <c:v>289</c:v>
                </c:pt>
                <c:pt idx="4">
                  <c:v>283</c:v>
                </c:pt>
                <c:pt idx="5">
                  <c:v>286</c:v>
                </c:pt>
                <c:pt idx="6">
                  <c:v>298</c:v>
                </c:pt>
                <c:pt idx="7">
                  <c:v>292</c:v>
                </c:pt>
                <c:pt idx="8">
                  <c:v>276</c:v>
                </c:pt>
                <c:pt idx="9">
                  <c:v>286</c:v>
                </c:pt>
                <c:pt idx="10">
                  <c:v>292</c:v>
                </c:pt>
                <c:pt idx="11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C-40CA-88D9-C65CE239AD49}"/>
            </c:ext>
          </c:extLst>
        </c:ser>
        <c:ser>
          <c:idx val="3"/>
          <c:order val="5"/>
          <c:tx>
            <c:strRef>
              <c:f>'[2]7x24 data'!$G$6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'[2]5x16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'[2]5x16 data'!$G$43:$G$54</c:f>
              <c:numCache>
                <c:formatCode>General</c:formatCode>
                <c:ptCount val="12"/>
                <c:pt idx="0">
                  <c:v>267</c:v>
                </c:pt>
                <c:pt idx="1">
                  <c:v>143</c:v>
                </c:pt>
                <c:pt idx="2">
                  <c:v>268</c:v>
                </c:pt>
                <c:pt idx="3">
                  <c:v>215</c:v>
                </c:pt>
                <c:pt idx="4">
                  <c:v>227</c:v>
                </c:pt>
                <c:pt idx="5">
                  <c:v>266</c:v>
                </c:pt>
                <c:pt idx="6">
                  <c:v>315</c:v>
                </c:pt>
                <c:pt idx="7">
                  <c:v>246</c:v>
                </c:pt>
                <c:pt idx="8">
                  <c:v>175</c:v>
                </c:pt>
                <c:pt idx="9">
                  <c:v>176</c:v>
                </c:pt>
                <c:pt idx="10">
                  <c:v>175</c:v>
                </c:pt>
                <c:pt idx="1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C-40CA-88D9-C65CE239AD49}"/>
            </c:ext>
          </c:extLst>
        </c:ser>
        <c:ser>
          <c:idx val="4"/>
          <c:order val="6"/>
          <c:tx>
            <c:v>Imports</c:v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'[2]5x16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'[2]5x16 data'!$O$43:$O$54</c:f>
              <c:numCache>
                <c:formatCode>General</c:formatCode>
                <c:ptCount val="12"/>
                <c:pt idx="0">
                  <c:v>190.69999999999982</c:v>
                </c:pt>
                <c:pt idx="1">
                  <c:v>200.34499999999935</c:v>
                </c:pt>
                <c:pt idx="2">
                  <c:v>0.69499999999970896</c:v>
                </c:pt>
                <c:pt idx="3">
                  <c:v>0</c:v>
                </c:pt>
                <c:pt idx="4">
                  <c:v>91.989999999999782</c:v>
                </c:pt>
                <c:pt idx="5">
                  <c:v>215.39999999999964</c:v>
                </c:pt>
                <c:pt idx="6">
                  <c:v>0</c:v>
                </c:pt>
                <c:pt idx="7">
                  <c:v>15.8799999999992</c:v>
                </c:pt>
                <c:pt idx="8">
                  <c:v>0</c:v>
                </c:pt>
                <c:pt idx="9">
                  <c:v>5.6349999999993088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C-40CA-88D9-C65CE239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3263472"/>
        <c:axId val="1"/>
      </c:barChart>
      <c:lineChart>
        <c:grouping val="standard"/>
        <c:varyColors val="0"/>
        <c:ser>
          <c:idx val="0"/>
          <c:order val="0"/>
          <c:tx>
            <c:strRef>
              <c:f>'[2]7x24 data'!$D$6</c:f>
              <c:strCache>
                <c:ptCount val="1"/>
                <c:pt idx="0">
                  <c:v>Total Demand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'[2]5x16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'[2]5x16 data'!$D$43:$D$54</c:f>
              <c:numCache>
                <c:formatCode>General</c:formatCode>
                <c:ptCount val="12"/>
                <c:pt idx="0">
                  <c:v>7058.7</c:v>
                </c:pt>
                <c:pt idx="1">
                  <c:v>6900.3449999999993</c:v>
                </c:pt>
                <c:pt idx="2">
                  <c:v>6703.6949999999997</c:v>
                </c:pt>
                <c:pt idx="3">
                  <c:v>6521.5349999999999</c:v>
                </c:pt>
                <c:pt idx="4">
                  <c:v>6534.99</c:v>
                </c:pt>
                <c:pt idx="5">
                  <c:v>6665.4</c:v>
                </c:pt>
                <c:pt idx="6">
                  <c:v>6859.98</c:v>
                </c:pt>
                <c:pt idx="7">
                  <c:v>6797.8799999999992</c:v>
                </c:pt>
                <c:pt idx="8">
                  <c:v>6679.8899999999994</c:v>
                </c:pt>
                <c:pt idx="9">
                  <c:v>6790.6349999999993</c:v>
                </c:pt>
                <c:pt idx="10">
                  <c:v>7005.9149999999991</c:v>
                </c:pt>
                <c:pt idx="11">
                  <c:v>7089.7499999999991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EC-40CA-88D9-C65CE239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263472"/>
        <c:axId val="1"/>
      </c:lineChart>
      <c:dateAx>
        <c:axId val="1353263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3263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684794672586016"/>
          <c:y val="0.62153344208809136"/>
          <c:w val="0.11431742508324085"/>
          <c:h val="0.218597063621533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Supply + Demand Forecast - 2001
7 X 24</a:t>
            </a:r>
          </a:p>
        </c:rich>
      </c:tx>
      <c:layout>
        <c:manualLayout>
          <c:xMode val="edge"/>
          <c:yMode val="edge"/>
          <c:x val="0.28301886792452829"/>
          <c:y val="8.156606851549754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713651498335183E-2"/>
          <c:y val="0.12724306688417619"/>
          <c:w val="0.91786903440621537"/>
          <c:h val="0.81892332789559541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'[2]7x24 data'!$E$6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'[2]7x24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'[2]7x24 data'!$E$43:$E$54</c:f>
              <c:numCache>
                <c:formatCode>General</c:formatCode>
                <c:ptCount val="12"/>
                <c:pt idx="0">
                  <c:v>4861</c:v>
                </c:pt>
                <c:pt idx="1">
                  <c:v>4808</c:v>
                </c:pt>
                <c:pt idx="2">
                  <c:v>4648</c:v>
                </c:pt>
                <c:pt idx="3">
                  <c:v>4541</c:v>
                </c:pt>
                <c:pt idx="4">
                  <c:v>4380</c:v>
                </c:pt>
                <c:pt idx="5">
                  <c:v>4327</c:v>
                </c:pt>
                <c:pt idx="6">
                  <c:v>4665</c:v>
                </c:pt>
                <c:pt idx="7">
                  <c:v>4609</c:v>
                </c:pt>
                <c:pt idx="8">
                  <c:v>4665</c:v>
                </c:pt>
                <c:pt idx="9">
                  <c:v>4665</c:v>
                </c:pt>
                <c:pt idx="10">
                  <c:v>5171</c:v>
                </c:pt>
                <c:pt idx="11">
                  <c:v>5171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4-4804-8D07-E666B8F8BBE4}"/>
            </c:ext>
          </c:extLst>
        </c:ser>
        <c:ser>
          <c:idx val="5"/>
          <c:order val="2"/>
          <c:tx>
            <c:v>CloverBar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'[2]7x24 data'!$I$43:$I$54</c:f>
              <c:numCache>
                <c:formatCode>General</c:formatCode>
                <c:ptCount val="12"/>
                <c:pt idx="0">
                  <c:v>613</c:v>
                </c:pt>
                <c:pt idx="1">
                  <c:v>581</c:v>
                </c:pt>
                <c:pt idx="2">
                  <c:v>569</c:v>
                </c:pt>
                <c:pt idx="3">
                  <c:v>518</c:v>
                </c:pt>
                <c:pt idx="4">
                  <c:v>544</c:v>
                </c:pt>
                <c:pt idx="5">
                  <c:v>562</c:v>
                </c:pt>
                <c:pt idx="6">
                  <c:v>581</c:v>
                </c:pt>
                <c:pt idx="7">
                  <c:v>544</c:v>
                </c:pt>
                <c:pt idx="8">
                  <c:v>556</c:v>
                </c:pt>
                <c:pt idx="9">
                  <c:v>556</c:v>
                </c:pt>
                <c:pt idx="10">
                  <c:v>594</c:v>
                </c:pt>
                <c:pt idx="11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4-4804-8D07-E666B8F8BBE4}"/>
            </c:ext>
          </c:extLst>
        </c:ser>
        <c:ser>
          <c:idx val="6"/>
          <c:order val="3"/>
          <c:tx>
            <c:strRef>
              <c:f>'[2]7x24 data'!$M$6</c:f>
              <c:strCache>
                <c:ptCount val="1"/>
                <c:pt idx="0">
                  <c:v>IPP/SPP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'[2]7x24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'[2]7x24 data'!$M$43:$M$54</c:f>
              <c:numCache>
                <c:formatCode>General</c:formatCode>
                <c:ptCount val="12"/>
                <c:pt idx="0">
                  <c:v>829</c:v>
                </c:pt>
                <c:pt idx="1">
                  <c:v>879</c:v>
                </c:pt>
                <c:pt idx="2">
                  <c:v>929</c:v>
                </c:pt>
                <c:pt idx="3">
                  <c:v>979</c:v>
                </c:pt>
                <c:pt idx="4">
                  <c:v>1009</c:v>
                </c:pt>
                <c:pt idx="5">
                  <c:v>1009</c:v>
                </c:pt>
                <c:pt idx="6">
                  <c:v>1086</c:v>
                </c:pt>
                <c:pt idx="7">
                  <c:v>1091</c:v>
                </c:pt>
                <c:pt idx="8">
                  <c:v>1097</c:v>
                </c:pt>
                <c:pt idx="9">
                  <c:v>1102</c:v>
                </c:pt>
                <c:pt idx="10">
                  <c:v>1246</c:v>
                </c:pt>
                <c:pt idx="11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4-4804-8D07-E666B8F8BBE4}"/>
            </c:ext>
          </c:extLst>
        </c:ser>
        <c:ser>
          <c:idx val="2"/>
          <c:order val="4"/>
          <c:tx>
            <c:strRef>
              <c:f>'[2]7x24 data'!$F$6</c:f>
              <c:strCache>
                <c:ptCount val="1"/>
                <c:pt idx="0">
                  <c:v>Other gas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'[2]7x24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'[2]7x24 data'!$F$43:$F$54</c:f>
              <c:numCache>
                <c:formatCode>General</c:formatCode>
                <c:ptCount val="12"/>
                <c:pt idx="0">
                  <c:v>298</c:v>
                </c:pt>
                <c:pt idx="1">
                  <c:v>289</c:v>
                </c:pt>
                <c:pt idx="2">
                  <c:v>289</c:v>
                </c:pt>
                <c:pt idx="3">
                  <c:v>289</c:v>
                </c:pt>
                <c:pt idx="4">
                  <c:v>283</c:v>
                </c:pt>
                <c:pt idx="5">
                  <c:v>286</c:v>
                </c:pt>
                <c:pt idx="6">
                  <c:v>298</c:v>
                </c:pt>
                <c:pt idx="7">
                  <c:v>292</c:v>
                </c:pt>
                <c:pt idx="8">
                  <c:v>276</c:v>
                </c:pt>
                <c:pt idx="9">
                  <c:v>286</c:v>
                </c:pt>
                <c:pt idx="10">
                  <c:v>292</c:v>
                </c:pt>
                <c:pt idx="11">
                  <c:v>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44-4804-8D07-E666B8F8BBE4}"/>
            </c:ext>
          </c:extLst>
        </c:ser>
        <c:ser>
          <c:idx val="3"/>
          <c:order val="5"/>
          <c:tx>
            <c:strRef>
              <c:f>'[2]7x24 data'!$G$6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'[2]7x24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'[2]7x24 data'!$G$43:$G$54</c:f>
              <c:numCache>
                <c:formatCode>General</c:formatCode>
                <c:ptCount val="12"/>
                <c:pt idx="0">
                  <c:v>194.33333333333334</c:v>
                </c:pt>
                <c:pt idx="1">
                  <c:v>112.66666666666667</c:v>
                </c:pt>
                <c:pt idx="2">
                  <c:v>201</c:v>
                </c:pt>
                <c:pt idx="3">
                  <c:v>160.66666666666666</c:v>
                </c:pt>
                <c:pt idx="4">
                  <c:v>169</c:v>
                </c:pt>
                <c:pt idx="5">
                  <c:v>201</c:v>
                </c:pt>
                <c:pt idx="6">
                  <c:v>240</c:v>
                </c:pt>
                <c:pt idx="7">
                  <c:v>187.33333333333334</c:v>
                </c:pt>
                <c:pt idx="8">
                  <c:v>135.33333333333334</c:v>
                </c:pt>
                <c:pt idx="9">
                  <c:v>129.66666666666666</c:v>
                </c:pt>
                <c:pt idx="10">
                  <c:v>127.33333333333333</c:v>
                </c:pt>
                <c:pt idx="11">
                  <c:v>177.33333333333334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44-4804-8D07-E666B8F8BBE4}"/>
            </c:ext>
          </c:extLst>
        </c:ser>
        <c:ser>
          <c:idx val="4"/>
          <c:order val="6"/>
          <c:tx>
            <c:v>Imports</c:v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'[2]7x24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'[2]7x24 data'!$O$43:$O$54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44-4804-8D07-E666B8F8B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3261152"/>
        <c:axId val="1"/>
      </c:barChart>
      <c:lineChart>
        <c:grouping val="standard"/>
        <c:varyColors val="0"/>
        <c:ser>
          <c:idx val="0"/>
          <c:order val="0"/>
          <c:tx>
            <c:strRef>
              <c:f>'[2]7x24 data'!$D$6</c:f>
              <c:strCache>
                <c:ptCount val="1"/>
                <c:pt idx="0">
                  <c:v>Total Demand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'[2]7x24 data'!$A$43:$A$54</c:f>
              <c:numCache>
                <c:formatCode>General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'[2]7x24 data'!$D$43:$D$54</c:f>
              <c:numCache>
                <c:formatCode>General</c:formatCode>
                <c:ptCount val="12"/>
                <c:pt idx="0">
                  <c:v>6575.4760282258057</c:v>
                </c:pt>
                <c:pt idx="1">
                  <c:v>6478.0887931034476</c:v>
                </c:pt>
                <c:pt idx="2">
                  <c:v>6289.8688911290301</c:v>
                </c:pt>
                <c:pt idx="3">
                  <c:v>6092.6928124999986</c:v>
                </c:pt>
                <c:pt idx="4">
                  <c:v>6106.437399193549</c:v>
                </c:pt>
                <c:pt idx="5">
                  <c:v>6203.5801250000013</c:v>
                </c:pt>
                <c:pt idx="6">
                  <c:v>6357.7420766129026</c:v>
                </c:pt>
                <c:pt idx="7">
                  <c:v>6321.6659274193562</c:v>
                </c:pt>
                <c:pt idx="8">
                  <c:v>6219.6815624999999</c:v>
                </c:pt>
                <c:pt idx="9">
                  <c:v>6336.7207258064509</c:v>
                </c:pt>
                <c:pt idx="10">
                  <c:v>6588.0938169642841</c:v>
                </c:pt>
                <c:pt idx="11">
                  <c:v>6706.7999999999993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44-4804-8D07-E666B8F8B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261152"/>
        <c:axId val="1"/>
      </c:lineChart>
      <c:dateAx>
        <c:axId val="1353261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3261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684794672586016"/>
          <c:y val="0.62153344208809136"/>
          <c:w val="0.11431742508324085"/>
          <c:h val="0.218597063621533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2000 - 5*16 Load Duration Curve</a:t>
            </a:r>
          </a:p>
        </c:rich>
      </c:tx>
      <c:layout>
        <c:manualLayout>
          <c:xMode val="edge"/>
          <c:yMode val="edge"/>
          <c:x val="0.3307436182019977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27413984461709E-2"/>
          <c:y val="0.13050570962479607"/>
          <c:w val="0.92119866814650386"/>
          <c:h val="0.76835236541598695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[1]Sheet4!$D$2:$D$42</c:f>
              <c:numCache>
                <c:formatCode>General</c:formatCode>
                <c:ptCount val="41"/>
                <c:pt idx="0">
                  <c:v>5500</c:v>
                </c:pt>
                <c:pt idx="1">
                  <c:v>5550</c:v>
                </c:pt>
                <c:pt idx="2">
                  <c:v>5600</c:v>
                </c:pt>
                <c:pt idx="3">
                  <c:v>5650</c:v>
                </c:pt>
                <c:pt idx="4">
                  <c:v>5700</c:v>
                </c:pt>
                <c:pt idx="5">
                  <c:v>5750</c:v>
                </c:pt>
                <c:pt idx="6">
                  <c:v>5800</c:v>
                </c:pt>
                <c:pt idx="7">
                  <c:v>5850</c:v>
                </c:pt>
                <c:pt idx="8">
                  <c:v>5900</c:v>
                </c:pt>
                <c:pt idx="9">
                  <c:v>5950</c:v>
                </c:pt>
                <c:pt idx="10">
                  <c:v>6000</c:v>
                </c:pt>
                <c:pt idx="11">
                  <c:v>6050</c:v>
                </c:pt>
                <c:pt idx="12">
                  <c:v>6100</c:v>
                </c:pt>
                <c:pt idx="13">
                  <c:v>6150</c:v>
                </c:pt>
                <c:pt idx="14">
                  <c:v>6200</c:v>
                </c:pt>
                <c:pt idx="15">
                  <c:v>6250</c:v>
                </c:pt>
                <c:pt idx="16">
                  <c:v>6300</c:v>
                </c:pt>
                <c:pt idx="17">
                  <c:v>6350</c:v>
                </c:pt>
                <c:pt idx="18">
                  <c:v>6400</c:v>
                </c:pt>
                <c:pt idx="19">
                  <c:v>6450</c:v>
                </c:pt>
                <c:pt idx="20">
                  <c:v>6500</c:v>
                </c:pt>
                <c:pt idx="21">
                  <c:v>6550</c:v>
                </c:pt>
                <c:pt idx="22">
                  <c:v>6600</c:v>
                </c:pt>
                <c:pt idx="23">
                  <c:v>6650</c:v>
                </c:pt>
                <c:pt idx="24">
                  <c:v>6700</c:v>
                </c:pt>
                <c:pt idx="25">
                  <c:v>6750</c:v>
                </c:pt>
                <c:pt idx="26">
                  <c:v>6800</c:v>
                </c:pt>
                <c:pt idx="27">
                  <c:v>6850</c:v>
                </c:pt>
                <c:pt idx="28">
                  <c:v>6900</c:v>
                </c:pt>
                <c:pt idx="29">
                  <c:v>6950</c:v>
                </c:pt>
                <c:pt idx="30">
                  <c:v>7000</c:v>
                </c:pt>
                <c:pt idx="31">
                  <c:v>7050</c:v>
                </c:pt>
                <c:pt idx="32">
                  <c:v>7100</c:v>
                </c:pt>
                <c:pt idx="33">
                  <c:v>7150</c:v>
                </c:pt>
                <c:pt idx="34">
                  <c:v>7200</c:v>
                </c:pt>
                <c:pt idx="35">
                  <c:v>7250</c:v>
                </c:pt>
                <c:pt idx="36">
                  <c:v>7300</c:v>
                </c:pt>
                <c:pt idx="37">
                  <c:v>7350</c:v>
                </c:pt>
                <c:pt idx="38">
                  <c:v>7400</c:v>
                </c:pt>
                <c:pt idx="39">
                  <c:v>7450</c:v>
                </c:pt>
                <c:pt idx="40">
                  <c:v>7500</c:v>
                </c:pt>
              </c:numCache>
            </c:numRef>
          </c:xVal>
          <c:yVal>
            <c:numRef>
              <c:f>[1]Sheet4!$F$2:$F$42</c:f>
              <c:numCache>
                <c:formatCode>General</c:formatCode>
                <c:ptCount val="41"/>
                <c:pt idx="0">
                  <c:v>1</c:v>
                </c:pt>
                <c:pt idx="1">
                  <c:v>0.99935938500960919</c:v>
                </c:pt>
                <c:pt idx="2">
                  <c:v>0.99935938500960919</c:v>
                </c:pt>
                <c:pt idx="3">
                  <c:v>0.99935938500960919</c:v>
                </c:pt>
                <c:pt idx="4">
                  <c:v>0.99935938500960919</c:v>
                </c:pt>
                <c:pt idx="5">
                  <c:v>0.99935938500960919</c:v>
                </c:pt>
                <c:pt idx="6">
                  <c:v>0.99871877001921849</c:v>
                </c:pt>
                <c:pt idx="7">
                  <c:v>0.99775784753363228</c:v>
                </c:pt>
                <c:pt idx="8">
                  <c:v>0.99263292761050603</c:v>
                </c:pt>
                <c:pt idx="9">
                  <c:v>0.98366431774503527</c:v>
                </c:pt>
                <c:pt idx="10">
                  <c:v>0.96828955797565663</c:v>
                </c:pt>
                <c:pt idx="11">
                  <c:v>0.95099295323510569</c:v>
                </c:pt>
                <c:pt idx="12">
                  <c:v>0.93337604099935945</c:v>
                </c:pt>
                <c:pt idx="13">
                  <c:v>0.90390775144138369</c:v>
                </c:pt>
                <c:pt idx="14">
                  <c:v>0.87540038436899426</c:v>
                </c:pt>
                <c:pt idx="15">
                  <c:v>0.84144778987828317</c:v>
                </c:pt>
                <c:pt idx="16">
                  <c:v>0.7982062780269058</c:v>
                </c:pt>
                <c:pt idx="17">
                  <c:v>0.75464445868033314</c:v>
                </c:pt>
                <c:pt idx="18">
                  <c:v>0.69602818705957725</c:v>
                </c:pt>
                <c:pt idx="19">
                  <c:v>0.61691223574631648</c:v>
                </c:pt>
                <c:pt idx="20">
                  <c:v>0.53811659192825112</c:v>
                </c:pt>
                <c:pt idx="21">
                  <c:v>0.44490711082639334</c:v>
                </c:pt>
                <c:pt idx="22">
                  <c:v>0.35233824471492636</c:v>
                </c:pt>
                <c:pt idx="23">
                  <c:v>0.28187059577194107</c:v>
                </c:pt>
                <c:pt idx="24">
                  <c:v>0.22901985906470212</c:v>
                </c:pt>
                <c:pt idx="25">
                  <c:v>0.18673926969891097</c:v>
                </c:pt>
                <c:pt idx="26">
                  <c:v>0.13869314541960287</c:v>
                </c:pt>
                <c:pt idx="27">
                  <c:v>0.10057655349135175</c:v>
                </c:pt>
                <c:pt idx="28">
                  <c:v>6.7905188981422171E-2</c:v>
                </c:pt>
                <c:pt idx="29">
                  <c:v>4.4522741832158874E-2</c:v>
                </c:pt>
                <c:pt idx="30">
                  <c:v>3.0749519538757153E-2</c:v>
                </c:pt>
                <c:pt idx="31">
                  <c:v>2.0499679692504769E-2</c:v>
                </c:pt>
                <c:pt idx="32">
                  <c:v>1.5374759769378632E-2</c:v>
                </c:pt>
                <c:pt idx="33">
                  <c:v>9.2889173606662823E-3</c:v>
                </c:pt>
                <c:pt idx="34">
                  <c:v>6.0858424087123497E-3</c:v>
                </c:pt>
                <c:pt idx="35">
                  <c:v>3.8436899423446302E-3</c:v>
                </c:pt>
                <c:pt idx="36">
                  <c:v>1.6015374759769108E-3</c:v>
                </c:pt>
                <c:pt idx="37">
                  <c:v>9.6092248558621307E-4</c:v>
                </c:pt>
                <c:pt idx="38">
                  <c:v>9.6092248558621307E-4</c:v>
                </c:pt>
                <c:pt idx="39">
                  <c:v>6.4061499039080871E-4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A-4226-BB7B-33ADB28B06EA}"/>
            </c:ext>
          </c:extLst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[1]Sheet2!$J$2:$J$3</c:f>
              <c:numCache>
                <c:formatCode>General</c:formatCode>
                <c:ptCount val="2"/>
                <c:pt idx="0">
                  <c:v>6504</c:v>
                </c:pt>
                <c:pt idx="1">
                  <c:v>6504</c:v>
                </c:pt>
              </c:numCache>
            </c:numRef>
          </c:xVal>
          <c:yVal>
            <c:numRef>
              <c:f>[1]Sheet2!$K$2:$K$3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2A-4226-BB7B-33ADB28B0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990688"/>
        <c:axId val="1"/>
      </c:scatterChart>
      <c:valAx>
        <c:axId val="1352990688"/>
        <c:scaling>
          <c:orientation val="minMax"/>
          <c:max val="7500"/>
          <c:min val="55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0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2990688"/>
        <c:crosses val="autoZero"/>
        <c:crossBetween val="midCat"/>
        <c:majorUnit val="0.1"/>
        <c:minorUnit val="0.1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2000 - 7x8 Hourly Energy Balance</a:t>
            </a:r>
          </a:p>
        </c:rich>
      </c:tx>
      <c:layout>
        <c:manualLayout>
          <c:xMode val="edge"/>
          <c:yMode val="edge"/>
          <c:x val="0.28856825749167592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27413984461709E-2"/>
          <c:y val="7.01468189233279E-2"/>
          <c:w val="0.94561598224195342"/>
          <c:h val="0.89885807504078308"/>
        </c:manualLayout>
      </c:layout>
      <c:barChart>
        <c:barDir val="col"/>
        <c:grouping val="stacked"/>
        <c:varyColors val="0"/>
        <c:ser>
          <c:idx val="0"/>
          <c:order val="0"/>
          <c:tx>
            <c:v>Coal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542-436A-81B0-E77B9476C598}"/>
              </c:ext>
            </c:extLst>
          </c:dPt>
          <c:val>
            <c:numRef>
              <c:f>[1]Sheet1!$K$30:$M$30</c:f>
              <c:numCache>
                <c:formatCode>General</c:formatCode>
                <c:ptCount val="3"/>
                <c:pt idx="0">
                  <c:v>4608</c:v>
                </c:pt>
                <c:pt idx="2">
                  <c:v>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42-436A-81B0-E77B9476C598}"/>
            </c:ext>
          </c:extLst>
        </c:ser>
        <c:ser>
          <c:idx val="2"/>
          <c:order val="1"/>
          <c:tx>
            <c:v>Hydro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[1]Sheet1!$K$32:$M$32</c:f>
              <c:numCache>
                <c:formatCode>General</c:formatCode>
                <c:ptCount val="3"/>
                <c:pt idx="0">
                  <c:v>62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42-436A-81B0-E77B9476C598}"/>
            </c:ext>
          </c:extLst>
        </c:ser>
        <c:ser>
          <c:idx val="3"/>
          <c:order val="2"/>
          <c:tx>
            <c:v>IPP</c:v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[1]Sheet1!$K$33:$M$33</c:f>
              <c:numCache>
                <c:formatCode>General</c:formatCode>
                <c:ptCount val="3"/>
                <c:pt idx="0">
                  <c:v>388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42-436A-81B0-E77B9476C598}"/>
            </c:ext>
          </c:extLst>
        </c:ser>
        <c:ser>
          <c:idx val="1"/>
          <c:order val="3"/>
          <c:tx>
            <c:v>Gas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542-436A-81B0-E77B9476C598}"/>
              </c:ext>
            </c:extLst>
          </c:dPt>
          <c:val>
            <c:numRef>
              <c:f>[1]Sheet1!$K$31:$M$31</c:f>
              <c:numCache>
                <c:formatCode>General</c:formatCode>
                <c:ptCount val="3"/>
                <c:pt idx="0">
                  <c:v>510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42-436A-81B0-E77B9476C598}"/>
            </c:ext>
          </c:extLst>
        </c:ser>
        <c:ser>
          <c:idx val="4"/>
          <c:order val="4"/>
          <c:tx>
            <c:v>Exports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542-436A-81B0-E77B9476C598}"/>
              </c:ext>
            </c:extLst>
          </c:dPt>
          <c:val>
            <c:numRef>
              <c:f>[1]Sheet1!$K$34:$M$34</c:f>
              <c:numCache>
                <c:formatCode>General</c:formatCode>
                <c:ptCount val="3"/>
                <c:pt idx="0">
                  <c:v>35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42-436A-81B0-E77B9476C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3263008"/>
        <c:axId val="1"/>
      </c:barChart>
      <c:catAx>
        <c:axId val="1353263008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3263008"/>
        <c:crosses val="autoZero"/>
        <c:crossBetween val="between"/>
        <c:majorUnit val="5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2000 - 7*8 Load Duration Curve</a:t>
            </a:r>
          </a:p>
        </c:rich>
      </c:tx>
      <c:layout>
        <c:manualLayout>
          <c:xMode val="edge"/>
          <c:yMode val="edge"/>
          <c:x val="0.321864594894561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27413984461709E-2"/>
          <c:y val="0.13866231647634583"/>
          <c:w val="0.92119866814650386"/>
          <c:h val="0.76019575856443722"/>
        </c:manualLayout>
      </c:layout>
      <c:scatterChart>
        <c:scatterStyle val="smoothMarker"/>
        <c:varyColors val="0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[1]Sheet3!$D$2:$D$58</c:f>
              <c:numCache>
                <c:formatCode>General</c:formatCode>
                <c:ptCount val="57"/>
                <c:pt idx="0">
                  <c:v>5000</c:v>
                </c:pt>
                <c:pt idx="1">
                  <c:v>5025</c:v>
                </c:pt>
                <c:pt idx="2">
                  <c:v>5050</c:v>
                </c:pt>
                <c:pt idx="3">
                  <c:v>5075</c:v>
                </c:pt>
                <c:pt idx="4">
                  <c:v>5100</c:v>
                </c:pt>
                <c:pt idx="5">
                  <c:v>5125</c:v>
                </c:pt>
                <c:pt idx="6">
                  <c:v>5150</c:v>
                </c:pt>
                <c:pt idx="7">
                  <c:v>5175</c:v>
                </c:pt>
                <c:pt idx="8">
                  <c:v>5200</c:v>
                </c:pt>
                <c:pt idx="9">
                  <c:v>5225</c:v>
                </c:pt>
                <c:pt idx="10">
                  <c:v>5250</c:v>
                </c:pt>
                <c:pt idx="11">
                  <c:v>5275</c:v>
                </c:pt>
                <c:pt idx="12">
                  <c:v>5300</c:v>
                </c:pt>
                <c:pt idx="13">
                  <c:v>5325</c:v>
                </c:pt>
                <c:pt idx="14">
                  <c:v>5350</c:v>
                </c:pt>
                <c:pt idx="15">
                  <c:v>5375</c:v>
                </c:pt>
                <c:pt idx="16">
                  <c:v>5400</c:v>
                </c:pt>
                <c:pt idx="17">
                  <c:v>5425</c:v>
                </c:pt>
                <c:pt idx="18">
                  <c:v>5450</c:v>
                </c:pt>
                <c:pt idx="19">
                  <c:v>5475</c:v>
                </c:pt>
                <c:pt idx="20">
                  <c:v>5500</c:v>
                </c:pt>
                <c:pt idx="21">
                  <c:v>5525</c:v>
                </c:pt>
                <c:pt idx="22">
                  <c:v>5550</c:v>
                </c:pt>
                <c:pt idx="23">
                  <c:v>5575</c:v>
                </c:pt>
                <c:pt idx="24">
                  <c:v>5600</c:v>
                </c:pt>
                <c:pt idx="25">
                  <c:v>5625</c:v>
                </c:pt>
                <c:pt idx="26">
                  <c:v>5650</c:v>
                </c:pt>
                <c:pt idx="27">
                  <c:v>5675</c:v>
                </c:pt>
                <c:pt idx="28">
                  <c:v>5700</c:v>
                </c:pt>
                <c:pt idx="29">
                  <c:v>5725</c:v>
                </c:pt>
                <c:pt idx="30">
                  <c:v>5750</c:v>
                </c:pt>
                <c:pt idx="31">
                  <c:v>5775</c:v>
                </c:pt>
                <c:pt idx="32">
                  <c:v>5800</c:v>
                </c:pt>
                <c:pt idx="33">
                  <c:v>5825</c:v>
                </c:pt>
                <c:pt idx="34">
                  <c:v>5850</c:v>
                </c:pt>
                <c:pt idx="35">
                  <c:v>5875</c:v>
                </c:pt>
                <c:pt idx="36">
                  <c:v>5900</c:v>
                </c:pt>
                <c:pt idx="37">
                  <c:v>5925</c:v>
                </c:pt>
                <c:pt idx="38">
                  <c:v>5950</c:v>
                </c:pt>
                <c:pt idx="39">
                  <c:v>5975</c:v>
                </c:pt>
                <c:pt idx="40">
                  <c:v>6000</c:v>
                </c:pt>
                <c:pt idx="41">
                  <c:v>6025</c:v>
                </c:pt>
                <c:pt idx="42">
                  <c:v>6050</c:v>
                </c:pt>
                <c:pt idx="43">
                  <c:v>6075</c:v>
                </c:pt>
                <c:pt idx="44">
                  <c:v>6100</c:v>
                </c:pt>
                <c:pt idx="45">
                  <c:v>6125</c:v>
                </c:pt>
                <c:pt idx="46">
                  <c:v>6150</c:v>
                </c:pt>
                <c:pt idx="47">
                  <c:v>6175</c:v>
                </c:pt>
                <c:pt idx="48">
                  <c:v>6200</c:v>
                </c:pt>
                <c:pt idx="49">
                  <c:v>6225</c:v>
                </c:pt>
                <c:pt idx="50">
                  <c:v>6250</c:v>
                </c:pt>
                <c:pt idx="51">
                  <c:v>6275</c:v>
                </c:pt>
                <c:pt idx="52">
                  <c:v>6300</c:v>
                </c:pt>
                <c:pt idx="53">
                  <c:v>6325</c:v>
                </c:pt>
                <c:pt idx="54">
                  <c:v>6350</c:v>
                </c:pt>
                <c:pt idx="55">
                  <c:v>6375</c:v>
                </c:pt>
                <c:pt idx="56">
                  <c:v>6400</c:v>
                </c:pt>
              </c:numCache>
            </c:numRef>
          </c:xVal>
          <c:yVal>
            <c:numRef>
              <c:f>[1]Sheet3!$F$2:$F$58</c:f>
              <c:numCache>
                <c:formatCode>General</c:formatCode>
                <c:ptCount val="57"/>
                <c:pt idx="0">
                  <c:v>1</c:v>
                </c:pt>
                <c:pt idx="1">
                  <c:v>0.99907791609036423</c:v>
                </c:pt>
                <c:pt idx="2">
                  <c:v>0.99861687413554634</c:v>
                </c:pt>
                <c:pt idx="3">
                  <c:v>0.99861687413554634</c:v>
                </c:pt>
                <c:pt idx="4">
                  <c:v>0.99677270631627479</c:v>
                </c:pt>
                <c:pt idx="5">
                  <c:v>0.99124020285846015</c:v>
                </c:pt>
                <c:pt idx="6">
                  <c:v>0.98248040571692019</c:v>
                </c:pt>
                <c:pt idx="7">
                  <c:v>0.97187644075610879</c:v>
                </c:pt>
                <c:pt idx="8">
                  <c:v>0.95159059474412167</c:v>
                </c:pt>
                <c:pt idx="9">
                  <c:v>0.92070078377132325</c:v>
                </c:pt>
                <c:pt idx="10">
                  <c:v>0.88934993084370673</c:v>
                </c:pt>
                <c:pt idx="11">
                  <c:v>0.85062240663900412</c:v>
                </c:pt>
                <c:pt idx="12">
                  <c:v>0.8091286307053942</c:v>
                </c:pt>
                <c:pt idx="13">
                  <c:v>0.77132319041032738</c:v>
                </c:pt>
                <c:pt idx="14">
                  <c:v>0.72706316274781013</c:v>
                </c:pt>
                <c:pt idx="15">
                  <c:v>0.68925772245274319</c:v>
                </c:pt>
                <c:pt idx="16">
                  <c:v>0.64453665283540795</c:v>
                </c:pt>
                <c:pt idx="17">
                  <c:v>0.60857538035961278</c:v>
                </c:pt>
                <c:pt idx="18">
                  <c:v>0.56615952051636698</c:v>
                </c:pt>
                <c:pt idx="19">
                  <c:v>0.51775011526048864</c:v>
                </c:pt>
                <c:pt idx="20">
                  <c:v>0.48317196864914702</c:v>
                </c:pt>
                <c:pt idx="21">
                  <c:v>0.43983402489626555</c:v>
                </c:pt>
                <c:pt idx="22">
                  <c:v>0.40525587828492393</c:v>
                </c:pt>
                <c:pt idx="23">
                  <c:v>0.37436606731212541</c:v>
                </c:pt>
                <c:pt idx="24">
                  <c:v>0.34485938220378054</c:v>
                </c:pt>
                <c:pt idx="25">
                  <c:v>0.3213462425080682</c:v>
                </c:pt>
                <c:pt idx="26">
                  <c:v>0.29875518672199175</c:v>
                </c:pt>
                <c:pt idx="27">
                  <c:v>0.27247579529737209</c:v>
                </c:pt>
                <c:pt idx="28">
                  <c:v>0.2508068234209313</c:v>
                </c:pt>
                <c:pt idx="29">
                  <c:v>0.22775472568003685</c:v>
                </c:pt>
                <c:pt idx="30">
                  <c:v>0.20239741816505297</c:v>
                </c:pt>
                <c:pt idx="31">
                  <c:v>0.18349469801751961</c:v>
                </c:pt>
                <c:pt idx="32">
                  <c:v>0.16413093591516825</c:v>
                </c:pt>
                <c:pt idx="33">
                  <c:v>0.14292300599354546</c:v>
                </c:pt>
                <c:pt idx="34">
                  <c:v>0.12586445366528354</c:v>
                </c:pt>
                <c:pt idx="35">
                  <c:v>0.11065006915629327</c:v>
                </c:pt>
                <c:pt idx="36">
                  <c:v>9.3591516828031351E-2</c:v>
                </c:pt>
                <c:pt idx="37">
                  <c:v>7.9299216228676861E-2</c:v>
                </c:pt>
                <c:pt idx="38">
                  <c:v>6.9156293222683241E-2</c:v>
                </c:pt>
                <c:pt idx="39">
                  <c:v>5.8552328261871844E-2</c:v>
                </c:pt>
                <c:pt idx="40">
                  <c:v>5.0253573075149882E-2</c:v>
                </c:pt>
                <c:pt idx="41">
                  <c:v>4.1954817888427809E-2</c:v>
                </c:pt>
                <c:pt idx="42">
                  <c:v>3.6883356385431054E-2</c:v>
                </c:pt>
                <c:pt idx="43">
                  <c:v>2.9967727063162752E-2</c:v>
                </c:pt>
                <c:pt idx="44">
                  <c:v>2.5818349469801771E-2</c:v>
                </c:pt>
                <c:pt idx="45">
                  <c:v>2.1207929921622903E-2</c:v>
                </c:pt>
                <c:pt idx="46">
                  <c:v>2.0746887966805017E-2</c:v>
                </c:pt>
                <c:pt idx="47">
                  <c:v>1.7980636237897696E-2</c:v>
                </c:pt>
                <c:pt idx="48">
                  <c:v>1.5214384508990264E-2</c:v>
                </c:pt>
                <c:pt idx="49">
                  <c:v>1.290917473490083E-2</c:v>
                </c:pt>
                <c:pt idx="50">
                  <c:v>1.0142923005993509E-2</c:v>
                </c:pt>
                <c:pt idx="51">
                  <c:v>6.9156293222683018E-3</c:v>
                </c:pt>
                <c:pt idx="52">
                  <c:v>3.6883356385430943E-3</c:v>
                </c:pt>
                <c:pt idx="53">
                  <c:v>1.8441678192715472E-3</c:v>
                </c:pt>
                <c:pt idx="54">
                  <c:v>1.3831258644536604E-3</c:v>
                </c:pt>
                <c:pt idx="55">
                  <c:v>1.3831258644536604E-3</c:v>
                </c:pt>
                <c:pt idx="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61-42A3-9D5A-A558118016F5}"/>
            </c:ext>
          </c:extLst>
        </c:ser>
        <c:ser>
          <c:idx val="1"/>
          <c:order val="1"/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[1]Sheet1!$I$2:$I$3</c:f>
              <c:numCache>
                <c:formatCode>General</c:formatCode>
                <c:ptCount val="2"/>
                <c:pt idx="0">
                  <c:v>5533</c:v>
                </c:pt>
                <c:pt idx="1">
                  <c:v>5533</c:v>
                </c:pt>
              </c:numCache>
            </c:numRef>
          </c:xVal>
          <c:yVal>
            <c:numRef>
              <c:f>[1]Sheet1!$J$2:$J$3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61-42A3-9D5A-A55811801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995968"/>
        <c:axId val="1"/>
      </c:scatterChart>
      <c:valAx>
        <c:axId val="1352995968"/>
        <c:scaling>
          <c:orientation val="minMax"/>
          <c:max val="6400"/>
          <c:min val="50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0"/>
        <c:minorUnit val="25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2995968"/>
        <c:crosses val="autoZero"/>
        <c:crossBetween val="midCat"/>
        <c:majorUnit val="0.1"/>
        <c:minorUnit val="0.05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2000 - 5x16 Hourly Energy Balance</a:t>
            </a:r>
          </a:p>
        </c:rich>
      </c:tx>
      <c:layout>
        <c:manualLayout>
          <c:xMode val="edge"/>
          <c:yMode val="edge"/>
          <c:x val="0.2819089900110987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27413984461709E-2"/>
          <c:y val="7.01468189233279E-2"/>
          <c:w val="0.94561598224195342"/>
          <c:h val="0.89885807504078308"/>
        </c:manualLayout>
      </c:layout>
      <c:barChart>
        <c:barDir val="col"/>
        <c:grouping val="stacked"/>
        <c:varyColors val="0"/>
        <c:ser>
          <c:idx val="0"/>
          <c:order val="0"/>
          <c:tx>
            <c:v>Coal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F76-4419-A637-2D22D2B68DF5}"/>
              </c:ext>
            </c:extLst>
          </c:dPt>
          <c:val>
            <c:numRef>
              <c:f>[1]Sheet1!$O$30:$Q$30</c:f>
              <c:numCache>
                <c:formatCode>General</c:formatCode>
                <c:ptCount val="3"/>
                <c:pt idx="0">
                  <c:v>4715</c:v>
                </c:pt>
                <c:pt idx="2">
                  <c:v>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6-4419-A637-2D22D2B68DF5}"/>
            </c:ext>
          </c:extLst>
        </c:ser>
        <c:ser>
          <c:idx val="3"/>
          <c:order val="1"/>
          <c:tx>
            <c:v>IPP</c:v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[1]Sheet1!$O$33:$Q$33</c:f>
              <c:numCache>
                <c:formatCode>General</c:formatCode>
                <c:ptCount val="3"/>
                <c:pt idx="0">
                  <c:v>411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76-4419-A637-2D22D2B68DF5}"/>
            </c:ext>
          </c:extLst>
        </c:ser>
        <c:ser>
          <c:idx val="1"/>
          <c:order val="2"/>
          <c:tx>
            <c:v>Gas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F76-4419-A637-2D22D2B68DF5}"/>
              </c:ext>
            </c:extLst>
          </c:dPt>
          <c:val>
            <c:numRef>
              <c:f>[1]Sheet1!$O$31:$Q$31</c:f>
              <c:numCache>
                <c:formatCode>General</c:formatCode>
                <c:ptCount val="3"/>
                <c:pt idx="0">
                  <c:v>789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76-4419-A637-2D22D2B68DF5}"/>
            </c:ext>
          </c:extLst>
        </c:ser>
        <c:ser>
          <c:idx val="4"/>
          <c:order val="3"/>
          <c:tx>
            <c:v>Exports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F76-4419-A637-2D22D2B68DF5}"/>
              </c:ext>
            </c:extLst>
          </c:dPt>
          <c:val>
            <c:numRef>
              <c:f>[1]Sheet1!$O$34:$Q$34</c:f>
              <c:numCache>
                <c:formatCode>General</c:formatCode>
                <c:ptCount val="3"/>
                <c:pt idx="0">
                  <c:v>336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76-4419-A637-2D22D2B68DF5}"/>
            </c:ext>
          </c:extLst>
        </c:ser>
        <c:ser>
          <c:idx val="2"/>
          <c:order val="4"/>
          <c:tx>
            <c:v>Hydro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[1]Sheet1!$O$32:$Q$32</c:f>
              <c:numCache>
                <c:formatCode>General</c:formatCode>
                <c:ptCount val="3"/>
                <c:pt idx="0">
                  <c:v>253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76-4419-A637-2D22D2B68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5405488"/>
        <c:axId val="1"/>
      </c:barChart>
      <c:catAx>
        <c:axId val="1265405488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5405488"/>
        <c:crosses val="autoZero"/>
        <c:crossBetween val="between"/>
        <c:majorUnit val="5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headerFooter alignWithMargins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7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4ED66E58-DDE7-F283-49BA-92C9119838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34820EC-D9B9-26BC-EAA4-987C283E84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0.718</cdr:x>
      <cdr:y>0.0505</cdr:y>
    </cdr:from>
    <cdr:to>
      <cdr:x>0.94675</cdr:x>
      <cdr:y>0.2005</cdr:y>
    </cdr:to>
    <cdr:sp macro="" textlink="">
      <cdr:nvSpPr>
        <cdr:cNvPr id="1025" name="Text Box 1">
          <a:extLst xmlns:a="http://schemas.openxmlformats.org/drawingml/2006/main">
            <a:ext uri="{FF2B5EF4-FFF2-40B4-BE49-F238E27FC236}">
              <a16:creationId xmlns:a16="http://schemas.microsoft.com/office/drawing/2014/main" id="{A2867C3B-83A7-4E3A-0553-9F269C12821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61894" y="294861"/>
          <a:ext cx="1963138" cy="8758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0" tIns="45720" rIns="91440" bIns="4572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Average Load 6504 MW</a:t>
          </a:r>
          <a:endParaRPr lang="en-US" sz="2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l" rtl="0">
            <a:defRPr sz="1000"/>
          </a:pPr>
          <a:endParaRPr lang="en-US" sz="2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0.30475</cdr:x>
      <cdr:y>0.32275</cdr:y>
    </cdr:from>
    <cdr:to>
      <cdr:x>0.44025</cdr:x>
      <cdr:y>0.4125</cdr:y>
    </cdr:to>
    <cdr:sp macro="" textlink="">
      <cdr:nvSpPr>
        <cdr:cNvPr id="1026" name="Text Box 2">
          <a:extLst xmlns:a="http://schemas.openxmlformats.org/drawingml/2006/main">
            <a:ext uri="{FF2B5EF4-FFF2-40B4-BE49-F238E27FC236}">
              <a16:creationId xmlns:a16="http://schemas.microsoft.com/office/drawing/2014/main" id="{A265158F-3AED-802B-4A73-0F2E891CED5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15372" y="1884481"/>
          <a:ext cx="1162865" cy="524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IPP 411 MW</a:t>
          </a:r>
        </a:p>
      </cdr:txBody>
    </cdr:sp>
  </cdr:relSizeAnchor>
  <cdr:relSizeAnchor xmlns:cdr="http://schemas.openxmlformats.org/drawingml/2006/chartDrawing">
    <cdr:from>
      <cdr:x>0.30475</cdr:x>
      <cdr:y>0.6265</cdr:y>
    </cdr:from>
    <cdr:to>
      <cdr:x>0.44025</cdr:x>
      <cdr:y>0.71625</cdr:y>
    </cdr:to>
    <cdr:sp macro="" textlink="">
      <cdr:nvSpPr>
        <cdr:cNvPr id="1027" name="Text Box 3">
          <a:extLst xmlns:a="http://schemas.openxmlformats.org/drawingml/2006/main">
            <a:ext uri="{FF2B5EF4-FFF2-40B4-BE49-F238E27FC236}">
              <a16:creationId xmlns:a16="http://schemas.microsoft.com/office/drawing/2014/main" id="{B6D925EA-6F20-F193-3814-387A880FC70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15372" y="3658024"/>
          <a:ext cx="1162865" cy="524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Coal 4ષ15 MW</a:t>
          </a:r>
        </a:p>
      </cdr:txBody>
    </cdr:sp>
  </cdr:relSizeAnchor>
  <cdr:relSizeAnchor xmlns:cdr="http://schemas.openxmlformats.org/drawingml/2006/chartDrawing">
    <cdr:from>
      <cdr:x>0.30475</cdr:x>
      <cdr:y>0.242</cdr:y>
    </cdr:from>
    <cdr:to>
      <cdr:x>0.44025</cdr:x>
      <cdr:y>0.33175</cdr:y>
    </cdr:to>
    <cdr:sp macro="" textlink="">
      <cdr:nvSpPr>
        <cdr:cNvPr id="1028" name="Text Box 4">
          <a:extLst xmlns:a="http://schemas.openxmlformats.org/drawingml/2006/main">
            <a:ext uri="{FF2B5EF4-FFF2-40B4-BE49-F238E27FC236}">
              <a16:creationId xmlns:a16="http://schemas.microsoft.com/office/drawing/2014/main" id="{5124EF31-4928-6DA1-60C5-71DC40D0EB6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15372" y="1412996"/>
          <a:ext cx="1162865" cy="524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Gas 789 MW</a:t>
          </a:r>
        </a:p>
      </cdr:txBody>
    </cdr:sp>
  </cdr:relSizeAnchor>
  <cdr:relSizeAnchor xmlns:cdr="http://schemas.openxmlformats.org/drawingml/2006/chartDrawing">
    <cdr:from>
      <cdr:x>0.30475</cdr:x>
      <cdr:y>0.161</cdr:y>
    </cdr:from>
    <cdr:to>
      <cdr:x>0.44025</cdr:x>
      <cdr:y>0.25075</cdr:y>
    </cdr:to>
    <cdr:sp macro="" textlink="">
      <cdr:nvSpPr>
        <cdr:cNvPr id="1029" name="Text Box 5">
          <a:extLst xmlns:a="http://schemas.openxmlformats.org/drawingml/2006/main">
            <a:ext uri="{FF2B5EF4-FFF2-40B4-BE49-F238E27FC236}">
              <a16:creationId xmlns:a16="http://schemas.microsoft.com/office/drawing/2014/main" id="{87E08ECF-7EA2-9EC3-DA3B-9CB69829470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15372" y="940051"/>
          <a:ext cx="1162865" cy="524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Imports 336 MW</a:t>
          </a:r>
        </a:p>
      </cdr:txBody>
    </cdr:sp>
  </cdr:relSizeAnchor>
  <cdr:relSizeAnchor xmlns:cdr="http://schemas.openxmlformats.org/drawingml/2006/chartDrawing">
    <cdr:from>
      <cdr:x>0.31225</cdr:x>
      <cdr:y>0.08725</cdr:y>
    </cdr:from>
    <cdr:to>
      <cdr:x>0.44775</cdr:x>
      <cdr:y>0.177</cdr:y>
    </cdr:to>
    <cdr:sp macro="" textlink="">
      <cdr:nvSpPr>
        <cdr:cNvPr id="1030" name="Text Box 6">
          <a:extLst xmlns:a="http://schemas.openxmlformats.org/drawingml/2006/main">
            <a:ext uri="{FF2B5EF4-FFF2-40B4-BE49-F238E27FC236}">
              <a16:creationId xmlns:a16="http://schemas.microsoft.com/office/drawing/2014/main" id="{7D73903E-DC6F-6FCA-7B6C-AA0CE3298A3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79737" y="509437"/>
          <a:ext cx="1162865" cy="5240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Hydro 253 MW</a:t>
          </a:r>
        </a:p>
      </cdr:txBody>
    </cdr:sp>
  </cdr:relSizeAnchor>
  <cdr:relSizeAnchor xmlns:cdr="http://schemas.openxmlformats.org/drawingml/2006/chartDrawing">
    <cdr:from>
      <cdr:x>0.2575</cdr:x>
      <cdr:y>0.10625</cdr:y>
    </cdr:from>
    <cdr:to>
      <cdr:x>0.30475</cdr:x>
      <cdr:y>0.125</cdr:y>
    </cdr:to>
    <cdr:sp macro="" textlink="">
      <cdr:nvSpPr>
        <cdr:cNvPr id="1031" name="Line 7">
          <a:extLst xmlns:a="http://schemas.openxmlformats.org/drawingml/2006/main">
            <a:ext uri="{FF2B5EF4-FFF2-40B4-BE49-F238E27FC236}">
              <a16:creationId xmlns:a16="http://schemas.microsoft.com/office/drawing/2014/main" id="{9F6D6466-4D79-F4A8-2FC5-3BE11EBDBC80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209871" y="620375"/>
          <a:ext cx="405501" cy="1094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0.2755</cdr:x>
      <cdr:y>0.178</cdr:y>
    </cdr:from>
    <cdr:to>
      <cdr:x>0.29825</cdr:x>
      <cdr:y>0.178</cdr:y>
    </cdr:to>
    <cdr:sp macro="" textlink="">
      <cdr:nvSpPr>
        <cdr:cNvPr id="1032" name="Line 8">
          <a:extLst xmlns:a="http://schemas.openxmlformats.org/drawingml/2006/main">
            <a:ext uri="{FF2B5EF4-FFF2-40B4-BE49-F238E27FC236}">
              <a16:creationId xmlns:a16="http://schemas.microsoft.com/office/drawing/2014/main" id="{C7B5837A-3602-C473-82BA-CFE4898949F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364348" y="1039311"/>
          <a:ext cx="1952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0.2755</cdr:x>
      <cdr:y>0.26075</cdr:y>
    </cdr:from>
    <cdr:to>
      <cdr:x>0.29825</cdr:x>
      <cdr:y>0.26175</cdr:y>
    </cdr:to>
    <cdr:sp macro="" textlink="">
      <cdr:nvSpPr>
        <cdr:cNvPr id="1033" name="Line 9">
          <a:extLst xmlns:a="http://schemas.openxmlformats.org/drawingml/2006/main">
            <a:ext uri="{FF2B5EF4-FFF2-40B4-BE49-F238E27FC236}">
              <a16:creationId xmlns:a16="http://schemas.microsoft.com/office/drawing/2014/main" id="{5F37F3AC-2AF0-9141-3E29-4F6B0603C21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364348" y="1522474"/>
          <a:ext cx="195241" cy="58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0.2755</cdr:x>
      <cdr:y>0.33175</cdr:y>
    </cdr:from>
    <cdr:to>
      <cdr:x>0.29825</cdr:x>
      <cdr:y>0.33175</cdr:y>
    </cdr:to>
    <cdr:sp macro="" textlink="">
      <cdr:nvSpPr>
        <cdr:cNvPr id="1034" name="Line 10">
          <a:extLst xmlns:a="http://schemas.openxmlformats.org/drawingml/2006/main">
            <a:ext uri="{FF2B5EF4-FFF2-40B4-BE49-F238E27FC236}">
              <a16:creationId xmlns:a16="http://schemas.microsoft.com/office/drawing/2014/main" id="{986D0D78-A63E-EC57-6753-FD9F4AB3AE75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364348" y="1937030"/>
          <a:ext cx="1952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0.2755</cdr:x>
      <cdr:y>0.5825</cdr:y>
    </cdr:from>
    <cdr:to>
      <cdr:x>0.29825</cdr:x>
      <cdr:y>0.64275</cdr:y>
    </cdr:to>
    <cdr:sp macro="" textlink="">
      <cdr:nvSpPr>
        <cdr:cNvPr id="1035" name="Line 11">
          <a:extLst xmlns:a="http://schemas.openxmlformats.org/drawingml/2006/main">
            <a:ext uri="{FF2B5EF4-FFF2-40B4-BE49-F238E27FC236}">
              <a16:creationId xmlns:a16="http://schemas.microsoft.com/office/drawing/2014/main" id="{A6F507C8-322C-D617-3EF2-F686CBE727D9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364348" y="3401116"/>
          <a:ext cx="195241" cy="3517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F55CC55-4D12-151A-FF9E-030ADC78F5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FE81CDC-FB1E-15F7-8D51-35669654FD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E56588D-CD38-D0EC-4BBA-E91E441F57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0.523</cdr:x>
      <cdr:y>0.2165</cdr:y>
    </cdr:from>
    <cdr:to>
      <cdr:x>0.66725</cdr:x>
      <cdr:y>0.321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37864FF6-8097-02E1-D96E-A9ADD937012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8399" y="1264106"/>
          <a:ext cx="1237957" cy="610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Average Load 6504 MW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AE6EF5A-2B44-3D59-BF9E-5B5B9A96E5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0.718</cdr:x>
      <cdr:y>0.0505</cdr:y>
    </cdr:from>
    <cdr:to>
      <cdr:x>0.94675</cdr:x>
      <cdr:y>0.2005</cdr:y>
    </cdr:to>
    <cdr:sp macro="" textlink="">
      <cdr:nvSpPr>
        <cdr:cNvPr id="4097" name="Text Box 1">
          <a:extLst xmlns:a="http://schemas.openxmlformats.org/drawingml/2006/main">
            <a:ext uri="{FF2B5EF4-FFF2-40B4-BE49-F238E27FC236}">
              <a16:creationId xmlns:a16="http://schemas.microsoft.com/office/drawing/2014/main" id="{FEAB8D73-B17F-BB5C-5E86-3094BCC530C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61894" y="294861"/>
          <a:ext cx="1963138" cy="8758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0" tIns="45720" rIns="91440" bIns="4572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Average Load 5533 MW</a:t>
          </a:r>
          <a:endParaRPr lang="en-US" sz="2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l" rtl="0">
            <a:defRPr sz="1000"/>
          </a:pPr>
          <a:endParaRPr lang="en-US" sz="2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0.30475</cdr:x>
      <cdr:y>0.2355</cdr:y>
    </cdr:from>
    <cdr:to>
      <cdr:x>0.44025</cdr:x>
      <cdr:y>0.32525</cdr:y>
    </cdr:to>
    <cdr:sp macro="" textlink="">
      <cdr:nvSpPr>
        <cdr:cNvPr id="4098" name="Text Box 2">
          <a:extLst xmlns:a="http://schemas.openxmlformats.org/drawingml/2006/main">
            <a:ext uri="{FF2B5EF4-FFF2-40B4-BE49-F238E27FC236}">
              <a16:creationId xmlns:a16="http://schemas.microsoft.com/office/drawing/2014/main" id="{84981F84-A85A-F739-4B04-4D604E7D4B0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15372" y="1375043"/>
          <a:ext cx="1162865" cy="5240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IPP 388 MW</a:t>
          </a:r>
        </a:p>
      </cdr:txBody>
    </cdr:sp>
  </cdr:relSizeAnchor>
  <cdr:relSizeAnchor xmlns:cdr="http://schemas.openxmlformats.org/drawingml/2006/chartDrawing">
    <cdr:from>
      <cdr:x>0.30475</cdr:x>
      <cdr:y>0.6265</cdr:y>
    </cdr:from>
    <cdr:to>
      <cdr:x>0.44025</cdr:x>
      <cdr:y>0.71625</cdr:y>
    </cdr:to>
    <cdr:sp macro="" textlink="">
      <cdr:nvSpPr>
        <cdr:cNvPr id="4099" name="Text Box 3">
          <a:extLst xmlns:a="http://schemas.openxmlformats.org/drawingml/2006/main">
            <a:ext uri="{FF2B5EF4-FFF2-40B4-BE49-F238E27FC236}">
              <a16:creationId xmlns:a16="http://schemas.microsoft.com/office/drawing/2014/main" id="{A97AC534-EF0D-DCCA-48D4-3885A058330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15372" y="3658024"/>
          <a:ext cx="1162865" cy="524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Coal 4608 MW</a:t>
          </a:r>
        </a:p>
      </cdr:txBody>
    </cdr:sp>
  </cdr:relSizeAnchor>
  <cdr:relSizeAnchor xmlns:cdr="http://schemas.openxmlformats.org/drawingml/2006/chartDrawing">
    <cdr:from>
      <cdr:x>0.30475</cdr:x>
      <cdr:y>0.161</cdr:y>
    </cdr:from>
    <cdr:to>
      <cdr:x>0.44025</cdr:x>
      <cdr:y>0.25075</cdr:y>
    </cdr:to>
    <cdr:sp macro="" textlink="">
      <cdr:nvSpPr>
        <cdr:cNvPr id="4100" name="Text Box 4">
          <a:extLst xmlns:a="http://schemas.openxmlformats.org/drawingml/2006/main">
            <a:ext uri="{FF2B5EF4-FFF2-40B4-BE49-F238E27FC236}">
              <a16:creationId xmlns:a16="http://schemas.microsoft.com/office/drawing/2014/main" id="{110E83D8-E075-E95B-6B04-80A6DF54CD5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15372" y="940051"/>
          <a:ext cx="1162865" cy="5240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Gas 510 MW</a:t>
          </a:r>
        </a:p>
      </cdr:txBody>
    </cdr:sp>
  </cdr:relSizeAnchor>
  <cdr:relSizeAnchor xmlns:cdr="http://schemas.openxmlformats.org/drawingml/2006/chartDrawing">
    <cdr:from>
      <cdr:x>0.30475</cdr:x>
      <cdr:y>0.08725</cdr:y>
    </cdr:from>
    <cdr:to>
      <cdr:x>0.44025</cdr:x>
      <cdr:y>0.177</cdr:y>
    </cdr:to>
    <cdr:sp macro="" textlink="">
      <cdr:nvSpPr>
        <cdr:cNvPr id="4101" name="Text Box 5">
          <a:extLst xmlns:a="http://schemas.openxmlformats.org/drawingml/2006/main">
            <a:ext uri="{FF2B5EF4-FFF2-40B4-BE49-F238E27FC236}">
              <a16:creationId xmlns:a16="http://schemas.microsoft.com/office/drawing/2014/main" id="{0085D880-2D73-2530-D8E7-010509DA92D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15372" y="509437"/>
          <a:ext cx="1162865" cy="5240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Exports 35 MW</a:t>
          </a:r>
        </a:p>
      </cdr:txBody>
    </cdr:sp>
  </cdr:relSizeAnchor>
  <cdr:relSizeAnchor xmlns:cdr="http://schemas.openxmlformats.org/drawingml/2006/chartDrawing">
    <cdr:from>
      <cdr:x>0.30475</cdr:x>
      <cdr:y>0.2985</cdr:y>
    </cdr:from>
    <cdr:to>
      <cdr:x>0.44025</cdr:x>
      <cdr:y>0.38825</cdr:y>
    </cdr:to>
    <cdr:sp macro="" textlink="">
      <cdr:nvSpPr>
        <cdr:cNvPr id="4102" name="Text Box 6">
          <a:extLst xmlns:a="http://schemas.openxmlformats.org/drawingml/2006/main">
            <a:ext uri="{FF2B5EF4-FFF2-40B4-BE49-F238E27FC236}">
              <a16:creationId xmlns:a16="http://schemas.microsoft.com/office/drawing/2014/main" id="{B2A286EA-F087-CA84-DF61-B7365648350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15372" y="1742889"/>
          <a:ext cx="1162865" cy="5240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Hydro 62 MW</a:t>
          </a:r>
        </a:p>
      </cdr:txBody>
    </cdr:sp>
  </cdr:relSizeAnchor>
  <cdr:relSizeAnchor xmlns:cdr="http://schemas.openxmlformats.org/drawingml/2006/chartDrawing">
    <cdr:from>
      <cdr:x>0.2575</cdr:x>
      <cdr:y>0.10625</cdr:y>
    </cdr:from>
    <cdr:to>
      <cdr:x>0.30475</cdr:x>
      <cdr:y>0.125</cdr:y>
    </cdr:to>
    <cdr:sp macro="" textlink="">
      <cdr:nvSpPr>
        <cdr:cNvPr id="4103" name="Line 7">
          <a:extLst xmlns:a="http://schemas.openxmlformats.org/drawingml/2006/main">
            <a:ext uri="{FF2B5EF4-FFF2-40B4-BE49-F238E27FC236}">
              <a16:creationId xmlns:a16="http://schemas.microsoft.com/office/drawing/2014/main" id="{2630ADFB-37D7-B46E-2A16-35698D3DB9A3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209871" y="620375"/>
          <a:ext cx="405501" cy="1094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0.2755</cdr:x>
      <cdr:y>0.178</cdr:y>
    </cdr:from>
    <cdr:to>
      <cdr:x>0.29825</cdr:x>
      <cdr:y>0.178</cdr:y>
    </cdr:to>
    <cdr:sp macro="" textlink="">
      <cdr:nvSpPr>
        <cdr:cNvPr id="4104" name="Line 8">
          <a:extLst xmlns:a="http://schemas.openxmlformats.org/drawingml/2006/main">
            <a:ext uri="{FF2B5EF4-FFF2-40B4-BE49-F238E27FC236}">
              <a16:creationId xmlns:a16="http://schemas.microsoft.com/office/drawing/2014/main" id="{79F2A366-9D26-79CE-765C-2A4FB11E9E7F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364348" y="1039311"/>
          <a:ext cx="195241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0.2755</cdr:x>
      <cdr:y>0.251</cdr:y>
    </cdr:from>
    <cdr:to>
      <cdr:x>0.29825</cdr:x>
      <cdr:y>0.25175</cdr:y>
    </cdr:to>
    <cdr:sp macro="" textlink="">
      <cdr:nvSpPr>
        <cdr:cNvPr id="4105" name="Line 9">
          <a:extLst xmlns:a="http://schemas.openxmlformats.org/drawingml/2006/main">
            <a:ext uri="{FF2B5EF4-FFF2-40B4-BE49-F238E27FC236}">
              <a16:creationId xmlns:a16="http://schemas.microsoft.com/office/drawing/2014/main" id="{953F0CBF-08F6-28D3-F81A-2CF9EC85D18B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364348" y="1465545"/>
          <a:ext cx="195241" cy="437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0.2755</cdr:x>
      <cdr:y>0.276</cdr:y>
    </cdr:from>
    <cdr:to>
      <cdr:x>0.29825</cdr:x>
      <cdr:y>0.313</cdr:y>
    </cdr:to>
    <cdr:sp macro="" textlink="">
      <cdr:nvSpPr>
        <cdr:cNvPr id="4106" name="Line 10">
          <a:extLst xmlns:a="http://schemas.openxmlformats.org/drawingml/2006/main">
            <a:ext uri="{FF2B5EF4-FFF2-40B4-BE49-F238E27FC236}">
              <a16:creationId xmlns:a16="http://schemas.microsoft.com/office/drawing/2014/main" id="{B1378E84-482C-238B-899D-169BD176AE1E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364348" y="1611516"/>
          <a:ext cx="195241" cy="2160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0.2755</cdr:x>
      <cdr:y>0.5825</cdr:y>
    </cdr:from>
    <cdr:to>
      <cdr:x>0.29825</cdr:x>
      <cdr:y>0.64275</cdr:y>
    </cdr:to>
    <cdr:sp macro="" textlink="">
      <cdr:nvSpPr>
        <cdr:cNvPr id="4107" name="Line 11">
          <a:extLst xmlns:a="http://schemas.openxmlformats.org/drawingml/2006/main">
            <a:ext uri="{FF2B5EF4-FFF2-40B4-BE49-F238E27FC236}">
              <a16:creationId xmlns:a16="http://schemas.microsoft.com/office/drawing/2014/main" id="{A80304D7-3F86-A22B-174B-60A3F6F50A5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364348" y="3401116"/>
          <a:ext cx="195241" cy="3517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096324B-BE42-84B9-98C7-4F86B20D12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0.408</cdr:x>
      <cdr:y>0.219</cdr:y>
    </cdr:from>
    <cdr:to>
      <cdr:x>0.55225</cdr:x>
      <cdr:y>0.32675</cdr:y>
    </cdr:to>
    <cdr:sp macro="" textlink="">
      <cdr:nvSpPr>
        <cdr:cNvPr id="5121" name="Text Box 1">
          <a:extLst xmlns:a="http://schemas.openxmlformats.org/drawingml/2006/main">
            <a:ext uri="{FF2B5EF4-FFF2-40B4-BE49-F238E27FC236}">
              <a16:creationId xmlns:a16="http://schemas.microsoft.com/office/drawing/2014/main" id="{C64A4880-D1AB-3B7A-4D16-330D84A4E44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01466" y="1278703"/>
          <a:ext cx="1237957" cy="6291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Average Load 5533 MW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TRADING/POWER/Alberta/Fundamentals/Offpeakloaddu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Lavo%20Foreca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Nov_00_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x16"/>
      <sheetName val="Duration (5x16)"/>
      <sheetName val="7x8"/>
      <sheetName val="Duration Curve (7x8)"/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I2">
            <v>5533</v>
          </cell>
          <cell r="J2">
            <v>0</v>
          </cell>
        </row>
        <row r="3">
          <cell r="I3">
            <v>5533</v>
          </cell>
          <cell r="J3">
            <v>1</v>
          </cell>
        </row>
        <row r="30">
          <cell r="K30">
            <v>4608</v>
          </cell>
          <cell r="M30">
            <v>5533</v>
          </cell>
          <cell r="O30">
            <v>4715</v>
          </cell>
          <cell r="Q30">
            <v>6504</v>
          </cell>
        </row>
        <row r="31">
          <cell r="K31">
            <v>510</v>
          </cell>
          <cell r="M31">
            <v>0</v>
          </cell>
          <cell r="O31">
            <v>789</v>
          </cell>
          <cell r="Q31">
            <v>0</v>
          </cell>
        </row>
        <row r="32">
          <cell r="K32">
            <v>62</v>
          </cell>
          <cell r="M32">
            <v>0</v>
          </cell>
          <cell r="O32">
            <v>253</v>
          </cell>
          <cell r="Q32">
            <v>0</v>
          </cell>
        </row>
        <row r="33">
          <cell r="K33">
            <v>388</v>
          </cell>
          <cell r="M33">
            <v>0</v>
          </cell>
          <cell r="O33">
            <v>411</v>
          </cell>
          <cell r="Q33">
            <v>0</v>
          </cell>
        </row>
        <row r="34">
          <cell r="K34">
            <v>35</v>
          </cell>
          <cell r="M34">
            <v>0</v>
          </cell>
          <cell r="O34">
            <v>336</v>
          </cell>
          <cell r="Q34">
            <v>0</v>
          </cell>
        </row>
      </sheetData>
      <sheetData sheetId="5">
        <row r="2">
          <cell r="J2">
            <v>6504</v>
          </cell>
          <cell r="K2">
            <v>0</v>
          </cell>
        </row>
        <row r="3">
          <cell r="J3">
            <v>6504</v>
          </cell>
          <cell r="K3">
            <v>1</v>
          </cell>
        </row>
      </sheetData>
      <sheetData sheetId="6">
        <row r="2">
          <cell r="D2">
            <v>5000</v>
          </cell>
          <cell r="F2">
            <v>1</v>
          </cell>
        </row>
        <row r="3">
          <cell r="D3">
            <v>5025</v>
          </cell>
          <cell r="F3">
            <v>0.99907791609036423</v>
          </cell>
        </row>
        <row r="4">
          <cell r="D4">
            <v>5050</v>
          </cell>
          <cell r="F4">
            <v>0.99861687413554634</v>
          </cell>
        </row>
        <row r="5">
          <cell r="D5">
            <v>5075</v>
          </cell>
          <cell r="F5">
            <v>0.99861687413554634</v>
          </cell>
        </row>
        <row r="6">
          <cell r="D6">
            <v>5100</v>
          </cell>
          <cell r="F6">
            <v>0.99677270631627479</v>
          </cell>
        </row>
        <row r="7">
          <cell r="D7">
            <v>5125</v>
          </cell>
          <cell r="F7">
            <v>0.99124020285846015</v>
          </cell>
        </row>
        <row r="8">
          <cell r="D8">
            <v>5150</v>
          </cell>
          <cell r="F8">
            <v>0.98248040571692019</v>
          </cell>
        </row>
        <row r="9">
          <cell r="D9">
            <v>5175</v>
          </cell>
          <cell r="F9">
            <v>0.97187644075610879</v>
          </cell>
        </row>
        <row r="10">
          <cell r="D10">
            <v>5200</v>
          </cell>
          <cell r="F10">
            <v>0.95159059474412167</v>
          </cell>
        </row>
        <row r="11">
          <cell r="D11">
            <v>5225</v>
          </cell>
          <cell r="F11">
            <v>0.92070078377132325</v>
          </cell>
        </row>
        <row r="12">
          <cell r="D12">
            <v>5250</v>
          </cell>
          <cell r="F12">
            <v>0.88934993084370673</v>
          </cell>
        </row>
        <row r="13">
          <cell r="D13">
            <v>5275</v>
          </cell>
          <cell r="F13">
            <v>0.85062240663900412</v>
          </cell>
        </row>
        <row r="14">
          <cell r="D14">
            <v>5300</v>
          </cell>
          <cell r="F14">
            <v>0.8091286307053942</v>
          </cell>
        </row>
        <row r="15">
          <cell r="D15">
            <v>5325</v>
          </cell>
          <cell r="F15">
            <v>0.77132319041032738</v>
          </cell>
        </row>
        <row r="16">
          <cell r="D16">
            <v>5350</v>
          </cell>
          <cell r="F16">
            <v>0.72706316274781013</v>
          </cell>
        </row>
        <row r="17">
          <cell r="D17">
            <v>5375</v>
          </cell>
          <cell r="F17">
            <v>0.68925772245274319</v>
          </cell>
        </row>
        <row r="18">
          <cell r="D18">
            <v>5400</v>
          </cell>
          <cell r="F18">
            <v>0.64453665283540795</v>
          </cell>
        </row>
        <row r="19">
          <cell r="D19">
            <v>5425</v>
          </cell>
          <cell r="F19">
            <v>0.60857538035961278</v>
          </cell>
        </row>
        <row r="20">
          <cell r="D20">
            <v>5450</v>
          </cell>
          <cell r="F20">
            <v>0.56615952051636698</v>
          </cell>
        </row>
        <row r="21">
          <cell r="D21">
            <v>5475</v>
          </cell>
          <cell r="F21">
            <v>0.51775011526048864</v>
          </cell>
        </row>
        <row r="22">
          <cell r="D22">
            <v>5500</v>
          </cell>
          <cell r="F22">
            <v>0.48317196864914702</v>
          </cell>
        </row>
        <row r="23">
          <cell r="D23">
            <v>5525</v>
          </cell>
          <cell r="F23">
            <v>0.43983402489626555</v>
          </cell>
        </row>
        <row r="24">
          <cell r="D24">
            <v>5550</v>
          </cell>
          <cell r="F24">
            <v>0.40525587828492393</v>
          </cell>
        </row>
        <row r="25">
          <cell r="D25">
            <v>5575</v>
          </cell>
          <cell r="F25">
            <v>0.37436606731212541</v>
          </cell>
        </row>
        <row r="26">
          <cell r="D26">
            <v>5600</v>
          </cell>
          <cell r="F26">
            <v>0.34485938220378054</v>
          </cell>
        </row>
        <row r="27">
          <cell r="D27">
            <v>5625</v>
          </cell>
          <cell r="F27">
            <v>0.3213462425080682</v>
          </cell>
        </row>
        <row r="28">
          <cell r="D28">
            <v>5650</v>
          </cell>
          <cell r="F28">
            <v>0.29875518672199175</v>
          </cell>
        </row>
        <row r="29">
          <cell r="D29">
            <v>5675</v>
          </cell>
          <cell r="F29">
            <v>0.27247579529737209</v>
          </cell>
        </row>
        <row r="30">
          <cell r="D30">
            <v>5700</v>
          </cell>
          <cell r="F30">
            <v>0.2508068234209313</v>
          </cell>
        </row>
        <row r="31">
          <cell r="D31">
            <v>5725</v>
          </cell>
          <cell r="F31">
            <v>0.22775472568003685</v>
          </cell>
        </row>
        <row r="32">
          <cell r="D32">
            <v>5750</v>
          </cell>
          <cell r="F32">
            <v>0.20239741816505297</v>
          </cell>
        </row>
        <row r="33">
          <cell r="D33">
            <v>5775</v>
          </cell>
          <cell r="F33">
            <v>0.18349469801751961</v>
          </cell>
        </row>
        <row r="34">
          <cell r="D34">
            <v>5800</v>
          </cell>
          <cell r="F34">
            <v>0.16413093591516825</v>
          </cell>
        </row>
        <row r="35">
          <cell r="D35">
            <v>5825</v>
          </cell>
          <cell r="F35">
            <v>0.14292300599354546</v>
          </cell>
        </row>
        <row r="36">
          <cell r="D36">
            <v>5850</v>
          </cell>
          <cell r="F36">
            <v>0.12586445366528354</v>
          </cell>
        </row>
        <row r="37">
          <cell r="D37">
            <v>5875</v>
          </cell>
          <cell r="F37">
            <v>0.11065006915629327</v>
          </cell>
        </row>
        <row r="38">
          <cell r="D38">
            <v>5900</v>
          </cell>
          <cell r="F38">
            <v>9.3591516828031351E-2</v>
          </cell>
        </row>
        <row r="39">
          <cell r="D39">
            <v>5925</v>
          </cell>
          <cell r="F39">
            <v>7.9299216228676861E-2</v>
          </cell>
        </row>
        <row r="40">
          <cell r="D40">
            <v>5950</v>
          </cell>
          <cell r="F40">
            <v>6.9156293222683241E-2</v>
          </cell>
        </row>
        <row r="41">
          <cell r="D41">
            <v>5975</v>
          </cell>
          <cell r="F41">
            <v>5.8552328261871844E-2</v>
          </cell>
        </row>
        <row r="42">
          <cell r="D42">
            <v>6000</v>
          </cell>
          <cell r="F42">
            <v>5.0253573075149882E-2</v>
          </cell>
        </row>
        <row r="43">
          <cell r="D43">
            <v>6025</v>
          </cell>
          <cell r="F43">
            <v>4.1954817888427809E-2</v>
          </cell>
        </row>
        <row r="44">
          <cell r="D44">
            <v>6050</v>
          </cell>
          <cell r="F44">
            <v>3.6883356385431054E-2</v>
          </cell>
        </row>
        <row r="45">
          <cell r="D45">
            <v>6075</v>
          </cell>
          <cell r="F45">
            <v>2.9967727063162752E-2</v>
          </cell>
        </row>
        <row r="46">
          <cell r="D46">
            <v>6100</v>
          </cell>
          <cell r="F46">
            <v>2.5818349469801771E-2</v>
          </cell>
        </row>
        <row r="47">
          <cell r="D47">
            <v>6125</v>
          </cell>
          <cell r="F47">
            <v>2.1207929921622903E-2</v>
          </cell>
        </row>
        <row r="48">
          <cell r="D48">
            <v>6150</v>
          </cell>
          <cell r="F48">
            <v>2.0746887966805017E-2</v>
          </cell>
        </row>
        <row r="49">
          <cell r="D49">
            <v>6175</v>
          </cell>
          <cell r="F49">
            <v>1.7980636237897696E-2</v>
          </cell>
        </row>
        <row r="50">
          <cell r="D50">
            <v>6200</v>
          </cell>
          <cell r="F50">
            <v>1.5214384508990264E-2</v>
          </cell>
        </row>
        <row r="51">
          <cell r="D51">
            <v>6225</v>
          </cell>
          <cell r="F51">
            <v>1.290917473490083E-2</v>
          </cell>
        </row>
        <row r="52">
          <cell r="D52">
            <v>6250</v>
          </cell>
          <cell r="F52">
            <v>1.0142923005993509E-2</v>
          </cell>
        </row>
        <row r="53">
          <cell r="D53">
            <v>6275</v>
          </cell>
          <cell r="F53">
            <v>6.9156293222683018E-3</v>
          </cell>
        </row>
        <row r="54">
          <cell r="D54">
            <v>6300</v>
          </cell>
          <cell r="F54">
            <v>3.6883356385430943E-3</v>
          </cell>
        </row>
        <row r="55">
          <cell r="D55">
            <v>6325</v>
          </cell>
          <cell r="F55">
            <v>1.8441678192715472E-3</v>
          </cell>
        </row>
        <row r="56">
          <cell r="D56">
            <v>6350</v>
          </cell>
          <cell r="F56">
            <v>1.3831258644536604E-3</v>
          </cell>
        </row>
        <row r="57">
          <cell r="D57">
            <v>6375</v>
          </cell>
          <cell r="F57">
            <v>1.3831258644536604E-3</v>
          </cell>
        </row>
        <row r="58">
          <cell r="D58">
            <v>6400</v>
          </cell>
          <cell r="F58">
            <v>0</v>
          </cell>
        </row>
      </sheetData>
      <sheetData sheetId="7">
        <row r="2">
          <cell r="D2">
            <v>5500</v>
          </cell>
          <cell r="F2">
            <v>1</v>
          </cell>
        </row>
        <row r="3">
          <cell r="D3">
            <v>5550</v>
          </cell>
          <cell r="F3">
            <v>0.99935938500960919</v>
          </cell>
        </row>
        <row r="4">
          <cell r="D4">
            <v>5600</v>
          </cell>
          <cell r="F4">
            <v>0.99935938500960919</v>
          </cell>
        </row>
        <row r="5">
          <cell r="D5">
            <v>5650</v>
          </cell>
          <cell r="F5">
            <v>0.99935938500960919</v>
          </cell>
        </row>
        <row r="6">
          <cell r="D6">
            <v>5700</v>
          </cell>
          <cell r="F6">
            <v>0.99935938500960919</v>
          </cell>
        </row>
        <row r="7">
          <cell r="D7">
            <v>5750</v>
          </cell>
          <cell r="F7">
            <v>0.99935938500960919</v>
          </cell>
        </row>
        <row r="8">
          <cell r="D8">
            <v>5800</v>
          </cell>
          <cell r="F8">
            <v>0.99871877001921849</v>
          </cell>
        </row>
        <row r="9">
          <cell r="D9">
            <v>5850</v>
          </cell>
          <cell r="F9">
            <v>0.99775784753363228</v>
          </cell>
        </row>
        <row r="10">
          <cell r="D10">
            <v>5900</v>
          </cell>
          <cell r="F10">
            <v>0.99263292761050603</v>
          </cell>
        </row>
        <row r="11">
          <cell r="D11">
            <v>5950</v>
          </cell>
          <cell r="F11">
            <v>0.98366431774503527</v>
          </cell>
        </row>
        <row r="12">
          <cell r="D12">
            <v>6000</v>
          </cell>
          <cell r="F12">
            <v>0.96828955797565663</v>
          </cell>
        </row>
        <row r="13">
          <cell r="D13">
            <v>6050</v>
          </cell>
          <cell r="F13">
            <v>0.95099295323510569</v>
          </cell>
        </row>
        <row r="14">
          <cell r="D14">
            <v>6100</v>
          </cell>
          <cell r="F14">
            <v>0.93337604099935945</v>
          </cell>
        </row>
        <row r="15">
          <cell r="D15">
            <v>6150</v>
          </cell>
          <cell r="F15">
            <v>0.90390775144138369</v>
          </cell>
        </row>
        <row r="16">
          <cell r="D16">
            <v>6200</v>
          </cell>
          <cell r="F16">
            <v>0.87540038436899426</v>
          </cell>
        </row>
        <row r="17">
          <cell r="D17">
            <v>6250</v>
          </cell>
          <cell r="F17">
            <v>0.84144778987828317</v>
          </cell>
        </row>
        <row r="18">
          <cell r="D18">
            <v>6300</v>
          </cell>
          <cell r="F18">
            <v>0.7982062780269058</v>
          </cell>
        </row>
        <row r="19">
          <cell r="D19">
            <v>6350</v>
          </cell>
          <cell r="F19">
            <v>0.75464445868033314</v>
          </cell>
        </row>
        <row r="20">
          <cell r="D20">
            <v>6400</v>
          </cell>
          <cell r="F20">
            <v>0.69602818705957725</v>
          </cell>
        </row>
        <row r="21">
          <cell r="D21">
            <v>6450</v>
          </cell>
          <cell r="F21">
            <v>0.61691223574631648</v>
          </cell>
        </row>
        <row r="22">
          <cell r="D22">
            <v>6500</v>
          </cell>
          <cell r="F22">
            <v>0.53811659192825112</v>
          </cell>
        </row>
        <row r="23">
          <cell r="D23">
            <v>6550</v>
          </cell>
          <cell r="F23">
            <v>0.44490711082639334</v>
          </cell>
        </row>
        <row r="24">
          <cell r="D24">
            <v>6600</v>
          </cell>
          <cell r="F24">
            <v>0.35233824471492636</v>
          </cell>
        </row>
        <row r="25">
          <cell r="D25">
            <v>6650</v>
          </cell>
          <cell r="F25">
            <v>0.28187059577194107</v>
          </cell>
        </row>
        <row r="26">
          <cell r="D26">
            <v>6700</v>
          </cell>
          <cell r="F26">
            <v>0.22901985906470212</v>
          </cell>
        </row>
        <row r="27">
          <cell r="D27">
            <v>6750</v>
          </cell>
          <cell r="F27">
            <v>0.18673926969891097</v>
          </cell>
        </row>
        <row r="28">
          <cell r="D28">
            <v>6800</v>
          </cell>
          <cell r="F28">
            <v>0.13869314541960287</v>
          </cell>
        </row>
        <row r="29">
          <cell r="D29">
            <v>6850</v>
          </cell>
          <cell r="F29">
            <v>0.10057655349135175</v>
          </cell>
        </row>
        <row r="30">
          <cell r="D30">
            <v>6900</v>
          </cell>
          <cell r="F30">
            <v>6.7905188981422171E-2</v>
          </cell>
        </row>
        <row r="31">
          <cell r="D31">
            <v>6950</v>
          </cell>
          <cell r="F31">
            <v>4.4522741832158874E-2</v>
          </cell>
        </row>
        <row r="32">
          <cell r="D32">
            <v>7000</v>
          </cell>
          <cell r="F32">
            <v>3.0749519538757153E-2</v>
          </cell>
        </row>
        <row r="33">
          <cell r="D33">
            <v>7050</v>
          </cell>
          <cell r="F33">
            <v>2.0499679692504769E-2</v>
          </cell>
        </row>
        <row r="34">
          <cell r="D34">
            <v>7100</v>
          </cell>
          <cell r="F34">
            <v>1.5374759769378632E-2</v>
          </cell>
        </row>
        <row r="35">
          <cell r="D35">
            <v>7150</v>
          </cell>
          <cell r="F35">
            <v>9.2889173606662823E-3</v>
          </cell>
        </row>
        <row r="36">
          <cell r="D36">
            <v>7200</v>
          </cell>
          <cell r="F36">
            <v>6.0858424087123497E-3</v>
          </cell>
        </row>
        <row r="37">
          <cell r="D37">
            <v>7250</v>
          </cell>
          <cell r="F37">
            <v>3.8436899423446302E-3</v>
          </cell>
        </row>
        <row r="38">
          <cell r="D38">
            <v>7300</v>
          </cell>
          <cell r="F38">
            <v>1.6015374759769108E-3</v>
          </cell>
        </row>
        <row r="39">
          <cell r="D39">
            <v>7350</v>
          </cell>
          <cell r="F39">
            <v>9.6092248558621307E-4</v>
          </cell>
        </row>
        <row r="40">
          <cell r="D40">
            <v>7400</v>
          </cell>
          <cell r="F40">
            <v>9.6092248558621307E-4</v>
          </cell>
        </row>
        <row r="41">
          <cell r="D41">
            <v>7450</v>
          </cell>
          <cell r="F41">
            <v>6.4061499039080871E-4</v>
          </cell>
        </row>
        <row r="42">
          <cell r="D42">
            <v>7500</v>
          </cell>
          <cell r="F4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x8 Chart"/>
      <sheetName val="5x16 Chart"/>
      <sheetName val="7x24 Chart"/>
      <sheetName val="7x24 data"/>
      <sheetName val="5x16 data"/>
      <sheetName val="7x8 data"/>
    </sheetNames>
    <sheetDataSet>
      <sheetData sheetId="0" refreshError="1"/>
      <sheetData sheetId="1" refreshError="1"/>
      <sheetData sheetId="2" refreshError="1"/>
      <sheetData sheetId="3">
        <row r="6">
          <cell r="D6" t="str">
            <v>Total Demand</v>
          </cell>
          <cell r="E6" t="str">
            <v>Coal</v>
          </cell>
          <cell r="F6" t="str">
            <v>Other gas</v>
          </cell>
          <cell r="G6" t="str">
            <v>Hydro</v>
          </cell>
          <cell r="M6" t="str">
            <v>IPP/SPP</v>
          </cell>
        </row>
        <row r="43">
          <cell r="A43">
            <v>36892</v>
          </cell>
          <cell r="D43">
            <v>6575.4760282258057</v>
          </cell>
          <cell r="E43">
            <v>4861</v>
          </cell>
          <cell r="F43">
            <v>298</v>
          </cell>
          <cell r="G43">
            <v>194.33333333333334</v>
          </cell>
          <cell r="I43">
            <v>613</v>
          </cell>
          <cell r="M43">
            <v>829</v>
          </cell>
          <cell r="O43">
            <v>0</v>
          </cell>
        </row>
        <row r="44">
          <cell r="A44">
            <v>36923</v>
          </cell>
          <cell r="D44">
            <v>6478.0887931034476</v>
          </cell>
          <cell r="E44">
            <v>4808</v>
          </cell>
          <cell r="F44">
            <v>289</v>
          </cell>
          <cell r="G44">
            <v>112.66666666666667</v>
          </cell>
          <cell r="I44">
            <v>581</v>
          </cell>
          <cell r="M44">
            <v>879</v>
          </cell>
          <cell r="O44">
            <v>0</v>
          </cell>
        </row>
        <row r="45">
          <cell r="A45">
            <v>36951</v>
          </cell>
          <cell r="D45">
            <v>6289.8688911290301</v>
          </cell>
          <cell r="E45">
            <v>4648</v>
          </cell>
          <cell r="F45">
            <v>289</v>
          </cell>
          <cell r="G45">
            <v>201</v>
          </cell>
          <cell r="I45">
            <v>569</v>
          </cell>
          <cell r="M45">
            <v>929</v>
          </cell>
          <cell r="O45">
            <v>0</v>
          </cell>
        </row>
        <row r="46">
          <cell r="A46">
            <v>36982</v>
          </cell>
          <cell r="D46">
            <v>6092.6928124999986</v>
          </cell>
          <cell r="E46">
            <v>4541</v>
          </cell>
          <cell r="F46">
            <v>289</v>
          </cell>
          <cell r="G46">
            <v>160.66666666666666</v>
          </cell>
          <cell r="I46">
            <v>518</v>
          </cell>
          <cell r="M46">
            <v>979</v>
          </cell>
          <cell r="O46">
            <v>0</v>
          </cell>
        </row>
        <row r="47">
          <cell r="A47">
            <v>37012</v>
          </cell>
          <cell r="D47">
            <v>6106.437399193549</v>
          </cell>
          <cell r="E47">
            <v>4380</v>
          </cell>
          <cell r="F47">
            <v>283</v>
          </cell>
          <cell r="G47">
            <v>169</v>
          </cell>
          <cell r="I47">
            <v>544</v>
          </cell>
          <cell r="M47">
            <v>1009</v>
          </cell>
          <cell r="O47">
            <v>0</v>
          </cell>
        </row>
        <row r="48">
          <cell r="A48">
            <v>37043</v>
          </cell>
          <cell r="D48">
            <v>6203.5801250000013</v>
          </cell>
          <cell r="E48">
            <v>4327</v>
          </cell>
          <cell r="F48">
            <v>286</v>
          </cell>
          <cell r="G48">
            <v>201</v>
          </cell>
          <cell r="I48">
            <v>562</v>
          </cell>
          <cell r="M48">
            <v>1009</v>
          </cell>
          <cell r="O48">
            <v>0</v>
          </cell>
        </row>
        <row r="49">
          <cell r="A49">
            <v>37073</v>
          </cell>
          <cell r="D49">
            <v>6357.7420766129026</v>
          </cell>
          <cell r="E49">
            <v>4665</v>
          </cell>
          <cell r="F49">
            <v>298</v>
          </cell>
          <cell r="G49">
            <v>240</v>
          </cell>
          <cell r="I49">
            <v>581</v>
          </cell>
          <cell r="M49">
            <v>1086</v>
          </cell>
          <cell r="O49">
            <v>0</v>
          </cell>
        </row>
        <row r="50">
          <cell r="A50">
            <v>37104</v>
          </cell>
          <cell r="D50">
            <v>6321.6659274193562</v>
          </cell>
          <cell r="E50">
            <v>4609</v>
          </cell>
          <cell r="F50">
            <v>292</v>
          </cell>
          <cell r="G50">
            <v>187.33333333333334</v>
          </cell>
          <cell r="I50">
            <v>544</v>
          </cell>
          <cell r="M50">
            <v>1091</v>
          </cell>
          <cell r="O50">
            <v>0</v>
          </cell>
        </row>
        <row r="51">
          <cell r="A51">
            <v>37135</v>
          </cell>
          <cell r="D51">
            <v>6219.6815624999999</v>
          </cell>
          <cell r="E51">
            <v>4665</v>
          </cell>
          <cell r="F51">
            <v>276</v>
          </cell>
          <cell r="G51">
            <v>135.33333333333334</v>
          </cell>
          <cell r="I51">
            <v>556</v>
          </cell>
          <cell r="M51">
            <v>1097</v>
          </cell>
          <cell r="O51">
            <v>0</v>
          </cell>
        </row>
        <row r="52">
          <cell r="A52">
            <v>37165</v>
          </cell>
          <cell r="D52">
            <v>6336.7207258064509</v>
          </cell>
          <cell r="E52">
            <v>4665</v>
          </cell>
          <cell r="F52">
            <v>286</v>
          </cell>
          <cell r="G52">
            <v>129.66666666666666</v>
          </cell>
          <cell r="I52">
            <v>556</v>
          </cell>
          <cell r="M52">
            <v>1102</v>
          </cell>
          <cell r="O52">
            <v>0</v>
          </cell>
        </row>
        <row r="53">
          <cell r="A53">
            <v>37196</v>
          </cell>
          <cell r="D53">
            <v>6588.0938169642841</v>
          </cell>
          <cell r="E53">
            <v>5171</v>
          </cell>
          <cell r="F53">
            <v>292</v>
          </cell>
          <cell r="G53">
            <v>127.33333333333333</v>
          </cell>
          <cell r="I53">
            <v>594</v>
          </cell>
          <cell r="M53">
            <v>1246</v>
          </cell>
          <cell r="O53">
            <v>0</v>
          </cell>
        </row>
        <row r="54">
          <cell r="A54">
            <v>37226</v>
          </cell>
          <cell r="D54">
            <v>6706.7999999999993</v>
          </cell>
          <cell r="E54">
            <v>5171</v>
          </cell>
          <cell r="F54">
            <v>295</v>
          </cell>
          <cell r="G54">
            <v>177.33333333333334</v>
          </cell>
          <cell r="I54">
            <v>626</v>
          </cell>
          <cell r="M54">
            <v>1246</v>
          </cell>
          <cell r="O54">
            <v>0</v>
          </cell>
        </row>
      </sheetData>
      <sheetData sheetId="4">
        <row r="43">
          <cell r="A43">
            <v>36892</v>
          </cell>
          <cell r="D43">
            <v>7058.7</v>
          </cell>
          <cell r="E43">
            <v>4861</v>
          </cell>
          <cell r="F43">
            <v>298</v>
          </cell>
          <cell r="G43">
            <v>267</v>
          </cell>
          <cell r="I43">
            <v>613</v>
          </cell>
          <cell r="M43">
            <v>829</v>
          </cell>
          <cell r="O43">
            <v>190.69999999999982</v>
          </cell>
        </row>
        <row r="44">
          <cell r="A44">
            <v>36923</v>
          </cell>
          <cell r="D44">
            <v>6900.3449999999993</v>
          </cell>
          <cell r="E44">
            <v>4808</v>
          </cell>
          <cell r="F44">
            <v>289</v>
          </cell>
          <cell r="G44">
            <v>143</v>
          </cell>
          <cell r="I44">
            <v>581</v>
          </cell>
          <cell r="M44">
            <v>879</v>
          </cell>
          <cell r="O44">
            <v>200.34499999999935</v>
          </cell>
        </row>
        <row r="45">
          <cell r="A45">
            <v>36951</v>
          </cell>
          <cell r="D45">
            <v>6703.6949999999997</v>
          </cell>
          <cell r="E45">
            <v>4648</v>
          </cell>
          <cell r="F45">
            <v>289</v>
          </cell>
          <cell r="G45">
            <v>268</v>
          </cell>
          <cell r="I45">
            <v>569</v>
          </cell>
          <cell r="M45">
            <v>929</v>
          </cell>
          <cell r="O45">
            <v>0.69499999999970896</v>
          </cell>
        </row>
        <row r="46">
          <cell r="A46">
            <v>36982</v>
          </cell>
          <cell r="D46">
            <v>6521.5349999999999</v>
          </cell>
          <cell r="E46">
            <v>4541</v>
          </cell>
          <cell r="F46">
            <v>289</v>
          </cell>
          <cell r="G46">
            <v>215</v>
          </cell>
          <cell r="I46">
            <v>518</v>
          </cell>
          <cell r="M46">
            <v>979</v>
          </cell>
          <cell r="O46">
            <v>0</v>
          </cell>
        </row>
        <row r="47">
          <cell r="A47">
            <v>37012</v>
          </cell>
          <cell r="D47">
            <v>6534.99</v>
          </cell>
          <cell r="E47">
            <v>4380</v>
          </cell>
          <cell r="F47">
            <v>283</v>
          </cell>
          <cell r="G47">
            <v>227</v>
          </cell>
          <cell r="I47">
            <v>544</v>
          </cell>
          <cell r="M47">
            <v>1009</v>
          </cell>
          <cell r="O47">
            <v>91.989999999999782</v>
          </cell>
        </row>
        <row r="48">
          <cell r="A48">
            <v>37043</v>
          </cell>
          <cell r="D48">
            <v>6665.4</v>
          </cell>
          <cell r="E48">
            <v>4327</v>
          </cell>
          <cell r="F48">
            <v>286</v>
          </cell>
          <cell r="G48">
            <v>266</v>
          </cell>
          <cell r="I48">
            <v>562</v>
          </cell>
          <cell r="M48">
            <v>1009</v>
          </cell>
          <cell r="O48">
            <v>215.39999999999964</v>
          </cell>
        </row>
        <row r="49">
          <cell r="A49">
            <v>37073</v>
          </cell>
          <cell r="D49">
            <v>6859.98</v>
          </cell>
          <cell r="E49">
            <v>4665</v>
          </cell>
          <cell r="F49">
            <v>298</v>
          </cell>
          <cell r="G49">
            <v>315</v>
          </cell>
          <cell r="I49">
            <v>581</v>
          </cell>
          <cell r="M49">
            <v>1086</v>
          </cell>
          <cell r="O49">
            <v>0</v>
          </cell>
        </row>
        <row r="50">
          <cell r="A50">
            <v>37104</v>
          </cell>
          <cell r="D50">
            <v>6797.8799999999992</v>
          </cell>
          <cell r="E50">
            <v>4609</v>
          </cell>
          <cell r="F50">
            <v>292</v>
          </cell>
          <cell r="G50">
            <v>246</v>
          </cell>
          <cell r="I50">
            <v>544</v>
          </cell>
          <cell r="M50">
            <v>1091</v>
          </cell>
          <cell r="O50">
            <v>15.8799999999992</v>
          </cell>
        </row>
        <row r="51">
          <cell r="A51">
            <v>37135</v>
          </cell>
          <cell r="D51">
            <v>6679.8899999999994</v>
          </cell>
          <cell r="E51">
            <v>4665</v>
          </cell>
          <cell r="F51">
            <v>276</v>
          </cell>
          <cell r="G51">
            <v>175</v>
          </cell>
          <cell r="I51">
            <v>556</v>
          </cell>
          <cell r="M51">
            <v>1097</v>
          </cell>
          <cell r="O51">
            <v>0</v>
          </cell>
        </row>
        <row r="52">
          <cell r="A52">
            <v>37165</v>
          </cell>
          <cell r="D52">
            <v>6790.6349999999993</v>
          </cell>
          <cell r="E52">
            <v>4665</v>
          </cell>
          <cell r="F52">
            <v>286</v>
          </cell>
          <cell r="G52">
            <v>176</v>
          </cell>
          <cell r="I52">
            <v>556</v>
          </cell>
          <cell r="M52">
            <v>1102</v>
          </cell>
          <cell r="O52">
            <v>5.6349999999993088</v>
          </cell>
        </row>
        <row r="53">
          <cell r="A53">
            <v>37196</v>
          </cell>
          <cell r="D53">
            <v>7005.9149999999991</v>
          </cell>
          <cell r="E53">
            <v>5171</v>
          </cell>
          <cell r="F53">
            <v>292</v>
          </cell>
          <cell r="G53">
            <v>175</v>
          </cell>
          <cell r="I53">
            <v>594</v>
          </cell>
          <cell r="M53">
            <v>1246</v>
          </cell>
          <cell r="O53">
            <v>0</v>
          </cell>
        </row>
        <row r="54">
          <cell r="A54">
            <v>37226</v>
          </cell>
          <cell r="D54">
            <v>7089.7499999999991</v>
          </cell>
          <cell r="E54">
            <v>5171</v>
          </cell>
          <cell r="F54">
            <v>295</v>
          </cell>
          <cell r="G54">
            <v>250</v>
          </cell>
          <cell r="I54">
            <v>626</v>
          </cell>
          <cell r="M54">
            <v>1246</v>
          </cell>
          <cell r="O54">
            <v>0</v>
          </cell>
        </row>
      </sheetData>
      <sheetData sheetId="5">
        <row r="43">
          <cell r="A43">
            <v>36892</v>
          </cell>
          <cell r="D43">
            <v>6002.9999999999991</v>
          </cell>
          <cell r="E43">
            <v>4861</v>
          </cell>
          <cell r="F43">
            <v>298</v>
          </cell>
          <cell r="G43">
            <v>49</v>
          </cell>
          <cell r="I43">
            <v>613</v>
          </cell>
          <cell r="M43">
            <v>829</v>
          </cell>
          <cell r="O43">
            <v>0</v>
          </cell>
        </row>
        <row r="44">
          <cell r="A44">
            <v>36923</v>
          </cell>
          <cell r="D44">
            <v>5929.5149999999994</v>
          </cell>
          <cell r="E44">
            <v>4808</v>
          </cell>
          <cell r="F44">
            <v>289</v>
          </cell>
          <cell r="G44">
            <v>52</v>
          </cell>
          <cell r="I44">
            <v>581</v>
          </cell>
          <cell r="M44">
            <v>879</v>
          </cell>
          <cell r="O44">
            <v>0</v>
          </cell>
        </row>
        <row r="45">
          <cell r="A45">
            <v>36951</v>
          </cell>
          <cell r="D45">
            <v>5751.4949999999999</v>
          </cell>
          <cell r="E45">
            <v>4648</v>
          </cell>
          <cell r="F45">
            <v>289</v>
          </cell>
          <cell r="G45">
            <v>67</v>
          </cell>
          <cell r="I45">
            <v>569</v>
          </cell>
          <cell r="M45">
            <v>929</v>
          </cell>
          <cell r="O45">
            <v>0</v>
          </cell>
        </row>
        <row r="46">
          <cell r="A46">
            <v>36982</v>
          </cell>
          <cell r="D46">
            <v>5583.8249999999998</v>
          </cell>
          <cell r="E46">
            <v>4541</v>
          </cell>
          <cell r="F46">
            <v>289</v>
          </cell>
          <cell r="G46">
            <v>52</v>
          </cell>
          <cell r="I46">
            <v>518</v>
          </cell>
          <cell r="M46">
            <v>979</v>
          </cell>
          <cell r="O46">
            <v>0</v>
          </cell>
        </row>
        <row r="47">
          <cell r="A47">
            <v>37012</v>
          </cell>
          <cell r="D47">
            <v>5541.3899999999994</v>
          </cell>
          <cell r="E47">
            <v>4380</v>
          </cell>
          <cell r="F47">
            <v>283</v>
          </cell>
          <cell r="G47">
            <v>53</v>
          </cell>
          <cell r="I47">
            <v>544</v>
          </cell>
          <cell r="M47">
            <v>1009</v>
          </cell>
          <cell r="O47">
            <v>0</v>
          </cell>
        </row>
        <row r="48">
          <cell r="A48">
            <v>37043</v>
          </cell>
          <cell r="D48">
            <v>5596.2449999999999</v>
          </cell>
          <cell r="E48">
            <v>4327</v>
          </cell>
          <cell r="F48">
            <v>286</v>
          </cell>
          <cell r="G48">
            <v>71</v>
          </cell>
          <cell r="I48">
            <v>562</v>
          </cell>
          <cell r="M48">
            <v>1009</v>
          </cell>
          <cell r="O48">
            <v>0</v>
          </cell>
        </row>
        <row r="49">
          <cell r="A49">
            <v>37073</v>
          </cell>
          <cell r="D49">
            <v>5777.37</v>
          </cell>
          <cell r="E49">
            <v>4665</v>
          </cell>
          <cell r="F49">
            <v>298</v>
          </cell>
          <cell r="G49">
            <v>90</v>
          </cell>
          <cell r="I49">
            <v>581</v>
          </cell>
          <cell r="M49">
            <v>1086</v>
          </cell>
          <cell r="O49">
            <v>0</v>
          </cell>
        </row>
        <row r="50">
          <cell r="A50">
            <v>37104</v>
          </cell>
          <cell r="D50">
            <v>5752.53</v>
          </cell>
          <cell r="E50">
            <v>4609</v>
          </cell>
          <cell r="F50">
            <v>292</v>
          </cell>
          <cell r="G50">
            <v>70</v>
          </cell>
          <cell r="I50">
            <v>544</v>
          </cell>
          <cell r="M50">
            <v>1091</v>
          </cell>
          <cell r="O50">
            <v>0</v>
          </cell>
        </row>
        <row r="51">
          <cell r="A51">
            <v>37135</v>
          </cell>
          <cell r="D51">
            <v>5617.98</v>
          </cell>
          <cell r="E51">
            <v>4665</v>
          </cell>
          <cell r="F51">
            <v>276</v>
          </cell>
          <cell r="G51">
            <v>56</v>
          </cell>
          <cell r="I51">
            <v>556</v>
          </cell>
          <cell r="M51">
            <v>1097</v>
          </cell>
          <cell r="O51">
            <v>0</v>
          </cell>
        </row>
        <row r="52">
          <cell r="A52">
            <v>37165</v>
          </cell>
          <cell r="D52">
            <v>5728.7249999999995</v>
          </cell>
          <cell r="E52">
            <v>4665</v>
          </cell>
          <cell r="F52">
            <v>286</v>
          </cell>
          <cell r="G52">
            <v>37</v>
          </cell>
          <cell r="I52">
            <v>556</v>
          </cell>
          <cell r="M52">
            <v>1102</v>
          </cell>
          <cell r="O52">
            <v>0</v>
          </cell>
        </row>
        <row r="53">
          <cell r="A53">
            <v>37196</v>
          </cell>
          <cell r="D53">
            <v>5983.3349999999991</v>
          </cell>
          <cell r="E53">
            <v>5171</v>
          </cell>
          <cell r="F53">
            <v>292</v>
          </cell>
          <cell r="G53">
            <v>32</v>
          </cell>
          <cell r="I53">
            <v>594</v>
          </cell>
          <cell r="M53">
            <v>1246</v>
          </cell>
          <cell r="O53">
            <v>0</v>
          </cell>
        </row>
        <row r="54">
          <cell r="A54">
            <v>37226</v>
          </cell>
          <cell r="D54">
            <v>6076.4849999999997</v>
          </cell>
          <cell r="E54">
            <v>5171</v>
          </cell>
          <cell r="F54">
            <v>295</v>
          </cell>
          <cell r="G54">
            <v>32</v>
          </cell>
          <cell r="I54">
            <v>626</v>
          </cell>
          <cell r="M54">
            <v>1246</v>
          </cell>
          <cell r="O5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city"/>
      <sheetName val="Sheet2"/>
      <sheetName val="Sheet3"/>
    </sheetNames>
    <sheetDataSet>
      <sheetData sheetId="0">
        <row r="7">
          <cell r="F7">
            <v>158</v>
          </cell>
        </row>
        <row r="8">
          <cell r="F8">
            <v>158</v>
          </cell>
        </row>
        <row r="9">
          <cell r="F9">
            <v>158</v>
          </cell>
        </row>
        <row r="10">
          <cell r="F10">
            <v>158</v>
          </cell>
        </row>
        <row r="11">
          <cell r="F11">
            <v>67</v>
          </cell>
        </row>
        <row r="12">
          <cell r="F12">
            <v>71</v>
          </cell>
        </row>
        <row r="13">
          <cell r="F13">
            <v>71</v>
          </cell>
        </row>
        <row r="14">
          <cell r="F14">
            <v>26</v>
          </cell>
        </row>
        <row r="15">
          <cell r="F15">
            <v>40</v>
          </cell>
        </row>
        <row r="16">
          <cell r="F16">
            <v>21</v>
          </cell>
        </row>
        <row r="17">
          <cell r="F17">
            <v>10</v>
          </cell>
        </row>
        <row r="18">
          <cell r="F18">
            <v>8</v>
          </cell>
        </row>
        <row r="26">
          <cell r="B26">
            <v>5621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tabSelected="1" topLeftCell="A36" workbookViewId="0">
      <selection activeCell="O54" sqref="O54"/>
    </sheetView>
  </sheetViews>
  <sheetFormatPr defaultRowHeight="12.75" x14ac:dyDescent="0.2"/>
  <cols>
    <col min="1" max="1" width="20.85546875" customWidth="1"/>
    <col min="9" max="9" width="10" customWidth="1"/>
    <col min="14" max="14" width="18.85546875" bestFit="1" customWidth="1"/>
    <col min="15" max="15" width="17.28515625" customWidth="1"/>
    <col min="17" max="17" width="24" bestFit="1" customWidth="1"/>
  </cols>
  <sheetData>
    <row r="1" spans="1:17" ht="15" x14ac:dyDescent="0.25">
      <c r="A1" s="1" t="s">
        <v>0</v>
      </c>
    </row>
    <row r="3" spans="1:17" x14ac:dyDescent="0.2">
      <c r="A3" s="2" t="s">
        <v>1</v>
      </c>
    </row>
    <row r="4" spans="1:17" x14ac:dyDescent="0.2">
      <c r="A4" t="s">
        <v>2</v>
      </c>
      <c r="O4" s="2" t="s">
        <v>89</v>
      </c>
      <c r="P4" s="12" t="s">
        <v>72</v>
      </c>
      <c r="Q4" s="2" t="s">
        <v>73</v>
      </c>
    </row>
    <row r="5" spans="1:17" x14ac:dyDescent="0.2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O5" t="s">
        <v>92</v>
      </c>
      <c r="P5" s="3">
        <v>762</v>
      </c>
      <c r="Q5" t="s">
        <v>80</v>
      </c>
    </row>
    <row r="6" spans="1:17" x14ac:dyDescent="0.2">
      <c r="A6" t="s">
        <v>15</v>
      </c>
      <c r="B6" s="3">
        <v>-279</v>
      </c>
      <c r="C6" s="3">
        <v>-279</v>
      </c>
      <c r="D6" s="3">
        <v>-279</v>
      </c>
      <c r="E6" s="3">
        <v>-279</v>
      </c>
      <c r="F6" s="3">
        <v>-279</v>
      </c>
      <c r="G6" s="3">
        <v>-279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O6" t="s">
        <v>85</v>
      </c>
      <c r="P6" s="3">
        <v>558</v>
      </c>
      <c r="Q6" t="s">
        <v>35</v>
      </c>
    </row>
    <row r="7" spans="1:17" x14ac:dyDescent="0.2">
      <c r="A7" t="s">
        <v>16</v>
      </c>
      <c r="B7" s="4">
        <f>[3]capacity!$B$26+Assumptions!B6</f>
        <v>5342</v>
      </c>
      <c r="C7" s="4">
        <f>[3]capacity!$B$26+Assumptions!C6</f>
        <v>5342</v>
      </c>
      <c r="D7" s="4">
        <f>[3]capacity!$B$26+Assumptions!D6</f>
        <v>5342</v>
      </c>
      <c r="E7" s="4">
        <f>[3]capacity!$B$26+Assumptions!E6</f>
        <v>5342</v>
      </c>
      <c r="F7" s="4">
        <f>[3]capacity!$B$26+Assumptions!F6</f>
        <v>5342</v>
      </c>
      <c r="G7" s="4">
        <f>[3]capacity!$B$26+Assumptions!G6</f>
        <v>5342</v>
      </c>
      <c r="H7" s="4">
        <f>[3]capacity!$B$26+Assumptions!H6</f>
        <v>5621</v>
      </c>
      <c r="I7" s="4">
        <f>[3]capacity!$B$26+Assumptions!I6</f>
        <v>5621</v>
      </c>
      <c r="J7" s="4">
        <f>[3]capacity!$B$26+Assumptions!J6</f>
        <v>5621</v>
      </c>
      <c r="K7" s="4">
        <f>[3]capacity!$B$26+Assumptions!K6</f>
        <v>5621</v>
      </c>
      <c r="L7" s="4">
        <f>[3]capacity!$B$26+Assumptions!L6</f>
        <v>5621</v>
      </c>
      <c r="M7" s="4">
        <f>[3]capacity!$B$26+Assumptions!M6</f>
        <v>5621</v>
      </c>
      <c r="O7" t="s">
        <v>86</v>
      </c>
      <c r="P7" s="3">
        <v>706</v>
      </c>
      <c r="Q7" t="s">
        <v>81</v>
      </c>
    </row>
    <row r="8" spans="1:17" x14ac:dyDescent="0.2">
      <c r="A8" t="s">
        <v>17</v>
      </c>
      <c r="B8" s="5">
        <v>0.91</v>
      </c>
      <c r="C8" s="5">
        <v>0.9</v>
      </c>
      <c r="D8" s="5">
        <v>0.87</v>
      </c>
      <c r="E8" s="5">
        <v>0.85</v>
      </c>
      <c r="F8" s="5">
        <v>0.82</v>
      </c>
      <c r="G8" s="5">
        <v>0.81</v>
      </c>
      <c r="H8" s="5">
        <v>0.83</v>
      </c>
      <c r="I8" s="5">
        <v>0.82</v>
      </c>
      <c r="J8" s="5">
        <v>0.83</v>
      </c>
      <c r="K8" s="5">
        <v>0.83</v>
      </c>
      <c r="L8" s="5">
        <v>0.92</v>
      </c>
      <c r="M8" s="5">
        <v>0.92</v>
      </c>
      <c r="O8" t="s">
        <v>87</v>
      </c>
      <c r="P8" s="3">
        <v>717</v>
      </c>
      <c r="Q8" t="s">
        <v>82</v>
      </c>
    </row>
    <row r="9" spans="1:17" x14ac:dyDescent="0.2">
      <c r="O9" t="s">
        <v>93</v>
      </c>
      <c r="P9" s="3">
        <v>547</v>
      </c>
      <c r="Q9" t="s">
        <v>80</v>
      </c>
    </row>
    <row r="10" spans="1:17" x14ac:dyDescent="0.2">
      <c r="A10" t="s">
        <v>18</v>
      </c>
      <c r="B10" s="6">
        <f t="shared" ref="B10:M10" si="0">B8*B7</f>
        <v>4861.22</v>
      </c>
      <c r="C10" s="6">
        <f t="shared" si="0"/>
        <v>4807.8</v>
      </c>
      <c r="D10" s="6">
        <f t="shared" si="0"/>
        <v>4647.54</v>
      </c>
      <c r="E10" s="6">
        <f t="shared" si="0"/>
        <v>4540.7</v>
      </c>
      <c r="F10" s="6">
        <f t="shared" si="0"/>
        <v>4380.4399999999996</v>
      </c>
      <c r="G10" s="6">
        <f t="shared" si="0"/>
        <v>4327.0200000000004</v>
      </c>
      <c r="H10" s="6">
        <f t="shared" si="0"/>
        <v>4665.4299999999994</v>
      </c>
      <c r="I10" s="6">
        <f t="shared" si="0"/>
        <v>4609.2199999999993</v>
      </c>
      <c r="J10" s="6">
        <f t="shared" si="0"/>
        <v>4665.4299999999994</v>
      </c>
      <c r="K10" s="6">
        <f t="shared" si="0"/>
        <v>4665.4299999999994</v>
      </c>
      <c r="L10" s="6">
        <f t="shared" si="0"/>
        <v>5171.3200000000006</v>
      </c>
      <c r="M10" s="6">
        <f t="shared" si="0"/>
        <v>5171.3200000000006</v>
      </c>
      <c r="O10" t="s">
        <v>94</v>
      </c>
      <c r="P10" s="3">
        <v>664</v>
      </c>
      <c r="Q10" t="s">
        <v>82</v>
      </c>
    </row>
    <row r="11" spans="1:17" x14ac:dyDescent="0.2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O11" t="s">
        <v>83</v>
      </c>
      <c r="P11" s="3">
        <v>143</v>
      </c>
      <c r="Q11" t="s">
        <v>84</v>
      </c>
    </row>
    <row r="12" spans="1:17" x14ac:dyDescent="0.2">
      <c r="D12" s="6"/>
      <c r="E12" s="6"/>
      <c r="F12" s="6"/>
      <c r="G12" s="6"/>
      <c r="H12" s="6"/>
      <c r="I12" s="6"/>
      <c r="J12" s="6"/>
      <c r="K12" s="6"/>
      <c r="L12" s="6"/>
      <c r="M12" s="6"/>
      <c r="O12" t="s">
        <v>95</v>
      </c>
      <c r="P12" s="3">
        <v>756</v>
      </c>
      <c r="Q12" t="s">
        <v>84</v>
      </c>
    </row>
    <row r="13" spans="1:17" x14ac:dyDescent="0.2">
      <c r="D13" s="6"/>
      <c r="E13" s="6"/>
      <c r="F13" s="6"/>
      <c r="G13" s="6"/>
      <c r="H13" s="6"/>
      <c r="I13" s="6"/>
      <c r="J13" s="6"/>
      <c r="K13" s="6"/>
      <c r="L13" s="6"/>
      <c r="M13" s="6"/>
      <c r="O13" t="s">
        <v>96</v>
      </c>
      <c r="P13" s="18">
        <v>768</v>
      </c>
      <c r="Q13" t="s">
        <v>84</v>
      </c>
    </row>
    <row r="14" spans="1:17" x14ac:dyDescent="0.2">
      <c r="D14" s="6"/>
      <c r="E14" s="6"/>
      <c r="F14" s="6"/>
      <c r="G14" s="6"/>
      <c r="H14" s="6"/>
      <c r="I14" s="6"/>
      <c r="J14" s="6"/>
      <c r="K14" s="6"/>
      <c r="L14" s="6"/>
      <c r="M14" s="6"/>
      <c r="P14" s="4">
        <f>SUM(P5:P13)</f>
        <v>5621</v>
      </c>
    </row>
    <row r="15" spans="1:17" x14ac:dyDescent="0.2">
      <c r="B15" s="6"/>
    </row>
    <row r="16" spans="1:17" x14ac:dyDescent="0.2">
      <c r="A16" s="2" t="s">
        <v>19</v>
      </c>
      <c r="B16" s="6"/>
    </row>
    <row r="17" spans="1:17" x14ac:dyDescent="0.2">
      <c r="A17" t="s">
        <v>20</v>
      </c>
      <c r="O17" s="2" t="s">
        <v>88</v>
      </c>
      <c r="P17" s="12" t="s">
        <v>72</v>
      </c>
      <c r="Q17" s="2" t="s">
        <v>73</v>
      </c>
    </row>
    <row r="18" spans="1:17" x14ac:dyDescent="0.2">
      <c r="B18" s="3" t="s">
        <v>3</v>
      </c>
      <c r="C18" s="3" t="s">
        <v>4</v>
      </c>
      <c r="D18" s="3" t="s">
        <v>5</v>
      </c>
      <c r="E18" s="3" t="s">
        <v>6</v>
      </c>
      <c r="F18" s="3" t="s">
        <v>7</v>
      </c>
      <c r="G18" s="3" t="s">
        <v>8</v>
      </c>
      <c r="H18" s="3" t="s">
        <v>9</v>
      </c>
      <c r="I18" s="3" t="s">
        <v>10</v>
      </c>
      <c r="J18" s="3" t="s">
        <v>11</v>
      </c>
      <c r="K18" s="3" t="s">
        <v>12</v>
      </c>
      <c r="L18" s="3" t="s">
        <v>13</v>
      </c>
      <c r="M18" s="3" t="s">
        <v>14</v>
      </c>
      <c r="O18" t="s">
        <v>74</v>
      </c>
      <c r="P18" s="3">
        <v>120</v>
      </c>
      <c r="Q18" t="s">
        <v>75</v>
      </c>
    </row>
    <row r="19" spans="1:17" x14ac:dyDescent="0.2">
      <c r="A19" t="s">
        <v>21</v>
      </c>
      <c r="B19" s="3">
        <v>267</v>
      </c>
      <c r="C19" s="3">
        <v>143</v>
      </c>
      <c r="D19" s="3">
        <v>268</v>
      </c>
      <c r="E19" s="3">
        <v>215</v>
      </c>
      <c r="F19" s="3">
        <v>227</v>
      </c>
      <c r="G19" s="3">
        <v>266</v>
      </c>
      <c r="H19" s="3">
        <v>315</v>
      </c>
      <c r="I19" s="3">
        <v>246</v>
      </c>
      <c r="J19" s="3">
        <v>175</v>
      </c>
      <c r="K19" s="3">
        <v>176</v>
      </c>
      <c r="L19" s="3">
        <v>175</v>
      </c>
      <c r="M19" s="3">
        <v>250</v>
      </c>
      <c r="O19" t="s">
        <v>76</v>
      </c>
      <c r="P19" s="3">
        <v>350</v>
      </c>
      <c r="Q19" t="s">
        <v>75</v>
      </c>
    </row>
    <row r="20" spans="1:17" x14ac:dyDescent="0.2">
      <c r="A20" t="s">
        <v>22</v>
      </c>
      <c r="B20" s="3">
        <v>49</v>
      </c>
      <c r="C20" s="3">
        <v>52</v>
      </c>
      <c r="D20" s="3">
        <v>67</v>
      </c>
      <c r="E20" s="3">
        <v>52</v>
      </c>
      <c r="F20" s="3">
        <v>53</v>
      </c>
      <c r="G20" s="3">
        <v>71</v>
      </c>
      <c r="H20" s="3">
        <v>90</v>
      </c>
      <c r="I20" s="3">
        <v>70</v>
      </c>
      <c r="J20" s="3">
        <v>56</v>
      </c>
      <c r="K20" s="3">
        <v>37</v>
      </c>
      <c r="L20" s="3">
        <v>32</v>
      </c>
      <c r="M20" s="3">
        <v>32</v>
      </c>
      <c r="O20" t="s">
        <v>77</v>
      </c>
      <c r="P20" s="18">
        <v>319</v>
      </c>
      <c r="Q20" t="s">
        <v>75</v>
      </c>
    </row>
    <row r="21" spans="1:17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P21" s="3">
        <f>SUM(P18:P20)</f>
        <v>789</v>
      </c>
    </row>
    <row r="22" spans="1:17" x14ac:dyDescent="0.2"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7" x14ac:dyDescent="0.2"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7" x14ac:dyDescent="0.2">
      <c r="A24" s="2" t="s">
        <v>23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7" x14ac:dyDescent="0.2">
      <c r="B25" s="3" t="s">
        <v>3</v>
      </c>
      <c r="C25" s="3" t="s">
        <v>4</v>
      </c>
      <c r="D25" s="3" t="s">
        <v>5</v>
      </c>
      <c r="E25" s="3" t="s">
        <v>6</v>
      </c>
      <c r="F25" s="3" t="s">
        <v>7</v>
      </c>
      <c r="G25" s="3" t="s">
        <v>8</v>
      </c>
      <c r="H25" s="3" t="s">
        <v>9</v>
      </c>
      <c r="I25" s="3" t="s">
        <v>10</v>
      </c>
      <c r="J25" s="3" t="s">
        <v>11</v>
      </c>
      <c r="K25" s="3" t="s">
        <v>12</v>
      </c>
      <c r="L25" s="3" t="s">
        <v>13</v>
      </c>
      <c r="M25" s="3" t="s">
        <v>14</v>
      </c>
      <c r="O25" s="2" t="s">
        <v>91</v>
      </c>
      <c r="P25" s="12" t="s">
        <v>72</v>
      </c>
      <c r="Q25" s="15" t="s">
        <v>73</v>
      </c>
    </row>
    <row r="26" spans="1:17" x14ac:dyDescent="0.2">
      <c r="A26" t="s">
        <v>24</v>
      </c>
      <c r="B26" s="3">
        <v>50</v>
      </c>
      <c r="C26" s="3">
        <v>50</v>
      </c>
      <c r="D26" s="3">
        <v>50</v>
      </c>
      <c r="E26" s="3">
        <v>50</v>
      </c>
      <c r="F26" s="3">
        <v>50</v>
      </c>
      <c r="G26" s="3">
        <v>50</v>
      </c>
      <c r="H26" s="3">
        <v>50</v>
      </c>
      <c r="I26" s="3">
        <v>50</v>
      </c>
      <c r="J26" s="3">
        <v>50</v>
      </c>
      <c r="K26" s="3">
        <v>50</v>
      </c>
      <c r="L26" s="3">
        <v>50</v>
      </c>
      <c r="M26" s="3">
        <v>50</v>
      </c>
      <c r="O26" t="s">
        <v>24</v>
      </c>
      <c r="P26" s="3">
        <v>80</v>
      </c>
      <c r="Q26" s="14" t="s">
        <v>25</v>
      </c>
    </row>
    <row r="27" spans="1:17" x14ac:dyDescent="0.2">
      <c r="A27" t="s">
        <v>26</v>
      </c>
      <c r="B27" s="4">
        <v>110</v>
      </c>
      <c r="C27" s="4">
        <v>110</v>
      </c>
      <c r="D27" s="4">
        <v>110</v>
      </c>
      <c r="E27" s="4">
        <v>110</v>
      </c>
      <c r="F27" s="4">
        <v>110</v>
      </c>
      <c r="G27" s="4">
        <v>110</v>
      </c>
      <c r="H27" s="4">
        <v>110</v>
      </c>
      <c r="I27" s="4">
        <v>110</v>
      </c>
      <c r="J27" s="4">
        <v>110</v>
      </c>
      <c r="K27" s="4">
        <v>110</v>
      </c>
      <c r="L27" s="4">
        <v>110</v>
      </c>
      <c r="M27" s="4">
        <v>110</v>
      </c>
      <c r="O27" t="s">
        <v>26</v>
      </c>
      <c r="P27" s="3">
        <v>125</v>
      </c>
      <c r="Q27" s="14" t="s">
        <v>27</v>
      </c>
    </row>
    <row r="28" spans="1:17" x14ac:dyDescent="0.2">
      <c r="A28" t="s">
        <v>28</v>
      </c>
      <c r="B28" s="4">
        <v>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4">
        <v>5</v>
      </c>
      <c r="L28" s="4">
        <v>5</v>
      </c>
      <c r="M28" s="4">
        <v>5</v>
      </c>
      <c r="O28" t="s">
        <v>28</v>
      </c>
      <c r="P28" s="3">
        <v>6</v>
      </c>
      <c r="Q28" s="14" t="s">
        <v>29</v>
      </c>
    </row>
    <row r="29" spans="1:17" x14ac:dyDescent="0.2">
      <c r="A29" t="s">
        <v>30</v>
      </c>
      <c r="B29" s="4">
        <v>22</v>
      </c>
      <c r="C29" s="4">
        <v>22</v>
      </c>
      <c r="D29" s="4">
        <v>22</v>
      </c>
      <c r="E29" s="4">
        <v>22</v>
      </c>
      <c r="F29" s="4">
        <v>22</v>
      </c>
      <c r="G29" s="4">
        <v>22</v>
      </c>
      <c r="H29" s="4">
        <v>22</v>
      </c>
      <c r="I29" s="4">
        <v>22</v>
      </c>
      <c r="J29" s="4">
        <v>22</v>
      </c>
      <c r="K29" s="4">
        <v>22</v>
      </c>
      <c r="L29" s="4">
        <v>22</v>
      </c>
      <c r="M29" s="4">
        <v>22</v>
      </c>
      <c r="O29" t="s">
        <v>30</v>
      </c>
      <c r="P29" s="3">
        <v>25</v>
      </c>
      <c r="Q29" s="14" t="s">
        <v>31</v>
      </c>
    </row>
    <row r="30" spans="1:17" x14ac:dyDescent="0.2">
      <c r="A30" t="s">
        <v>32</v>
      </c>
      <c r="B30" s="4">
        <v>30</v>
      </c>
      <c r="C30" s="4">
        <v>30</v>
      </c>
      <c r="D30" s="4">
        <v>30</v>
      </c>
      <c r="E30" s="4">
        <v>30</v>
      </c>
      <c r="F30" s="4">
        <v>30</v>
      </c>
      <c r="G30" s="4">
        <v>30</v>
      </c>
      <c r="H30" s="4">
        <v>30</v>
      </c>
      <c r="I30" s="4">
        <v>30</v>
      </c>
      <c r="J30" s="4">
        <v>30</v>
      </c>
      <c r="K30" s="4">
        <v>30</v>
      </c>
      <c r="L30" s="4">
        <v>30</v>
      </c>
      <c r="M30" s="4">
        <v>30</v>
      </c>
      <c r="O30" t="s">
        <v>32</v>
      </c>
      <c r="P30" s="3">
        <v>47</v>
      </c>
      <c r="Q30" s="14" t="s">
        <v>33</v>
      </c>
    </row>
    <row r="31" spans="1:17" x14ac:dyDescent="0.2">
      <c r="A31" t="s">
        <v>34</v>
      </c>
      <c r="B31" s="4">
        <v>5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4">
        <v>5</v>
      </c>
      <c r="I31" s="4">
        <v>5</v>
      </c>
      <c r="J31" s="4">
        <v>5</v>
      </c>
      <c r="K31" s="4">
        <v>5</v>
      </c>
      <c r="L31" s="4">
        <v>5</v>
      </c>
      <c r="M31" s="4">
        <v>5</v>
      </c>
      <c r="O31" t="s">
        <v>34</v>
      </c>
      <c r="P31" s="3">
        <v>6.5</v>
      </c>
      <c r="Q31" s="14" t="s">
        <v>35</v>
      </c>
    </row>
    <row r="32" spans="1:17" x14ac:dyDescent="0.2">
      <c r="A32" t="s">
        <v>36</v>
      </c>
      <c r="B32" s="4">
        <v>100</v>
      </c>
      <c r="C32" s="4">
        <v>150</v>
      </c>
      <c r="D32" s="4">
        <v>200</v>
      </c>
      <c r="E32" s="4">
        <v>250</v>
      </c>
      <c r="F32" s="4">
        <v>280</v>
      </c>
      <c r="G32" s="4">
        <v>280</v>
      </c>
      <c r="H32" s="4">
        <v>280</v>
      </c>
      <c r="I32" s="4">
        <v>280</v>
      </c>
      <c r="J32" s="4">
        <v>280</v>
      </c>
      <c r="K32" s="4">
        <v>280</v>
      </c>
      <c r="L32" s="4">
        <v>280</v>
      </c>
      <c r="M32" s="4">
        <v>280</v>
      </c>
      <c r="O32" t="s">
        <v>36</v>
      </c>
      <c r="P32" s="3">
        <v>300</v>
      </c>
      <c r="Q32" s="14" t="s">
        <v>37</v>
      </c>
    </row>
    <row r="33" spans="1:17" x14ac:dyDescent="0.2">
      <c r="A33" t="s">
        <v>38</v>
      </c>
      <c r="B33" s="4">
        <v>40</v>
      </c>
      <c r="C33" s="4">
        <v>40</v>
      </c>
      <c r="D33" s="4">
        <v>40</v>
      </c>
      <c r="E33" s="4">
        <v>40</v>
      </c>
      <c r="F33" s="4">
        <v>40</v>
      </c>
      <c r="G33" s="4">
        <v>40</v>
      </c>
      <c r="H33" s="4">
        <v>40</v>
      </c>
      <c r="I33" s="4">
        <v>40</v>
      </c>
      <c r="J33" s="4">
        <v>40</v>
      </c>
      <c r="K33" s="4">
        <v>40</v>
      </c>
      <c r="L33" s="4">
        <v>40</v>
      </c>
      <c r="M33" s="4">
        <v>40</v>
      </c>
      <c r="O33" t="s">
        <v>38</v>
      </c>
      <c r="P33" s="3">
        <v>47</v>
      </c>
      <c r="Q33" s="14" t="s">
        <v>37</v>
      </c>
    </row>
    <row r="34" spans="1:17" x14ac:dyDescent="0.2">
      <c r="A34" t="s">
        <v>39</v>
      </c>
      <c r="B34" s="4">
        <v>60</v>
      </c>
      <c r="C34" s="4">
        <v>60</v>
      </c>
      <c r="D34" s="4">
        <v>60</v>
      </c>
      <c r="E34" s="4">
        <v>60</v>
      </c>
      <c r="F34" s="4">
        <v>60</v>
      </c>
      <c r="G34" s="4">
        <v>60</v>
      </c>
      <c r="H34" s="4">
        <v>60</v>
      </c>
      <c r="I34" s="4">
        <v>60</v>
      </c>
      <c r="J34" s="4">
        <v>60</v>
      </c>
      <c r="K34" s="4">
        <v>60</v>
      </c>
      <c r="L34" s="4">
        <v>60</v>
      </c>
      <c r="M34" s="4">
        <v>60</v>
      </c>
      <c r="O34" t="s">
        <v>39</v>
      </c>
      <c r="P34" s="3">
        <v>85</v>
      </c>
      <c r="Q34" s="14" t="s">
        <v>37</v>
      </c>
    </row>
    <row r="35" spans="1:17" x14ac:dyDescent="0.2">
      <c r="A35" t="s">
        <v>40</v>
      </c>
      <c r="B35" s="4">
        <v>35</v>
      </c>
      <c r="C35" s="4">
        <v>35</v>
      </c>
      <c r="D35" s="4">
        <v>35</v>
      </c>
      <c r="E35" s="4">
        <v>35</v>
      </c>
      <c r="F35" s="4">
        <v>35</v>
      </c>
      <c r="G35" s="4">
        <v>35</v>
      </c>
      <c r="H35" s="4">
        <v>35</v>
      </c>
      <c r="I35" s="4">
        <v>35</v>
      </c>
      <c r="J35" s="4">
        <v>35</v>
      </c>
      <c r="K35" s="4">
        <v>35</v>
      </c>
      <c r="L35" s="4">
        <v>35</v>
      </c>
      <c r="M35" s="4">
        <v>35</v>
      </c>
      <c r="O35" t="s">
        <v>40</v>
      </c>
      <c r="P35" s="3">
        <v>47</v>
      </c>
      <c r="Q35" s="14" t="s">
        <v>37</v>
      </c>
    </row>
    <row r="36" spans="1:17" x14ac:dyDescent="0.2">
      <c r="A36" t="s">
        <v>41</v>
      </c>
      <c r="B36" s="4">
        <v>50</v>
      </c>
      <c r="C36" s="4">
        <v>50</v>
      </c>
      <c r="D36" s="4">
        <v>50</v>
      </c>
      <c r="E36" s="4">
        <v>50</v>
      </c>
      <c r="F36" s="4">
        <v>50</v>
      </c>
      <c r="G36" s="4">
        <v>50</v>
      </c>
      <c r="H36" s="4">
        <v>50</v>
      </c>
      <c r="I36" s="4">
        <v>50</v>
      </c>
      <c r="J36" s="4">
        <v>50</v>
      </c>
      <c r="K36" s="4">
        <v>50</v>
      </c>
      <c r="L36" s="4">
        <v>50</v>
      </c>
      <c r="M36" s="4">
        <v>50</v>
      </c>
      <c r="O36" t="s">
        <v>41</v>
      </c>
      <c r="P36" s="3">
        <v>82</v>
      </c>
      <c r="Q36" s="14" t="s">
        <v>41</v>
      </c>
    </row>
    <row r="37" spans="1:17" x14ac:dyDescent="0.2">
      <c r="A37" t="s">
        <v>42</v>
      </c>
      <c r="B37" s="4">
        <v>200</v>
      </c>
      <c r="C37" s="4">
        <v>200</v>
      </c>
      <c r="D37" s="4">
        <v>200</v>
      </c>
      <c r="E37" s="4">
        <v>200</v>
      </c>
      <c r="F37" s="4">
        <v>200</v>
      </c>
      <c r="G37" s="4">
        <v>200</v>
      </c>
      <c r="H37" s="4">
        <v>200</v>
      </c>
      <c r="I37" s="4">
        <v>200</v>
      </c>
      <c r="J37" s="4">
        <v>200</v>
      </c>
      <c r="K37" s="4">
        <v>200</v>
      </c>
      <c r="L37" s="4">
        <v>200</v>
      </c>
      <c r="M37" s="4">
        <v>200</v>
      </c>
      <c r="O37" t="s">
        <v>42</v>
      </c>
      <c r="P37" s="16">
        <v>225</v>
      </c>
      <c r="Q37" s="14" t="s">
        <v>43</v>
      </c>
    </row>
    <row r="38" spans="1:17" x14ac:dyDescent="0.2">
      <c r="A38" t="s">
        <v>44</v>
      </c>
      <c r="B38" s="4">
        <v>50</v>
      </c>
      <c r="C38" s="4">
        <v>50</v>
      </c>
      <c r="D38" s="4">
        <v>50</v>
      </c>
      <c r="E38" s="4">
        <v>50</v>
      </c>
      <c r="F38" s="4">
        <v>50</v>
      </c>
      <c r="G38" s="4">
        <v>50</v>
      </c>
      <c r="H38" s="4">
        <v>50</v>
      </c>
      <c r="I38" s="4">
        <v>50</v>
      </c>
      <c r="J38" s="4">
        <v>50</v>
      </c>
      <c r="K38" s="4">
        <v>50</v>
      </c>
      <c r="L38" s="4">
        <v>50</v>
      </c>
      <c r="M38" s="4">
        <v>50</v>
      </c>
      <c r="O38" t="s">
        <v>44</v>
      </c>
      <c r="P38" s="16">
        <v>100</v>
      </c>
      <c r="Q38" s="14" t="s">
        <v>45</v>
      </c>
    </row>
    <row r="39" spans="1:17" x14ac:dyDescent="0.2">
      <c r="A39" t="s">
        <v>46</v>
      </c>
      <c r="B39" s="4">
        <v>6</v>
      </c>
      <c r="C39" s="4">
        <v>6</v>
      </c>
      <c r="D39" s="4">
        <v>6</v>
      </c>
      <c r="E39" s="4">
        <v>6</v>
      </c>
      <c r="F39" s="4">
        <v>6</v>
      </c>
      <c r="G39" s="4">
        <v>6</v>
      </c>
      <c r="H39" s="4">
        <v>6</v>
      </c>
      <c r="I39" s="4">
        <v>6</v>
      </c>
      <c r="J39" s="4">
        <v>6</v>
      </c>
      <c r="K39" s="4">
        <v>6</v>
      </c>
      <c r="L39" s="4">
        <v>6</v>
      </c>
      <c r="M39" s="4">
        <v>6</v>
      </c>
      <c r="O39" t="s">
        <v>46</v>
      </c>
      <c r="P39" s="16">
        <v>11</v>
      </c>
      <c r="Q39" s="14" t="s">
        <v>47</v>
      </c>
    </row>
    <row r="40" spans="1:17" x14ac:dyDescent="0.2">
      <c r="A40" t="s">
        <v>48</v>
      </c>
      <c r="B40" s="4">
        <v>8</v>
      </c>
      <c r="C40" s="4">
        <v>8</v>
      </c>
      <c r="D40" s="4">
        <v>8</v>
      </c>
      <c r="E40" s="4">
        <v>8</v>
      </c>
      <c r="F40" s="4">
        <v>8</v>
      </c>
      <c r="G40" s="4">
        <v>8</v>
      </c>
      <c r="H40" s="4">
        <v>8</v>
      </c>
      <c r="I40" s="4">
        <v>8</v>
      </c>
      <c r="J40" s="4">
        <v>8</v>
      </c>
      <c r="K40" s="4">
        <v>8</v>
      </c>
      <c r="L40" s="4">
        <v>8</v>
      </c>
      <c r="M40" s="4">
        <v>8</v>
      </c>
      <c r="O40" t="s">
        <v>48</v>
      </c>
      <c r="P40" s="16">
        <v>11</v>
      </c>
      <c r="Q40" s="14" t="s">
        <v>47</v>
      </c>
    </row>
    <row r="41" spans="1:17" x14ac:dyDescent="0.2">
      <c r="A41" t="s">
        <v>49</v>
      </c>
      <c r="B41" s="4">
        <v>8</v>
      </c>
      <c r="C41" s="4">
        <v>8</v>
      </c>
      <c r="D41" s="4">
        <v>8</v>
      </c>
      <c r="E41" s="4">
        <v>8</v>
      </c>
      <c r="F41" s="4">
        <v>8</v>
      </c>
      <c r="G41" s="4">
        <v>8</v>
      </c>
      <c r="H41" s="4">
        <v>8</v>
      </c>
      <c r="I41" s="4">
        <v>8</v>
      </c>
      <c r="J41" s="4">
        <v>8</v>
      </c>
      <c r="K41" s="4">
        <v>8</v>
      </c>
      <c r="L41" s="4">
        <v>8</v>
      </c>
      <c r="M41" s="4">
        <v>8</v>
      </c>
      <c r="O41" t="s">
        <v>49</v>
      </c>
      <c r="P41" s="16">
        <v>18</v>
      </c>
      <c r="Q41" s="14" t="s">
        <v>47</v>
      </c>
    </row>
    <row r="42" spans="1:17" x14ac:dyDescent="0.2">
      <c r="A42" t="s">
        <v>50</v>
      </c>
      <c r="B42" s="3">
        <v>5</v>
      </c>
      <c r="C42" s="3">
        <v>5</v>
      </c>
      <c r="D42" s="3">
        <v>5</v>
      </c>
      <c r="E42" s="3">
        <v>5</v>
      </c>
      <c r="F42" s="3">
        <v>5</v>
      </c>
      <c r="G42" s="3">
        <v>5</v>
      </c>
      <c r="H42" s="3">
        <v>5</v>
      </c>
      <c r="I42" s="3">
        <v>5</v>
      </c>
      <c r="J42" s="3">
        <v>5</v>
      </c>
      <c r="K42" s="3">
        <v>5</v>
      </c>
      <c r="L42" s="3">
        <v>5</v>
      </c>
      <c r="M42" s="3">
        <v>5</v>
      </c>
      <c r="O42" t="s">
        <v>50</v>
      </c>
      <c r="P42" s="16">
        <v>17</v>
      </c>
      <c r="Q42" s="14" t="s">
        <v>47</v>
      </c>
    </row>
    <row r="43" spans="1:17" x14ac:dyDescent="0.2">
      <c r="A43" t="s">
        <v>51</v>
      </c>
      <c r="B43" s="3">
        <v>5</v>
      </c>
      <c r="C43" s="3">
        <v>5</v>
      </c>
      <c r="D43" s="3">
        <v>5</v>
      </c>
      <c r="E43" s="3">
        <v>5</v>
      </c>
      <c r="F43" s="3">
        <v>5</v>
      </c>
      <c r="G43" s="3">
        <v>5</v>
      </c>
      <c r="H43" s="3">
        <v>5</v>
      </c>
      <c r="I43" s="3">
        <v>5</v>
      </c>
      <c r="J43" s="3">
        <v>5</v>
      </c>
      <c r="K43" s="3">
        <v>5</v>
      </c>
      <c r="L43" s="3">
        <v>5</v>
      </c>
      <c r="M43" s="3">
        <v>5</v>
      </c>
      <c r="O43" t="s">
        <v>51</v>
      </c>
      <c r="P43" s="16">
        <v>19</v>
      </c>
      <c r="Q43" s="14" t="s">
        <v>47</v>
      </c>
    </row>
    <row r="44" spans="1:17" x14ac:dyDescent="0.2">
      <c r="A44" t="s">
        <v>52</v>
      </c>
      <c r="B44" s="3">
        <v>40</v>
      </c>
      <c r="C44" s="3">
        <v>40</v>
      </c>
      <c r="D44" s="3">
        <v>40</v>
      </c>
      <c r="E44" s="3">
        <v>40</v>
      </c>
      <c r="F44" s="3">
        <v>40</v>
      </c>
      <c r="G44" s="3">
        <v>40</v>
      </c>
      <c r="H44" s="3">
        <v>40</v>
      </c>
      <c r="I44" s="3">
        <v>40</v>
      </c>
      <c r="J44" s="3">
        <v>40</v>
      </c>
      <c r="K44" s="3">
        <v>40</v>
      </c>
      <c r="L44" s="3">
        <v>40</v>
      </c>
      <c r="M44" s="3">
        <v>40</v>
      </c>
      <c r="O44" t="s">
        <v>52</v>
      </c>
      <c r="P44" s="16">
        <v>75</v>
      </c>
      <c r="Q44" s="14" t="s">
        <v>47</v>
      </c>
    </row>
    <row r="45" spans="1:17" x14ac:dyDescent="0.2">
      <c r="A45" t="s">
        <v>53</v>
      </c>
      <c r="B45" s="17">
        <v>0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f>103*0.75</f>
        <v>77.25</v>
      </c>
      <c r="I45" s="19">
        <f>103*0.8</f>
        <v>82.4</v>
      </c>
      <c r="J45" s="19">
        <f>103*0.85</f>
        <v>87.55</v>
      </c>
      <c r="K45" s="19">
        <f>103*0.9</f>
        <v>92.7</v>
      </c>
      <c r="L45" s="19">
        <f>103*0.9+((81+97)*0.8)</f>
        <v>235.10000000000002</v>
      </c>
      <c r="M45" s="19">
        <f>103*0.9+((81+97)*0.8)</f>
        <v>235.10000000000002</v>
      </c>
      <c r="O45" t="s">
        <v>53</v>
      </c>
      <c r="P45" s="18">
        <v>280</v>
      </c>
      <c r="Q45" s="14" t="s">
        <v>54</v>
      </c>
    </row>
    <row r="46" spans="1:17" x14ac:dyDescent="0.2">
      <c r="A46" t="s">
        <v>55</v>
      </c>
      <c r="B46" s="4">
        <f t="shared" ref="B46:M46" si="1">SUM(B26:B45)</f>
        <v>829</v>
      </c>
      <c r="C46" s="4">
        <f t="shared" si="1"/>
        <v>879</v>
      </c>
      <c r="D46" s="4">
        <f t="shared" si="1"/>
        <v>929</v>
      </c>
      <c r="E46" s="4">
        <f t="shared" si="1"/>
        <v>979</v>
      </c>
      <c r="F46" s="4">
        <f t="shared" si="1"/>
        <v>1009</v>
      </c>
      <c r="G46" s="4">
        <f t="shared" si="1"/>
        <v>1009</v>
      </c>
      <c r="H46" s="4">
        <f t="shared" si="1"/>
        <v>1086.25</v>
      </c>
      <c r="I46" s="4">
        <f t="shared" si="1"/>
        <v>1091.4000000000001</v>
      </c>
      <c r="J46" s="4">
        <f t="shared" si="1"/>
        <v>1096.55</v>
      </c>
      <c r="K46" s="4">
        <f t="shared" si="1"/>
        <v>1101.7</v>
      </c>
      <c r="L46" s="4">
        <f t="shared" si="1"/>
        <v>1244.0999999999999</v>
      </c>
      <c r="M46" s="4">
        <f t="shared" si="1"/>
        <v>1244.0999999999999</v>
      </c>
      <c r="P46" s="10">
        <f>SUM(P26:P45)</f>
        <v>1606.5</v>
      </c>
    </row>
    <row r="47" spans="1:17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7" x14ac:dyDescent="0.2">
      <c r="A48" s="2" t="s">
        <v>56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O48" s="2" t="s">
        <v>90</v>
      </c>
      <c r="P48" s="12" t="s">
        <v>72</v>
      </c>
      <c r="Q48" s="2" t="s">
        <v>73</v>
      </c>
    </row>
    <row r="49" spans="1:18" x14ac:dyDescent="0.2">
      <c r="B49" s="3" t="s">
        <v>3</v>
      </c>
      <c r="C49" s="3" t="s">
        <v>4</v>
      </c>
      <c r="D49" s="3" t="s">
        <v>5</v>
      </c>
      <c r="E49" s="3" t="s">
        <v>6</v>
      </c>
      <c r="F49" s="3" t="s">
        <v>7</v>
      </c>
      <c r="G49" s="3" t="s">
        <v>8</v>
      </c>
      <c r="H49" s="3" t="s">
        <v>9</v>
      </c>
      <c r="I49" s="3" t="s">
        <v>10</v>
      </c>
      <c r="J49" s="3" t="s">
        <v>11</v>
      </c>
      <c r="K49" s="3" t="s">
        <v>12</v>
      </c>
      <c r="L49" s="3" t="s">
        <v>13</v>
      </c>
      <c r="M49" s="3" t="s">
        <v>14</v>
      </c>
      <c r="O49" t="s">
        <v>97</v>
      </c>
      <c r="P49" s="3">
        <f>67+71+71</f>
        <v>209</v>
      </c>
      <c r="Q49" t="s">
        <v>78</v>
      </c>
      <c r="R49" s="3"/>
    </row>
    <row r="50" spans="1:18" x14ac:dyDescent="0.2">
      <c r="A50" t="s">
        <v>57</v>
      </c>
      <c r="B50" s="9">
        <v>0.97</v>
      </c>
      <c r="C50" s="9">
        <v>0.92</v>
      </c>
      <c r="D50" s="9">
        <v>0.9</v>
      </c>
      <c r="E50" s="9">
        <v>0.82</v>
      </c>
      <c r="F50" s="9">
        <v>0.86</v>
      </c>
      <c r="G50" s="9">
        <v>0.89</v>
      </c>
      <c r="H50" s="9">
        <v>0.92</v>
      </c>
      <c r="I50" s="9">
        <v>0.86</v>
      </c>
      <c r="J50" s="9">
        <v>0.88</v>
      </c>
      <c r="K50" s="9">
        <v>0.88</v>
      </c>
      <c r="L50" s="9">
        <v>0.94</v>
      </c>
      <c r="M50" s="9">
        <v>0.99</v>
      </c>
      <c r="O50" t="s">
        <v>98</v>
      </c>
      <c r="P50" s="3">
        <f>26+40+21</f>
        <v>87</v>
      </c>
      <c r="Q50" t="s">
        <v>78</v>
      </c>
      <c r="R50" s="3"/>
    </row>
    <row r="51" spans="1:18" x14ac:dyDescent="0.2">
      <c r="A51" t="s">
        <v>58</v>
      </c>
      <c r="B51" s="3">
        <f>SUM([3]capacity!F7:F10)</f>
        <v>632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O51" t="s">
        <v>100</v>
      </c>
      <c r="P51" s="17">
        <v>18</v>
      </c>
      <c r="Q51" t="s">
        <v>79</v>
      </c>
      <c r="R51" s="3"/>
    </row>
    <row r="52" spans="1:18" x14ac:dyDescent="0.2">
      <c r="A52" t="s">
        <v>59</v>
      </c>
      <c r="B52" s="7">
        <f t="shared" ref="B52:M52" si="2">$B$51*B50</f>
        <v>613.04</v>
      </c>
      <c r="C52" s="7">
        <f t="shared" si="2"/>
        <v>581.44000000000005</v>
      </c>
      <c r="D52" s="7">
        <f t="shared" si="2"/>
        <v>568.80000000000007</v>
      </c>
      <c r="E52" s="7">
        <f t="shared" si="2"/>
        <v>518.24</v>
      </c>
      <c r="F52" s="7">
        <f t="shared" si="2"/>
        <v>543.52</v>
      </c>
      <c r="G52" s="7">
        <f t="shared" si="2"/>
        <v>562.48</v>
      </c>
      <c r="H52" s="7">
        <f t="shared" si="2"/>
        <v>581.44000000000005</v>
      </c>
      <c r="I52" s="7">
        <f t="shared" si="2"/>
        <v>543.52</v>
      </c>
      <c r="J52" s="7">
        <f t="shared" si="2"/>
        <v>556.16</v>
      </c>
      <c r="K52" s="7">
        <f t="shared" si="2"/>
        <v>556.16</v>
      </c>
      <c r="L52" s="7">
        <f t="shared" si="2"/>
        <v>594.07999999999993</v>
      </c>
      <c r="M52" s="7">
        <f t="shared" si="2"/>
        <v>625.67999999999995</v>
      </c>
      <c r="O52" t="s">
        <v>99</v>
      </c>
      <c r="P52" s="13">
        <f>P51+P50+P49</f>
        <v>314</v>
      </c>
      <c r="R52" s="3"/>
    </row>
    <row r="53" spans="1:18" x14ac:dyDescent="0.2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R53" s="3"/>
    </row>
    <row r="54" spans="1:18" x14ac:dyDescent="0.2">
      <c r="A54" t="s">
        <v>60</v>
      </c>
      <c r="B54" s="9">
        <v>0.95</v>
      </c>
      <c r="C54" s="9">
        <v>0.92</v>
      </c>
      <c r="D54" s="9">
        <v>0.92</v>
      </c>
      <c r="E54" s="9">
        <v>0.92</v>
      </c>
      <c r="F54" s="9">
        <v>0.9</v>
      </c>
      <c r="G54" s="9">
        <v>0.91</v>
      </c>
      <c r="H54" s="9">
        <v>0.95</v>
      </c>
      <c r="I54" s="9">
        <v>0.93</v>
      </c>
      <c r="J54" s="9">
        <v>0.88</v>
      </c>
      <c r="K54" s="9">
        <v>0.91</v>
      </c>
      <c r="L54" s="9">
        <v>0.93</v>
      </c>
      <c r="M54" s="9">
        <v>0.94</v>
      </c>
      <c r="P54" s="8"/>
      <c r="R54" s="3"/>
    </row>
    <row r="55" spans="1:18" x14ac:dyDescent="0.2">
      <c r="A55" t="s">
        <v>61</v>
      </c>
      <c r="B55" s="4">
        <f>SUM([3]capacity!F11:F18)</f>
        <v>314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R55" s="3"/>
    </row>
    <row r="56" spans="1:18" x14ac:dyDescent="0.2">
      <c r="A56" t="s">
        <v>62</v>
      </c>
      <c r="B56" s="10">
        <f t="shared" ref="B56:M56" si="3">$B$55*B54</f>
        <v>298.3</v>
      </c>
      <c r="C56" s="10">
        <f t="shared" si="3"/>
        <v>288.88</v>
      </c>
      <c r="D56" s="10">
        <f t="shared" si="3"/>
        <v>288.88</v>
      </c>
      <c r="E56" s="10">
        <f t="shared" si="3"/>
        <v>288.88</v>
      </c>
      <c r="F56" s="10">
        <f t="shared" si="3"/>
        <v>282.60000000000002</v>
      </c>
      <c r="G56" s="10">
        <f t="shared" si="3"/>
        <v>285.74</v>
      </c>
      <c r="H56" s="10">
        <f t="shared" si="3"/>
        <v>298.3</v>
      </c>
      <c r="I56" s="10">
        <f t="shared" si="3"/>
        <v>292.02000000000004</v>
      </c>
      <c r="J56" s="10">
        <f t="shared" si="3"/>
        <v>276.32</v>
      </c>
      <c r="K56" s="10">
        <f t="shared" si="3"/>
        <v>285.74</v>
      </c>
      <c r="L56" s="10">
        <f t="shared" si="3"/>
        <v>292.02000000000004</v>
      </c>
      <c r="M56" s="10">
        <f t="shared" si="3"/>
        <v>295.15999999999997</v>
      </c>
      <c r="R56" s="3"/>
    </row>
    <row r="57" spans="1:18" x14ac:dyDescent="0.2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8" x14ac:dyDescent="0.2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1:18" x14ac:dyDescent="0.2">
      <c r="A59" s="11" t="s">
        <v>63</v>
      </c>
    </row>
    <row r="60" spans="1:18" x14ac:dyDescent="0.2">
      <c r="A60" t="s">
        <v>64</v>
      </c>
    </row>
    <row r="61" spans="1:18" x14ac:dyDescent="0.2">
      <c r="A61" t="s">
        <v>65</v>
      </c>
    </row>
    <row r="62" spans="1:18" x14ac:dyDescent="0.2">
      <c r="A62" t="s">
        <v>66</v>
      </c>
    </row>
    <row r="63" spans="1:18" x14ac:dyDescent="0.2">
      <c r="A63" t="s">
        <v>67</v>
      </c>
    </row>
    <row r="64" spans="1:18" x14ac:dyDescent="0.2">
      <c r="A64" t="s">
        <v>70</v>
      </c>
    </row>
    <row r="65" spans="1:1" x14ac:dyDescent="0.2">
      <c r="A65" t="s">
        <v>71</v>
      </c>
    </row>
    <row r="66" spans="1:1" x14ac:dyDescent="0.2">
      <c r="A66" t="s">
        <v>68</v>
      </c>
    </row>
    <row r="67" spans="1:1" x14ac:dyDescent="0.2">
      <c r="A67" t="s">
        <v>69</v>
      </c>
    </row>
  </sheetData>
  <pageMargins left="0.75" right="0.75" top="1" bottom="1" header="0.5" footer="0.5"/>
  <pageSetup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Assumptions</vt:lpstr>
      <vt:lpstr>7x8 Chart</vt:lpstr>
      <vt:lpstr>5x16 Chart</vt:lpstr>
      <vt:lpstr>7x24 Chart</vt:lpstr>
      <vt:lpstr>Duration (5x16)</vt:lpstr>
      <vt:lpstr>7x8</vt:lpstr>
      <vt:lpstr>Duration Curve (7x8)</vt:lpstr>
      <vt:lpstr>5x16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sanders</dc:creator>
  <cp:lastModifiedBy>Jan Havlíček</cp:lastModifiedBy>
  <cp:lastPrinted>2000-11-30T20:07:47Z</cp:lastPrinted>
  <dcterms:created xsi:type="dcterms:W3CDTF">2000-11-30T18:50:52Z</dcterms:created>
  <dcterms:modified xsi:type="dcterms:W3CDTF">2023-09-13T17:32:23Z</dcterms:modified>
</cp:coreProperties>
</file>