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E96002-DD02-4B44-BF26-31CF01AEBA4A}" xr6:coauthVersionLast="47" xr6:coauthVersionMax="47" xr10:uidLastSave="{00000000-0000-0000-0000-000000000000}"/>
  <bookViews>
    <workbookView xWindow="-120" yWindow="-120" windowWidth="38640" windowHeight="15720" tabRatio="608" firstSheet="10" activeTab="13"/>
  </bookViews>
  <sheets>
    <sheet name="Asian Options Module" sheetId="126" r:id="rId1"/>
    <sheet name="Outline of Module" sheetId="125" r:id="rId2"/>
    <sheet name="Introduction" sheetId="112" r:id="rId3"/>
    <sheet name="What's in a name" sheetId="123" r:id="rId4"/>
    <sheet name=" Classification" sheetId="116" r:id="rId5"/>
    <sheet name="Payoffs" sheetId="115" r:id="rId6"/>
    <sheet name="Pricing &amp; Hedging" sheetId="117" r:id="rId7"/>
    <sheet name="Mini Case Study #1" sheetId="121" r:id="rId8"/>
    <sheet name="Mini Case Study #2" sheetId="118" r:id="rId9"/>
    <sheet name="Mini Case Study #3" sheetId="122" r:id="rId10"/>
    <sheet name="Asian Stip Example" sheetId="124" r:id="rId11"/>
    <sheet name="Cinergy Cal '02 Example" sheetId="129" r:id="rId12"/>
    <sheet name="Pricing Models" sheetId="119" r:id="rId13"/>
    <sheet name="References" sheetId="120" r:id="rId1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24" l="1"/>
  <c r="G9" i="124"/>
  <c r="H9" i="124"/>
  <c r="I9" i="124"/>
  <c r="J9" i="124"/>
  <c r="O9" i="124"/>
  <c r="R9" i="124"/>
  <c r="S9" i="124"/>
  <c r="T9" i="124"/>
  <c r="U9" i="124"/>
  <c r="V9" i="124"/>
  <c r="G10" i="124"/>
  <c r="H10" i="124"/>
  <c r="I10" i="124"/>
  <c r="S10" i="124"/>
  <c r="T10" i="124"/>
  <c r="U10" i="124"/>
  <c r="G11" i="124"/>
  <c r="H11" i="124"/>
  <c r="I11" i="124"/>
  <c r="S11" i="124"/>
  <c r="T11" i="124"/>
  <c r="U11" i="124"/>
  <c r="G12" i="124"/>
  <c r="H12" i="124"/>
  <c r="I12" i="124"/>
  <c r="S12" i="124"/>
  <c r="T12" i="124"/>
  <c r="U12" i="124"/>
  <c r="G13" i="124"/>
  <c r="H13" i="124"/>
  <c r="I13" i="124"/>
  <c r="S13" i="124"/>
  <c r="T13" i="124"/>
  <c r="U13" i="124"/>
  <c r="G14" i="124"/>
  <c r="H14" i="124"/>
  <c r="I14" i="124"/>
  <c r="S14" i="124"/>
  <c r="T14" i="124"/>
  <c r="U14" i="124"/>
  <c r="G15" i="124"/>
  <c r="H15" i="124"/>
  <c r="I15" i="124"/>
  <c r="S15" i="124"/>
  <c r="T15" i="124"/>
  <c r="U15" i="124"/>
  <c r="G16" i="124"/>
  <c r="H16" i="124"/>
  <c r="I16" i="124"/>
  <c r="S16" i="124"/>
  <c r="T16" i="124"/>
  <c r="U16" i="124"/>
  <c r="G17" i="124"/>
  <c r="H17" i="124"/>
  <c r="I17" i="124"/>
  <c r="S17" i="124"/>
  <c r="T17" i="124"/>
  <c r="U17" i="124"/>
  <c r="G18" i="124"/>
  <c r="H18" i="124"/>
  <c r="I18" i="124"/>
  <c r="S18" i="124"/>
  <c r="T18" i="124"/>
  <c r="U18" i="124"/>
  <c r="G19" i="124"/>
  <c r="H19" i="124"/>
  <c r="I19" i="124"/>
  <c r="S19" i="124"/>
  <c r="T19" i="124"/>
  <c r="U19" i="124"/>
  <c r="G20" i="124"/>
  <c r="H20" i="124"/>
  <c r="I20" i="124"/>
  <c r="S20" i="124"/>
  <c r="T20" i="124"/>
  <c r="U20" i="124"/>
  <c r="R27" i="124"/>
  <c r="B9" i="129"/>
  <c r="G9" i="129"/>
  <c r="H9" i="129"/>
  <c r="I9" i="129"/>
  <c r="J9" i="129"/>
  <c r="O9" i="129"/>
  <c r="R9" i="129"/>
  <c r="S9" i="129"/>
  <c r="T9" i="129"/>
  <c r="U9" i="129"/>
  <c r="V9" i="129"/>
  <c r="G10" i="129"/>
  <c r="H10" i="129"/>
  <c r="I10" i="129"/>
  <c r="S10" i="129"/>
  <c r="T10" i="129"/>
  <c r="U10" i="129"/>
  <c r="G11" i="129"/>
  <c r="H11" i="129"/>
  <c r="I11" i="129"/>
  <c r="S11" i="129"/>
  <c r="T11" i="129"/>
  <c r="U11" i="129"/>
  <c r="G12" i="129"/>
  <c r="H12" i="129"/>
  <c r="I12" i="129"/>
  <c r="S12" i="129"/>
  <c r="T12" i="129"/>
  <c r="U12" i="129"/>
  <c r="G13" i="129"/>
  <c r="H13" i="129"/>
  <c r="I13" i="129"/>
  <c r="S13" i="129"/>
  <c r="T13" i="129"/>
  <c r="U13" i="129"/>
  <c r="G14" i="129"/>
  <c r="H14" i="129"/>
  <c r="I14" i="129"/>
  <c r="S14" i="129"/>
  <c r="T14" i="129"/>
  <c r="U14" i="129"/>
  <c r="G15" i="129"/>
  <c r="H15" i="129"/>
  <c r="I15" i="129"/>
  <c r="S15" i="129"/>
  <c r="T15" i="129"/>
  <c r="U15" i="129"/>
  <c r="G16" i="129"/>
  <c r="H16" i="129"/>
  <c r="I16" i="129"/>
  <c r="S16" i="129"/>
  <c r="T16" i="129"/>
  <c r="U16" i="129"/>
  <c r="G17" i="129"/>
  <c r="H17" i="129"/>
  <c r="I17" i="129"/>
  <c r="S17" i="129"/>
  <c r="T17" i="129"/>
  <c r="U17" i="129"/>
  <c r="G18" i="129"/>
  <c r="H18" i="129"/>
  <c r="I18" i="129"/>
  <c r="S18" i="129"/>
  <c r="T18" i="129"/>
  <c r="U18" i="129"/>
  <c r="G19" i="129"/>
  <c r="H19" i="129"/>
  <c r="I19" i="129"/>
  <c r="S19" i="129"/>
  <c r="T19" i="129"/>
  <c r="U19" i="129"/>
  <c r="G20" i="129"/>
  <c r="H20" i="129"/>
  <c r="I20" i="129"/>
  <c r="S20" i="129"/>
  <c r="T20" i="129"/>
  <c r="U20" i="129"/>
  <c r="R26" i="129"/>
</calcChain>
</file>

<file path=xl/sharedStrings.xml><?xml version="1.0" encoding="utf-8"?>
<sst xmlns="http://schemas.openxmlformats.org/spreadsheetml/2006/main" count="238" uniqueCount="199">
  <si>
    <t>during some or all of the life of the option. The following table details the payoff structures for Asian options:</t>
  </si>
  <si>
    <t>averaging period.</t>
  </si>
  <si>
    <t xml:space="preserve">within its averaging period, pricing the option requires the average-to-date price of the underlying.  For such options, averaging effectively starts </t>
  </si>
  <si>
    <t xml:space="preserve">The volatility of an Asian option is lower than that of the underlying prices used in the calculation of the average.  Hence an Asian </t>
  </si>
  <si>
    <t xml:space="preserve">option at inception is similar to a European option with a lower volatility.  Therefore an Asian option will be less expensive than the </t>
  </si>
  <si>
    <t xml:space="preserve">corresponding European options, since premiums increase with increasing volatility.  In addition to the lower premiums, another advantage of </t>
  </si>
  <si>
    <t xml:space="preserve">Asian options is that their payoffs (as defined in the previous table) is less sensitive to any extreme market conditions that may prevail on the </t>
  </si>
  <si>
    <t>expiration day (due to random shocks or outright manipulation).</t>
  </si>
  <si>
    <t xml:space="preserve">An important question asked by a potential client may be how to price such exotic options contracts and also, in the case of EPMI, </t>
  </si>
  <si>
    <t xml:space="preserve">how to hedge them. Asian options can't be priced using the Black-Scholes formula since an average of prices will not be lognormally distributed </t>
  </si>
  <si>
    <t>even though the individual components prices are.  To price any type of exotic option, one should</t>
  </si>
  <si>
    <t xml:space="preserve">* First attempt to replicate the exotic option with a package of vanilla options.  If this is possible, then each component option </t>
  </si>
  <si>
    <t xml:space="preserve">should be priced individually, and the sum of all the long and short positions should give the desired exotic option price.  </t>
  </si>
  <si>
    <t xml:space="preserve">*  If the replication approach doesn't work, in some cases one may find an analytical solution that's comparable to the Black-Scholes </t>
  </si>
  <si>
    <t>formula.</t>
  </si>
  <si>
    <t>*  If an analytical solution can't be found, one may be able to find an approximation method that gives "acceptable" pricing accuracy.</t>
  </si>
  <si>
    <t xml:space="preserve">valuation fall into 3 categories:  Monte Carlo simulation methods; tree (binomial or multinomial) methods; and finite-difference or numerical </t>
  </si>
  <si>
    <t>integration methods.</t>
  </si>
  <si>
    <t xml:space="preserve">Asian options are preferred products because they're easier to hedge.  Such options with long averaging periods don't have the high </t>
  </si>
  <si>
    <t xml:space="preserve">gamma risk that ATM European options may have near expiry.  After the Asian option enters its averaging period and the average begins to </t>
  </si>
  <si>
    <t xml:space="preserve">"set", the gamma risk of the option decreases and approaches zero near the end of averaging for options with reasonably long averaging periods. </t>
  </si>
  <si>
    <t xml:space="preserve"> However, if the averaging period is only 2 or 3 days, the gamma may still be sizeable at expiration.</t>
  </si>
  <si>
    <t>which contain models for the pricing of various types of exotic options - including  Asian Options</t>
  </si>
  <si>
    <t xml:space="preserve">A load-serving entity (LSE) pays the day ahead or real time price and would like to limit its maximum cost.  An Asian option is </t>
  </si>
  <si>
    <t xml:space="preserve">(or Megawatt Daily index).  Enron pays the purchaser any difference the average rate exceeds the strike price for the quantity covered by the </t>
  </si>
  <si>
    <t>call option.</t>
  </si>
  <si>
    <t>*  Cheaper than a daily option that would make a payment for each day the market is above the strike, rather than</t>
  </si>
  <si>
    <t xml:space="preserve">    the average.</t>
  </si>
  <si>
    <t xml:space="preserve">is purchased as a hedge covering the remainder of the year.  At the end of each month, the strike is compared to the average settlement prices </t>
  </si>
  <si>
    <t xml:space="preserve">(or Megawatt Daily index).  Enron pays the purchaser any difference the strike price exceeds the average rate for the quantity covered by the </t>
  </si>
  <si>
    <t>put option.</t>
  </si>
  <si>
    <t>*  Cheaper than a daily option that would make a payment for each day the market is below the strike, rather than</t>
  </si>
  <si>
    <t xml:space="preserve">*  Price can be adjusted lower by increasing averaging period since the volatility of a longer-term average rate is less than </t>
  </si>
  <si>
    <t xml:space="preserve">   the volatility of a shorter-term average of spot.</t>
  </si>
  <si>
    <t xml:space="preserve">may guarantee that its revenues will be within the collar band.  For example, suppose a generator receives the day ahead or real </t>
  </si>
  <si>
    <t xml:space="preserve">At the end of each selected average period, the strikes of the collar is compared to the average prices.  Enron pays the generator </t>
  </si>
  <si>
    <t xml:space="preserve">*  May be structured as to have no up-front or low up-front premium since the purchased option is financed by the sale </t>
  </si>
  <si>
    <t xml:space="preserve">   of the other option.</t>
  </si>
  <si>
    <t>*  Option averaging may be customized, I.e., daily, monthly, or weighted.</t>
  </si>
  <si>
    <t xml:space="preserve">*  Why use an Asian collar?  It provides price stability while allowing for some upside potential within a range customized  </t>
  </si>
  <si>
    <t xml:space="preserve">   by the generator.</t>
  </si>
  <si>
    <t xml:space="preserve">any difference the strike exceeds the average rate for the quantity covered by the lower band, and the generator pays Enron </t>
  </si>
  <si>
    <t>any difference the average exceeds the higher strike.</t>
  </si>
  <si>
    <r>
      <t xml:space="preserve">AsnSprd, AsnSprd2 </t>
    </r>
    <r>
      <rPr>
        <sz val="10"/>
        <color indexed="10"/>
        <rFont val="Arial"/>
        <family val="2"/>
      </rPr>
      <t xml:space="preserve">- spread option on Asian spreads </t>
    </r>
    <r>
      <rPr>
        <sz val="10"/>
        <rFont val="Arial"/>
        <family val="2"/>
      </rPr>
      <t xml:space="preserve">(Finds the premium and risk parameters for an option on the </t>
    </r>
  </si>
  <si>
    <t>spread between two average prices.)</t>
  </si>
  <si>
    <r>
      <t xml:space="preserve">*  </t>
    </r>
    <r>
      <rPr>
        <b/>
        <sz val="10"/>
        <rFont val="Arial"/>
        <family val="2"/>
      </rPr>
      <t>Clewlow, L. and C. Strickland</t>
    </r>
    <r>
      <rPr>
        <sz val="10"/>
        <rFont val="Arial"/>
      </rPr>
      <t xml:space="preserve">, 2000, "Energy Derivatives:  Pricing and Risk Management,"  </t>
    </r>
  </si>
  <si>
    <t xml:space="preserve">Lacima Publications. </t>
  </si>
  <si>
    <r>
      <t xml:space="preserve">* </t>
    </r>
    <r>
      <rPr>
        <b/>
        <sz val="10"/>
        <rFont val="Arial"/>
        <family val="2"/>
      </rPr>
      <t xml:space="preserve"> Keman, A.G. Z. and A. C. F. Vorst</t>
    </r>
    <r>
      <rPr>
        <sz val="10"/>
        <rFont val="Arial"/>
      </rPr>
      <t xml:space="preserve">, 1990, "A Pricing Method for Options Based on Average Asset Values,"  </t>
    </r>
    <r>
      <rPr>
        <i/>
        <sz val="10"/>
        <rFont val="Arial"/>
        <family val="2"/>
      </rPr>
      <t>Fianance</t>
    </r>
    <r>
      <rPr>
        <sz val="10"/>
        <rFont val="Arial"/>
      </rPr>
      <t>,</t>
    </r>
  </si>
  <si>
    <t>Journal of Banking and Finance 14, pp. 113-129.</t>
  </si>
  <si>
    <r>
      <t xml:space="preserve">* </t>
    </r>
    <r>
      <rPr>
        <b/>
        <sz val="10"/>
        <rFont val="Arial"/>
        <family val="2"/>
      </rPr>
      <t xml:space="preserve"> Turnbull, S. M. and L. M. Wakeman</t>
    </r>
    <r>
      <rPr>
        <sz val="10"/>
        <rFont val="Arial"/>
      </rPr>
      <t xml:space="preserve">, 1991, "A Quick Algorithm for Pricing European Average Options," </t>
    </r>
    <r>
      <rPr>
        <i/>
        <sz val="10"/>
        <rFont val="Arial"/>
        <family val="2"/>
      </rPr>
      <t xml:space="preserve">Journal of </t>
    </r>
  </si>
  <si>
    <r>
      <t>Financial and Quantitative Analysis</t>
    </r>
    <r>
      <rPr>
        <sz val="10"/>
        <rFont val="Arial"/>
      </rPr>
      <t>, 26 (September), pp. 377-389.</t>
    </r>
  </si>
  <si>
    <t>risk profile of energy producers who need to meet budget targets based on average prices.  Such exotic options make it possible for dealers</t>
  </si>
  <si>
    <t>to cope with the historical volatility of the energy commodity markets.</t>
  </si>
  <si>
    <r>
      <t xml:space="preserve">*  </t>
    </r>
    <r>
      <rPr>
        <i/>
        <sz val="10"/>
        <rFont val="Arial"/>
        <family val="2"/>
      </rPr>
      <t>American options</t>
    </r>
    <r>
      <rPr>
        <sz val="10"/>
        <rFont val="Arial"/>
      </rPr>
      <t xml:space="preserve"> - which can be exercised at any time up to the maturity date</t>
    </r>
  </si>
  <si>
    <r>
      <t xml:space="preserve">*  </t>
    </r>
    <r>
      <rPr>
        <i/>
        <sz val="10"/>
        <rFont val="Arial"/>
        <family val="2"/>
      </rPr>
      <t xml:space="preserve">European options </t>
    </r>
    <r>
      <rPr>
        <sz val="10"/>
        <rFont val="Arial"/>
      </rPr>
      <t>- which can only be exercised on the maturity date.</t>
    </r>
  </si>
  <si>
    <t xml:space="preserve">in the money.  The exchange-traded energy options on the NYMEX and IPE are of the American type, while most OTC energy options are of </t>
  </si>
  <si>
    <t xml:space="preserve">average(P) = (P1 + P2 + … + Pm)/m  denotes the average value of the forward prices calculated over a predetermined </t>
  </si>
  <si>
    <t xml:space="preserve">*  If none of the above works, then it's necessary to use some type of numerical method.  The numerical methods used for option </t>
  </si>
  <si>
    <t xml:space="preserve">purchased as a hedge covering the remainder of the year.  At the end of each month, the strike is compared to the average settlement price </t>
  </si>
  <si>
    <t>*  Protection isn't for an individual spike down on any given day, but the average over the selected period.</t>
  </si>
  <si>
    <t>*  Guarantees worst case scenario and still maintains upside potential.</t>
  </si>
  <si>
    <t xml:space="preserve">time price, but would like to ensure a minimum revenue.  An Asian collar could be executed to hedge a portion of the exposure.  </t>
  </si>
  <si>
    <r>
      <t xml:space="preserve">*  A </t>
    </r>
    <r>
      <rPr>
        <i/>
        <sz val="10"/>
        <color indexed="48"/>
        <rFont val="Arial"/>
        <family val="2"/>
      </rPr>
      <t>regular collar</t>
    </r>
    <r>
      <rPr>
        <sz val="10"/>
        <rFont val="Arial"/>
      </rPr>
      <t xml:space="preserve"> is a combination of a long position in a cap and a short position in a floor.  </t>
    </r>
  </si>
  <si>
    <r>
      <t xml:space="preserve">*  A </t>
    </r>
    <r>
      <rPr>
        <i/>
        <sz val="10"/>
        <color indexed="48"/>
        <rFont val="Arial"/>
        <family val="2"/>
      </rPr>
      <t>cap</t>
    </r>
    <r>
      <rPr>
        <sz val="10"/>
        <rFont val="Arial"/>
      </rPr>
      <t xml:space="preserve"> provides price protection for the buyer above a predetermined level - the cap price - for a predetermined time period.</t>
    </r>
  </si>
  <si>
    <r>
      <t xml:space="preserve">*  A </t>
    </r>
    <r>
      <rPr>
        <i/>
        <sz val="10"/>
        <color indexed="48"/>
        <rFont val="Arial"/>
        <family val="2"/>
      </rPr>
      <t>floor</t>
    </r>
    <r>
      <rPr>
        <sz val="10"/>
        <rFont val="Arial"/>
      </rPr>
      <t xml:space="preserve"> guarantees the minimum price that will be paid or received at a predetermined level - the floor price.</t>
    </r>
  </si>
  <si>
    <t>One of the most common occurrences of Asian options is the component options in caps and floors.  However, in general, the main</t>
  </si>
  <si>
    <r>
      <t>The options trading desk has at its disposal two software libraries (</t>
    </r>
    <r>
      <rPr>
        <b/>
        <sz val="10"/>
        <color indexed="48"/>
        <rFont val="Arial"/>
        <family val="2"/>
      </rPr>
      <t xml:space="preserve">Exotica </t>
    </r>
    <r>
      <rPr>
        <sz val="10"/>
        <color indexed="48"/>
        <rFont val="Arial"/>
        <family val="2"/>
      </rPr>
      <t xml:space="preserve">and </t>
    </r>
    <r>
      <rPr>
        <b/>
        <sz val="10"/>
        <color indexed="48"/>
        <rFont val="Arial"/>
        <family val="2"/>
      </rPr>
      <t>Financial Engineering Associates (FEA</t>
    </r>
    <r>
      <rPr>
        <sz val="10"/>
        <color indexed="48"/>
        <rFont val="Arial"/>
        <family val="2"/>
      </rPr>
      <t>), Inc.</t>
    </r>
    <r>
      <rPr>
        <sz val="10"/>
        <rFont val="Arial"/>
      </rPr>
      <t xml:space="preserve">) </t>
    </r>
  </si>
  <si>
    <r>
      <t>An Asian collar is a regular collar</t>
    </r>
    <r>
      <rPr>
        <sz val="10"/>
        <color indexed="48"/>
        <rFont val="Arial"/>
        <family val="2"/>
      </rPr>
      <t xml:space="preserve">** </t>
    </r>
    <r>
      <rPr>
        <sz val="10"/>
        <rFont val="Arial"/>
      </rPr>
      <t xml:space="preserve">except that settlement is made against the average of any given period. A generator </t>
    </r>
  </si>
  <si>
    <r>
      <t>**</t>
    </r>
    <r>
      <rPr>
        <sz val="10"/>
        <rFont val="Arial"/>
      </rPr>
      <t xml:space="preserve">  Recall the following: </t>
    </r>
  </si>
  <si>
    <r>
      <t xml:space="preserve">SPREADAPO, SPREADASO - </t>
    </r>
    <r>
      <rPr>
        <sz val="10"/>
        <color indexed="10"/>
        <rFont val="Arial"/>
        <family val="2"/>
      </rPr>
      <t>spread options on Asians</t>
    </r>
  </si>
  <si>
    <r>
      <t xml:space="preserve">STRIPAPO, STRIPASO  - </t>
    </r>
    <r>
      <rPr>
        <sz val="10"/>
        <color indexed="10"/>
        <rFont val="Arial"/>
        <family val="2"/>
      </rPr>
      <t>Strip of Asian Options</t>
    </r>
  </si>
  <si>
    <r>
      <t xml:space="preserve">APO </t>
    </r>
    <r>
      <rPr>
        <sz val="10"/>
        <color indexed="10"/>
        <rFont val="Arial"/>
        <family val="2"/>
      </rPr>
      <t>- Average-price options</t>
    </r>
  </si>
  <si>
    <r>
      <t xml:space="preserve">ASO </t>
    </r>
    <r>
      <rPr>
        <sz val="10"/>
        <color indexed="10"/>
        <rFont val="Arial"/>
        <family val="2"/>
      </rPr>
      <t>- Average-strike options</t>
    </r>
  </si>
  <si>
    <t>spread.xls (Advanced) - Examples of SPREADAPO, SPREADASO.</t>
  </si>
  <si>
    <r>
      <t xml:space="preserve">*  </t>
    </r>
    <r>
      <rPr>
        <b/>
        <sz val="10"/>
        <rFont val="Arial"/>
        <family val="2"/>
      </rPr>
      <t>Enron Power Marketing</t>
    </r>
    <r>
      <rPr>
        <sz val="10"/>
        <rFont val="Arial"/>
      </rPr>
      <t>, Product Descriptions</t>
    </r>
  </si>
  <si>
    <t>*  Limits worst-case scenario and still maintains benefits if prices decline.</t>
  </si>
  <si>
    <t>*  Protection is not for an individual spike on any given day, but the average over the selected period.</t>
  </si>
  <si>
    <t>*  Do not have to exercise/notify a day ahead.  Option is automatically exercised if it's ITM.</t>
  </si>
  <si>
    <t>Mini Case Study #2:  Asian average price put option</t>
  </si>
  <si>
    <t>Characteristics of this Asian average price call option:</t>
  </si>
  <si>
    <t>Characteristics of this Asian average price put option:</t>
  </si>
  <si>
    <t>*  Best and worst case hedge prices are known upfront.</t>
  </si>
  <si>
    <t>Introduction</t>
  </si>
  <si>
    <t>Payoffs of Asian Options</t>
  </si>
  <si>
    <t xml:space="preserve">Please note that  </t>
  </si>
  <si>
    <t>The averaging period may correspond to the entire life of the option, or it can be shorter.  If an Asian option is traded when it's</t>
  </si>
  <si>
    <t>Name</t>
  </si>
  <si>
    <t>Payoff</t>
  </si>
  <si>
    <t>Average Price Call Option</t>
  </si>
  <si>
    <t>Average Price Put Option</t>
  </si>
  <si>
    <t>P1, P2, …, Pm denote the forward power prices at m points in time.</t>
  </si>
  <si>
    <t>K denotes  the strike price</t>
  </si>
  <si>
    <t>max (average(P) - K, 0)</t>
  </si>
  <si>
    <t>max (K - average(P), 0)</t>
  </si>
  <si>
    <t>*  High price volatility of many energy commodities, which results in uncertainties in future costs or revenues;</t>
  </si>
  <si>
    <r>
      <t xml:space="preserve">*  </t>
    </r>
    <r>
      <rPr>
        <b/>
        <sz val="10"/>
        <rFont val="Arial"/>
        <family val="2"/>
      </rPr>
      <t>Hull, J</t>
    </r>
    <r>
      <rPr>
        <sz val="10"/>
        <rFont val="Arial"/>
      </rPr>
      <t>., 2000, "Options, Futures, and Other Derivatives," Fourth Edition, Prentice Hall.</t>
    </r>
  </si>
  <si>
    <r>
      <t xml:space="preserve">*  </t>
    </r>
    <r>
      <rPr>
        <b/>
        <sz val="10"/>
        <rFont val="Arial"/>
        <family val="2"/>
      </rPr>
      <t>Kaminski, V.</t>
    </r>
    <r>
      <rPr>
        <sz val="10"/>
        <rFont val="Arial"/>
      </rPr>
      <t>, 1999, "Managing Energy Price Risk,"  Second Edition, Risk Publications.</t>
    </r>
  </si>
  <si>
    <t>Pricing and Hedging of Asian Options</t>
  </si>
  <si>
    <r>
      <t xml:space="preserve">*  </t>
    </r>
    <r>
      <rPr>
        <b/>
        <sz val="10"/>
        <rFont val="Arial"/>
        <family val="2"/>
      </rPr>
      <t>Levy, E. and S. Turnbull,</t>
    </r>
    <r>
      <rPr>
        <sz val="10"/>
        <rFont val="Arial"/>
      </rPr>
      <t xml:space="preserve"> 1992, "Average Intelligence," Risk,  (February)</t>
    </r>
  </si>
  <si>
    <r>
      <t xml:space="preserve">*  </t>
    </r>
    <r>
      <rPr>
        <b/>
        <sz val="10"/>
        <rFont val="Arial"/>
        <family val="2"/>
      </rPr>
      <t>Enron's Houston Research Group</t>
    </r>
    <r>
      <rPr>
        <sz val="10"/>
        <rFont val="Arial"/>
      </rPr>
      <t>, Exotica Options Library</t>
    </r>
  </si>
  <si>
    <r>
      <t>ASV, ASN, AGC</t>
    </r>
    <r>
      <rPr>
        <b/>
        <sz val="10"/>
        <rFont val="Arial"/>
        <family val="2"/>
      </rPr>
      <t xml:space="preserve"> </t>
    </r>
    <r>
      <rPr>
        <sz val="10"/>
        <rFont val="Arial"/>
      </rPr>
      <t xml:space="preserve"> - </t>
    </r>
    <r>
      <rPr>
        <sz val="10"/>
        <color indexed="10"/>
        <rFont val="Arial"/>
        <family val="2"/>
      </rPr>
      <t xml:space="preserve">fast volatility approximation </t>
    </r>
  </si>
  <si>
    <t>Example worksheets:</t>
  </si>
  <si>
    <t>ASTRIP - O:\research\exotica\xll\xll_templates\asianstr.xls and M:\exotica\xll\xll_templates\asianstr.xls</t>
  </si>
  <si>
    <t>ASTRIP2m - O:\research\exotica\xll\xll_templates\astrip2m.xls and M:\exotica\xll\xll_templates\astrip2m.xls</t>
  </si>
  <si>
    <t>ASV, ASN - O:\research\exotica\xll\xll_templates\assian.xls and M:\exotica\xll\xll_templates\asian.xls</t>
  </si>
  <si>
    <t>AGC - O:\research\exotica\xll\xll_templates\agc.xls and M:\exotica\xll\xll_templates\agc.xls</t>
  </si>
  <si>
    <t>AsnSprd - O:\research\exotica\xll\xll_templates\asnsprd.xls and M:\exotica\xll\xll_templates\asnsprd.xls</t>
  </si>
  <si>
    <t>AsnSprd2 - O:\research\exotica\xll\xll_templates\asnsprd2.xls and M:\exotica\xll\xll_templates\asnsprd2.xls</t>
  </si>
  <si>
    <r>
      <t xml:space="preserve">*  </t>
    </r>
    <r>
      <rPr>
        <b/>
        <sz val="10"/>
        <rFont val="Arial"/>
        <family val="2"/>
      </rPr>
      <t>Financial Engineering Associates (FEA), Inc.</t>
    </r>
    <r>
      <rPr>
        <sz val="10"/>
        <rFont val="Arial"/>
      </rPr>
      <t>, 2001, User Guide</t>
    </r>
  </si>
  <si>
    <t>asian.xls (Basics) - Examples of APO, STRIPAPO, ASO, and STRIPASO.</t>
  </si>
  <si>
    <t>Pricing Models</t>
  </si>
  <si>
    <r>
      <t>EXOTICA</t>
    </r>
    <r>
      <rPr>
        <sz val="10"/>
        <color indexed="48"/>
        <rFont val="Arial"/>
        <family val="2"/>
      </rPr>
      <t>:</t>
    </r>
  </si>
  <si>
    <r>
      <t>Financial Engineering Associates (FEA), Inc.</t>
    </r>
    <r>
      <rPr>
        <sz val="10"/>
        <color indexed="48"/>
        <rFont val="Arial"/>
        <family val="2"/>
      </rPr>
      <t>:</t>
    </r>
  </si>
  <si>
    <t>References</t>
  </si>
  <si>
    <t>A generator receives the day ahead or real time prices, but would like to ensure at least a certain minimum revenue. An Asian option</t>
  </si>
  <si>
    <t>Mini Case Study #1:  Asian average price call option</t>
  </si>
  <si>
    <t>Mini Case Study #3:  Asian collar</t>
  </si>
  <si>
    <t>*  Some spot moves downward within band may not be taken advantage of due to the average feature.</t>
  </si>
  <si>
    <t>"Exotic" options are becoming more popular as a means of managing exposure to energy prices.  Some factors contributing to</t>
  </si>
  <si>
    <t xml:space="preserve"> this increased popularity are:</t>
  </si>
  <si>
    <t>*  Deregulation of the US energy markets, which has affected both producers and consumers of energy;</t>
  </si>
  <si>
    <t>*  Some exotic options - such as Asian options - are attractive because they tend to cost less than some vanilla options.</t>
  </si>
  <si>
    <t>*  Deregulation is resulting in intense competition and a sensitivity to price fluctuations;</t>
  </si>
  <si>
    <t xml:space="preserve">One of the main reasons that exotic options have been accepted by the energy industry is that options are in embedded in many </t>
  </si>
  <si>
    <t xml:space="preserve">energy contracts .  For example, many contracts in the energy industry contained averaging provisions based on the monthly or weekly </t>
  </si>
  <si>
    <t xml:space="preserve">averages of the commodity prices.  Hence the risk exposure of most producers and end-users is to an average price level over periods of time, </t>
  </si>
  <si>
    <t>and this facilitated the acceptance of Asian options.</t>
  </si>
  <si>
    <t xml:space="preserve">During the 1980's two investment bankers - Mark Standish (a former Bankers Trust's VP in interest rate derivatives) and David </t>
  </si>
  <si>
    <t xml:space="preserve">They realized that there was no compelling reason to have an average price option model until commodity derivatives came along.  Whereas </t>
  </si>
  <si>
    <t xml:space="preserve">in financial markets you have explicit risk on a particular day or at the end of the year, a standard physical contract in crude is typically based </t>
  </si>
  <si>
    <t xml:space="preserve">on an average price for the month.  They were in Tokyo at the time they developed this pricing methodology, so they called it the "Asian option." </t>
  </si>
  <si>
    <t xml:space="preserve"> It was as simple as that!</t>
  </si>
  <si>
    <t>to hedge their average fuel cost as the prices they charge customers are based on the average purchase prices.  Asian options also fit the</t>
  </si>
  <si>
    <t>Spaughton (of CSFP) - created the first commercially used option-pricing methodology to be based on the average price of crude oil over time.</t>
  </si>
  <si>
    <t xml:space="preserve">use of Asian options is hedging an exposure to the average price over a period of time.  For example, large buyers of electricity may be required </t>
  </si>
  <si>
    <r>
      <t xml:space="preserve">There are </t>
    </r>
    <r>
      <rPr>
        <b/>
        <sz val="10"/>
        <rFont val="Arial"/>
        <family val="2"/>
      </rPr>
      <t>two basic styles of Asian options</t>
    </r>
    <r>
      <rPr>
        <sz val="10"/>
        <rFont val="Arial"/>
      </rPr>
      <t>:</t>
    </r>
  </si>
  <si>
    <t>Realizing the value in an option is dependent upon the form of option exercise that has been stipulated.  The two most familiar</t>
  </si>
  <si>
    <t xml:space="preserve"> types of vanilla option exercise are:</t>
  </si>
  <si>
    <t>Asian (or average rate) options settle in cash based upon an average price.  They are generally exercised automatically if they are</t>
  </si>
  <si>
    <t>the Asian variety, because of the popularity of the averaging mechanism.  A few OTC options are American or European style.</t>
  </si>
  <si>
    <t>Classification of Asian Options</t>
  </si>
  <si>
    <t xml:space="preserve">Asian options are options whose final payoff is based in some way on the average level of an energy price (spot, forward, or future) </t>
  </si>
  <si>
    <r>
      <t xml:space="preserve">(1)  </t>
    </r>
    <r>
      <rPr>
        <b/>
        <i/>
        <sz val="10"/>
        <color indexed="48"/>
        <rFont val="Arial"/>
        <family val="2"/>
      </rPr>
      <t>Average price options</t>
    </r>
    <r>
      <rPr>
        <b/>
        <i/>
        <sz val="10"/>
        <rFont val="Arial"/>
        <family val="2"/>
      </rPr>
      <t xml:space="preserve"> </t>
    </r>
    <r>
      <rPr>
        <sz val="10"/>
        <rFont val="Arial"/>
      </rPr>
      <t>- also known as average rate or "fixed strike" Asian options</t>
    </r>
  </si>
  <si>
    <r>
      <t xml:space="preserve">(2)  </t>
    </r>
    <r>
      <rPr>
        <b/>
        <i/>
        <sz val="10"/>
        <color indexed="48"/>
        <rFont val="Arial"/>
        <family val="2"/>
      </rPr>
      <t xml:space="preserve">Average strike options </t>
    </r>
    <r>
      <rPr>
        <b/>
        <sz val="10"/>
        <color indexed="48"/>
        <rFont val="Arial"/>
        <family val="2"/>
      </rPr>
      <t xml:space="preserve">- </t>
    </r>
    <r>
      <rPr>
        <sz val="10"/>
        <rFont val="Arial"/>
        <family val="2"/>
      </rPr>
      <t>also known as "floating strike" Asian options</t>
    </r>
  </si>
  <si>
    <t>Asian on Multiple Underlyings</t>
  </si>
  <si>
    <t>Function: ASTRIP, ASTRIP2m</t>
  </si>
  <si>
    <t>EffDt</t>
  </si>
  <si>
    <t>OUTPUTS</t>
  </si>
  <si>
    <t>INPUTS</t>
  </si>
  <si>
    <t>Premium</t>
  </si>
  <si>
    <t>Avg. Start Date</t>
  </si>
  <si>
    <t>Avg. End Date</t>
  </si>
  <si>
    <t>Fwd Price</t>
  </si>
  <si>
    <t>Ann.Vol</t>
  </si>
  <si>
    <t>Time to Avg. Start</t>
  </si>
  <si>
    <t>Time to Avg. End</t>
  </si>
  <si>
    <t># Settle Prices</t>
  </si>
  <si>
    <t>Set Days</t>
  </si>
  <si>
    <t>Strike</t>
  </si>
  <si>
    <t>Ann.IntRt</t>
  </si>
  <si>
    <t>Correlation</t>
  </si>
  <si>
    <t>Avg. Price to Date</t>
  </si>
  <si>
    <t>Time to Expiry</t>
  </si>
  <si>
    <t>Call/Put (1/0)</t>
  </si>
  <si>
    <t>Month</t>
  </si>
  <si>
    <t>Price</t>
  </si>
  <si>
    <t>Delta</t>
  </si>
  <si>
    <t xml:space="preserve">Vega </t>
  </si>
  <si>
    <t>Rho</t>
  </si>
  <si>
    <t>xASTRIP2m</t>
  </si>
  <si>
    <t>What's in a Name? - Why the name "Asian Options"?</t>
  </si>
  <si>
    <t xml:space="preserve">Classification of Asian Options </t>
  </si>
  <si>
    <t>Asian Strip Example</t>
  </si>
  <si>
    <t xml:space="preserve">                          Asian Options</t>
  </si>
  <si>
    <t>Options Trading Desk</t>
  </si>
  <si>
    <t>x3-6711</t>
  </si>
  <si>
    <t>Outline of Asian Options Module</t>
  </si>
  <si>
    <r>
      <t xml:space="preserve">*  </t>
    </r>
    <r>
      <rPr>
        <b/>
        <sz val="10"/>
        <rFont val="Arial"/>
        <family val="2"/>
      </rPr>
      <t>Levy, E.</t>
    </r>
    <r>
      <rPr>
        <sz val="10"/>
        <rFont val="Arial"/>
      </rPr>
      <t xml:space="preserve">, 1991, "Pricing European Average Rage Currency Options,"  </t>
    </r>
    <r>
      <rPr>
        <i/>
        <sz val="10"/>
        <rFont val="Arial"/>
        <family val="2"/>
      </rPr>
      <t>Journal of International Money and Finance</t>
    </r>
    <r>
      <rPr>
        <sz val="10"/>
        <rFont val="Arial"/>
      </rPr>
      <t xml:space="preserve">, </t>
    </r>
  </si>
  <si>
    <t>(October). Pp. 474-491.</t>
  </si>
  <si>
    <t xml:space="preserve">Note:  The Enron Options trading desk will only be offering average price options at this time. </t>
  </si>
  <si>
    <t>Payoffs of the Average Price Asian Options</t>
  </si>
  <si>
    <t xml:space="preserve">from the buyer's point of view - prior to the purchase of the contract.  Averaging is typically calculated using an arithmetic average.  </t>
  </si>
  <si>
    <t>Cal '02 30 Strike  for Cinergy</t>
  </si>
  <si>
    <t xml:space="preserve"> Gamma</t>
  </si>
  <si>
    <t>periods needn't be continuous.  For example, averaging could be over the last 3 days of NYMEX for 6 months.  However, the averaging</t>
  </si>
  <si>
    <t>periods must not overlap (I.e., the samples from the first underlying must all be determined before the price samples from the second</t>
  </si>
  <si>
    <t>underlying begin, and so on.), and the strip of underlyings must be supplied in chronological order in which they contribute to the average</t>
  </si>
  <si>
    <t>price.</t>
  </si>
  <si>
    <t xml:space="preserve">Here we find the premium and risk parameters for an Asian option where averaging is over multiple underlyings.  The averaging </t>
  </si>
  <si>
    <t>Cinergy Cal '02 Example</t>
  </si>
  <si>
    <t>The number of price samples taken from each underlying is explicitly specified by the user and, once defined, will never change</t>
  </si>
  <si>
    <t xml:space="preserve">over the life of the option.  </t>
  </si>
  <si>
    <t>The input parameter "Set Days" tells the valuation routine the number of price points which have already been determined.</t>
  </si>
  <si>
    <t>The correlation to be specified by the user is taken to be the correlation between all pairs of strip underlyings.</t>
  </si>
  <si>
    <r>
      <t>Description</t>
    </r>
    <r>
      <rPr>
        <sz val="10"/>
        <color indexed="10"/>
        <rFont val="Arial"/>
        <family val="2"/>
      </rPr>
      <t xml:space="preserve">: </t>
    </r>
  </si>
  <si>
    <t>Iris Mack, MBA/PhD</t>
  </si>
  <si>
    <t>What's in a name? - Why the name "Asian Options'?</t>
  </si>
  <si>
    <t>In the previous two worksheets we gave a detailed example of how to price an Asian strip.  Other Asian pricing models are as follows:</t>
  </si>
  <si>
    <t>Payoffs of Average Price Asian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</si>
</sst>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71" formatCode="0.0000"/>
    <numFmt numFmtId="172" formatCode="0.000"/>
    <numFmt numFmtId="179" formatCode="_(&quot;$&quot;* #,##0.0000_);_(&quot;$&quot;* \(#,##0.0000\);_(&quot;$&quot;* &quot;-&quot;??_);_(@_)"/>
    <numFmt numFmtId="180" formatCode="_(&quot;$&quot;* #,##0.000_);_(&quot;$&quot;* \(#,##0.000\);_(&quot;$&quot;* &quot;-&quot;??_);_(@_)"/>
    <numFmt numFmtId="182" formatCode="_(&quot;$&quot;* #,##0.00000_);_(&quot;$&quot;* \(#,##0.00000\);_(&quot;$&quot;* &quot;-&quot;??_);_(@_)"/>
    <numFmt numFmtId="183" formatCode="_(&quot;$&quot;* #,##0.000000_);_(&quot;$&quot;* \(#,##0.000000\);_(&quot;$&quot;* &quot;-&quot;??_);_(@_)"/>
  </numFmts>
  <fonts count="43" x14ac:knownFonts="1">
    <font>
      <sz val="10"/>
      <name val="Arial"/>
    </font>
    <font>
      <sz val="10"/>
      <name val="Arial"/>
    </font>
    <font>
      <u/>
      <sz val="7.5"/>
      <color indexed="12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b/>
      <u/>
      <sz val="10"/>
      <color indexed="48"/>
      <name val="Arial"/>
      <family val="2"/>
    </font>
    <font>
      <sz val="10"/>
      <color indexed="48"/>
      <name val="Arial"/>
      <family val="2"/>
    </font>
    <font>
      <b/>
      <i/>
      <sz val="10"/>
      <color indexed="48"/>
      <name val="Arial"/>
      <family val="2"/>
    </font>
    <font>
      <i/>
      <sz val="10"/>
      <color indexed="48"/>
      <name val="Arial"/>
      <family val="2"/>
    </font>
    <font>
      <i/>
      <u/>
      <sz val="10"/>
      <color indexed="48"/>
      <name val="Arial"/>
      <family val="2"/>
    </font>
    <font>
      <b/>
      <sz val="10"/>
      <color indexed="48"/>
      <name val="Arial"/>
      <family val="2"/>
    </font>
    <font>
      <b/>
      <sz val="22"/>
      <color indexed="15"/>
      <name val="Arial"/>
      <family val="2"/>
    </font>
    <font>
      <b/>
      <sz val="16"/>
      <color indexed="13"/>
      <name val="Arial"/>
      <family val="2"/>
    </font>
    <font>
      <b/>
      <sz val="10"/>
      <color indexed="14"/>
      <name val="Arial"/>
      <family val="2"/>
    </font>
    <font>
      <b/>
      <sz val="10"/>
      <name val="Arial"/>
    </font>
    <font>
      <sz val="9"/>
      <name val="Times New Roman"/>
      <family val="1"/>
    </font>
    <font>
      <b/>
      <sz val="10"/>
      <color indexed="10"/>
      <name val="Times New Roman"/>
    </font>
    <font>
      <b/>
      <sz val="10"/>
      <color indexed="12"/>
      <name val="Arial"/>
    </font>
    <font>
      <sz val="10"/>
      <color indexed="12"/>
      <name val="Arial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9"/>
      <color indexed="12"/>
      <name val="Times New Roman"/>
      <family val="1"/>
    </font>
    <font>
      <b/>
      <u/>
      <sz val="9"/>
      <color indexed="10"/>
      <name val="Times New Roman"/>
      <family val="1"/>
    </font>
    <font>
      <b/>
      <sz val="10"/>
      <color indexed="10"/>
      <name val="Arial"/>
    </font>
    <font>
      <sz val="10"/>
      <color indexed="10"/>
      <name val="Arial"/>
    </font>
    <font>
      <b/>
      <sz val="10"/>
      <color indexed="8"/>
      <name val="Arial"/>
      <family val="2"/>
    </font>
    <font>
      <sz val="28"/>
      <name val="Arial"/>
      <family val="2"/>
    </font>
    <font>
      <sz val="18"/>
      <name val="Arial"/>
      <family val="2"/>
    </font>
    <font>
      <sz val="12"/>
      <color indexed="10"/>
      <name val="Arial"/>
      <family val="2"/>
    </font>
    <font>
      <sz val="12"/>
      <color indexed="48"/>
      <name val="Arial"/>
      <family val="2"/>
    </font>
    <font>
      <b/>
      <sz val="18"/>
      <color indexed="10"/>
      <name val="Arial"/>
      <family val="2"/>
    </font>
    <font>
      <b/>
      <sz val="12"/>
      <color indexed="48"/>
      <name val="Arial"/>
      <family val="2"/>
    </font>
    <font>
      <b/>
      <u/>
      <sz val="12"/>
      <color indexed="48"/>
      <name val="Arial"/>
      <family val="2"/>
    </font>
    <font>
      <b/>
      <u/>
      <sz val="12"/>
      <color indexed="12"/>
      <name val="Arial"/>
      <family val="2"/>
    </font>
    <font>
      <b/>
      <sz val="14"/>
      <color indexed="48"/>
      <name val="Arial"/>
      <family val="2"/>
    </font>
    <font>
      <i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6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12" fillId="0" borderId="0" xfId="0" applyFont="1"/>
    <xf numFmtId="0" fontId="13" fillId="0" borderId="0" xfId="0" applyFont="1"/>
    <xf numFmtId="0" fontId="15" fillId="0" borderId="0" xfId="0" applyFont="1"/>
    <xf numFmtId="0" fontId="7" fillId="0" borderId="0" xfId="0" applyFont="1"/>
    <xf numFmtId="0" fontId="16" fillId="0" borderId="0" xfId="0" applyFont="1"/>
    <xf numFmtId="0" fontId="0" fillId="3" borderId="0" xfId="0" applyFill="1"/>
    <xf numFmtId="0" fontId="18" fillId="3" borderId="0" xfId="0" applyFont="1" applyFill="1"/>
    <xf numFmtId="0" fontId="19" fillId="3" borderId="0" xfId="0" applyFont="1" applyFill="1"/>
    <xf numFmtId="0" fontId="20" fillId="3" borderId="0" xfId="0" applyFont="1" applyFill="1"/>
    <xf numFmtId="2" fontId="0" fillId="3" borderId="0" xfId="0" applyNumberFormat="1" applyFill="1"/>
    <xf numFmtId="10" fontId="1" fillId="3" borderId="0" xfId="3" applyNumberFormat="1" applyFill="1"/>
    <xf numFmtId="14" fontId="0" fillId="3" borderId="0" xfId="0" applyNumberFormat="1" applyFill="1"/>
    <xf numFmtId="0" fontId="21" fillId="3" borderId="0" xfId="0" applyFont="1" applyFill="1"/>
    <xf numFmtId="0" fontId="0" fillId="4" borderId="0" xfId="0" applyFill="1"/>
    <xf numFmtId="2" fontId="0" fillId="4" borderId="0" xfId="0" applyNumberFormat="1" applyFill="1"/>
    <xf numFmtId="10" fontId="1" fillId="4" borderId="0" xfId="3" applyNumberFormat="1" applyFill="1"/>
    <xf numFmtId="14" fontId="0" fillId="4" borderId="0" xfId="0" applyNumberFormat="1" applyFill="1"/>
    <xf numFmtId="0" fontId="22" fillId="5" borderId="6" xfId="0" applyFont="1" applyFill="1" applyBorder="1"/>
    <xf numFmtId="14" fontId="0" fillId="6" borderId="7" xfId="0" applyNumberFormat="1" applyFill="1" applyBorder="1"/>
    <xf numFmtId="0" fontId="21" fillId="4" borderId="0" xfId="0" applyFont="1" applyFill="1"/>
    <xf numFmtId="0" fontId="23" fillId="4" borderId="8" xfId="0" applyFont="1" applyFill="1" applyBorder="1" applyAlignment="1">
      <alignment horizontal="centerContinuous"/>
    </xf>
    <xf numFmtId="0" fontId="0" fillId="4" borderId="8" xfId="0" applyFill="1" applyBorder="1" applyAlignment="1">
      <alignment horizontal="centerContinuous"/>
    </xf>
    <xf numFmtId="0" fontId="24" fillId="4" borderId="0" xfId="0" applyFont="1" applyFill="1"/>
    <xf numFmtId="0" fontId="25" fillId="4" borderId="0" xfId="0" applyFont="1" applyFill="1"/>
    <xf numFmtId="0" fontId="26" fillId="4" borderId="0" xfId="0" applyFont="1" applyFill="1" applyAlignment="1">
      <alignment horizontal="centerContinuous"/>
    </xf>
    <xf numFmtId="0" fontId="27" fillId="4" borderId="8" xfId="0" applyFont="1" applyFill="1" applyBorder="1" applyAlignment="1">
      <alignment horizontal="centerContinuous"/>
    </xf>
    <xf numFmtId="0" fontId="28" fillId="5" borderId="7" xfId="0" applyFont="1" applyFill="1" applyBorder="1"/>
    <xf numFmtId="0" fontId="28" fillId="5" borderId="7" xfId="0" applyFont="1" applyFill="1" applyBorder="1" applyAlignment="1">
      <alignment horizontal="left" wrapText="1"/>
    </xf>
    <xf numFmtId="0" fontId="27" fillId="5" borderId="7" xfId="0" applyFont="1" applyFill="1" applyBorder="1" applyAlignment="1">
      <alignment horizontal="left" wrapText="1"/>
    </xf>
    <xf numFmtId="0" fontId="27" fillId="5" borderId="9" xfId="0" applyFont="1" applyFill="1" applyBorder="1" applyAlignment="1">
      <alignment horizontal="left" wrapText="1"/>
    </xf>
    <xf numFmtId="171" fontId="0" fillId="6" borderId="7" xfId="0" applyNumberFormat="1" applyFill="1" applyBorder="1"/>
    <xf numFmtId="15" fontId="0" fillId="6" borderId="7" xfId="0" applyNumberFormat="1" applyFill="1" applyBorder="1"/>
    <xf numFmtId="0" fontId="0" fillId="6" borderId="7" xfId="0" applyFill="1" applyBorder="1"/>
    <xf numFmtId="10" fontId="1" fillId="6" borderId="7" xfId="3" applyNumberFormat="1" applyFill="1" applyBorder="1"/>
    <xf numFmtId="172" fontId="0" fillId="6" borderId="7" xfId="0" applyNumberFormat="1" applyFill="1" applyBorder="1"/>
    <xf numFmtId="44" fontId="0" fillId="6" borderId="7" xfId="1" quotePrefix="1" applyNumberFormat="1" applyFont="1" applyFill="1" applyBorder="1"/>
    <xf numFmtId="179" fontId="0" fillId="6" borderId="7" xfId="1" quotePrefix="1" applyNumberFormat="1" applyFont="1" applyFill="1" applyBorder="1"/>
    <xf numFmtId="180" fontId="0" fillId="6" borderId="7" xfId="1" quotePrefix="1" applyNumberFormat="1" applyFont="1" applyFill="1" applyBorder="1"/>
    <xf numFmtId="0" fontId="0" fillId="6" borderId="7" xfId="1" quotePrefix="1" applyNumberFormat="1" applyFont="1" applyFill="1" applyBorder="1"/>
    <xf numFmtId="0" fontId="29" fillId="4" borderId="0" xfId="0" applyFont="1" applyFill="1"/>
    <xf numFmtId="171" fontId="0" fillId="4" borderId="0" xfId="0" applyNumberFormat="1" applyFill="1"/>
    <xf numFmtId="0" fontId="0" fillId="4" borderId="0" xfId="0" quotePrefix="1" applyFill="1"/>
    <xf numFmtId="14" fontId="30" fillId="4" borderId="0" xfId="0" applyNumberFormat="1" applyFont="1" applyFill="1"/>
    <xf numFmtId="0" fontId="31" fillId="4" borderId="0" xfId="0" quotePrefix="1" applyFont="1" applyFill="1"/>
    <xf numFmtId="14" fontId="32" fillId="7" borderId="7" xfId="0" applyNumberFormat="1" applyFont="1" applyFill="1" applyBorder="1"/>
    <xf numFmtId="172" fontId="0" fillId="0" borderId="7" xfId="0" applyNumberFormat="1" applyFill="1" applyBorder="1"/>
    <xf numFmtId="0" fontId="3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34" fillId="2" borderId="0" xfId="0" applyFont="1" applyFill="1" applyAlignment="1">
      <alignment horizontal="left"/>
    </xf>
    <xf numFmtId="0" fontId="35" fillId="0" borderId="0" xfId="0" applyFont="1"/>
    <xf numFmtId="0" fontId="36" fillId="0" borderId="0" xfId="0" applyFont="1"/>
    <xf numFmtId="0" fontId="19" fillId="3" borderId="0" xfId="0" applyFont="1" applyFill="1" applyBorder="1"/>
    <xf numFmtId="0" fontId="0" fillId="3" borderId="0" xfId="0" applyFill="1" applyBorder="1"/>
    <xf numFmtId="0" fontId="28" fillId="5" borderId="10" xfId="0" applyFont="1" applyFill="1" applyBorder="1" applyAlignment="1">
      <alignment horizontal="left" wrapText="1"/>
    </xf>
    <xf numFmtId="15" fontId="0" fillId="6" borderId="10" xfId="0" applyNumberFormat="1" applyFill="1" applyBorder="1"/>
    <xf numFmtId="2" fontId="0" fillId="6" borderId="7" xfId="0" applyNumberFormat="1" applyFill="1" applyBorder="1"/>
    <xf numFmtId="10" fontId="0" fillId="6" borderId="7" xfId="0" applyNumberFormat="1" applyFill="1" applyBorder="1"/>
    <xf numFmtId="182" fontId="0" fillId="6" borderId="7" xfId="1" quotePrefix="1" applyNumberFormat="1" applyFont="1" applyFill="1" applyBorder="1"/>
    <xf numFmtId="183" fontId="0" fillId="6" borderId="7" xfId="1" quotePrefix="1" applyNumberFormat="1" applyFont="1" applyFill="1" applyBorder="1"/>
    <xf numFmtId="0" fontId="0" fillId="6" borderId="7" xfId="0" quotePrefix="1" applyFill="1" applyBorder="1"/>
    <xf numFmtId="0" fontId="7" fillId="4" borderId="0" xfId="0" applyFont="1" applyFill="1"/>
    <xf numFmtId="0" fontId="5" fillId="4" borderId="0" xfId="0" applyFont="1" applyFill="1"/>
    <xf numFmtId="0" fontId="38" fillId="2" borderId="3" xfId="0" applyFont="1" applyFill="1" applyBorder="1"/>
    <xf numFmtId="0" fontId="39" fillId="2" borderId="4" xfId="2" applyFont="1" applyFill="1" applyBorder="1" applyAlignment="1" applyProtection="1"/>
    <xf numFmtId="0" fontId="38" fillId="2" borderId="4" xfId="0" applyFont="1" applyFill="1" applyBorder="1"/>
    <xf numFmtId="0" fontId="38" fillId="2" borderId="5" xfId="0" applyFont="1" applyFill="1" applyBorder="1"/>
    <xf numFmtId="0" fontId="38" fillId="2" borderId="1" xfId="0" applyFont="1" applyFill="1" applyBorder="1"/>
    <xf numFmtId="0" fontId="38" fillId="2" borderId="0" xfId="0" applyFont="1" applyFill="1" applyBorder="1"/>
    <xf numFmtId="0" fontId="38" fillId="2" borderId="2" xfId="0" applyFont="1" applyFill="1" applyBorder="1"/>
    <xf numFmtId="0" fontId="39" fillId="2" borderId="0" xfId="2" applyFont="1" applyFill="1" applyBorder="1" applyAlignment="1" applyProtection="1"/>
    <xf numFmtId="0" fontId="40" fillId="2" borderId="0" xfId="2" applyFont="1" applyFill="1" applyBorder="1" applyAlignment="1" applyProtection="1"/>
    <xf numFmtId="0" fontId="41" fillId="2" borderId="11" xfId="0" applyFont="1" applyFill="1" applyBorder="1"/>
    <xf numFmtId="0" fontId="41" fillId="2" borderId="8" xfId="0" applyFont="1" applyFill="1" applyBorder="1"/>
    <xf numFmtId="0" fontId="41" fillId="2" borderId="9" xfId="0" applyFont="1" applyFill="1" applyBorder="1"/>
    <xf numFmtId="0" fontId="0" fillId="8" borderId="1" xfId="0" applyFill="1" applyBorder="1"/>
    <xf numFmtId="0" fontId="0" fillId="8" borderId="0" xfId="0" applyFill="1" applyBorder="1"/>
    <xf numFmtId="0" fontId="0" fillId="8" borderId="2" xfId="0" applyFill="1" applyBorder="1"/>
    <xf numFmtId="0" fontId="0" fillId="8" borderId="1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3" fillId="8" borderId="3" xfId="0" applyFont="1" applyFill="1" applyBorder="1"/>
    <xf numFmtId="0" fontId="3" fillId="8" borderId="4" xfId="0" applyFont="1" applyFill="1" applyBorder="1"/>
    <xf numFmtId="0" fontId="3" fillId="8" borderId="5" xfId="0" applyFont="1" applyFill="1" applyBorder="1"/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6" fillId="2" borderId="3" xfId="0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11" xfId="0" applyFont="1" applyFill="1" applyBorder="1"/>
    <xf numFmtId="0" fontId="6" fillId="2" borderId="9" xfId="0" applyFont="1" applyFill="1" applyBorder="1"/>
    <xf numFmtId="0" fontId="42" fillId="2" borderId="5" xfId="0" applyFont="1" applyFill="1" applyBorder="1"/>
    <xf numFmtId="0" fontId="37" fillId="2" borderId="6" xfId="0" applyFont="1" applyFill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2" xfId="0" applyFill="1" applyBorder="1" applyAlignment="1">
      <alignment horizontal="center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E14" sqref="E14"/>
    </sheetView>
  </sheetViews>
  <sheetFormatPr defaultRowHeight="12.75" x14ac:dyDescent="0.2"/>
  <cols>
    <col min="2" max="2" width="10.7109375" customWidth="1"/>
  </cols>
  <sheetData>
    <row r="1" spans="1:13" ht="234" customHeight="1" x14ac:dyDescent="0.45">
      <c r="A1" s="61" t="s">
        <v>173</v>
      </c>
      <c r="B1" s="62"/>
      <c r="C1" s="62"/>
      <c r="D1" s="62"/>
      <c r="E1" s="64"/>
      <c r="F1" s="64"/>
      <c r="G1" s="64"/>
      <c r="H1" s="64"/>
      <c r="I1" s="64"/>
      <c r="J1" s="64"/>
      <c r="K1" s="64"/>
      <c r="L1" s="62"/>
      <c r="M1" s="62"/>
    </row>
    <row r="2" spans="1:13" x14ac:dyDescent="0.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x14ac:dyDescent="0.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3" x14ac:dyDescent="0.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</row>
    <row r="5" spans="1:13" x14ac:dyDescent="0.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</row>
    <row r="6" spans="1:13" x14ac:dyDescent="0.2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</row>
    <row r="7" spans="1:13" x14ac:dyDescent="0.2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</row>
    <row r="8" spans="1:13" x14ac:dyDescent="0.2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</row>
    <row r="9" spans="1:13" x14ac:dyDescent="0.2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</row>
    <row r="10" spans="1:13" x14ac:dyDescent="0.2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</row>
    <row r="11" spans="1:13" x14ac:dyDescent="0.2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</row>
    <row r="12" spans="1:13" x14ac:dyDescent="0.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</row>
    <row r="13" spans="1:13" ht="8.25" customHeight="1" x14ac:dyDescent="0.2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</row>
    <row r="14" spans="1:13" ht="17.25" customHeight="1" x14ac:dyDescent="0.2">
      <c r="A14" s="102" t="s">
        <v>195</v>
      </c>
      <c r="B14" s="107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</row>
    <row r="15" spans="1:13" x14ac:dyDescent="0.2">
      <c r="A15" s="103" t="s">
        <v>174</v>
      </c>
      <c r="B15" s="104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</row>
    <row r="16" spans="1:13" x14ac:dyDescent="0.2">
      <c r="A16" s="105" t="s">
        <v>175</v>
      </c>
      <c r="B16" s="106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</row>
    <row r="17" spans="1:13" x14ac:dyDescent="0.2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M31" sqref="M31"/>
    </sheetView>
  </sheetViews>
  <sheetFormatPr defaultRowHeight="12.75" x14ac:dyDescent="0.2"/>
  <sheetData>
    <row r="1" spans="1:2" ht="15.75" x14ac:dyDescent="0.25">
      <c r="A1" s="10" t="s">
        <v>116</v>
      </c>
    </row>
    <row r="3" spans="1:2" x14ac:dyDescent="0.2">
      <c r="B3" t="s">
        <v>67</v>
      </c>
    </row>
    <row r="4" spans="1:2" x14ac:dyDescent="0.2">
      <c r="A4" t="s">
        <v>34</v>
      </c>
    </row>
    <row r="5" spans="1:2" x14ac:dyDescent="0.2">
      <c r="A5" t="s">
        <v>61</v>
      </c>
    </row>
    <row r="6" spans="1:2" x14ac:dyDescent="0.2">
      <c r="A6" t="s">
        <v>35</v>
      </c>
    </row>
    <row r="7" spans="1:2" x14ac:dyDescent="0.2">
      <c r="A7" t="s">
        <v>41</v>
      </c>
    </row>
    <row r="8" spans="1:2" x14ac:dyDescent="0.2">
      <c r="A8" t="s">
        <v>42</v>
      </c>
    </row>
    <row r="11" spans="1:2" x14ac:dyDescent="0.2">
      <c r="B11" s="19" t="s">
        <v>80</v>
      </c>
    </row>
    <row r="12" spans="1:2" x14ac:dyDescent="0.2">
      <c r="B12" t="s">
        <v>36</v>
      </c>
    </row>
    <row r="13" spans="1:2" x14ac:dyDescent="0.2">
      <c r="B13" t="s">
        <v>37</v>
      </c>
    </row>
    <row r="14" spans="1:2" x14ac:dyDescent="0.2">
      <c r="B14" t="s">
        <v>81</v>
      </c>
    </row>
    <row r="15" spans="1:2" x14ac:dyDescent="0.2">
      <c r="B15" t="s">
        <v>38</v>
      </c>
    </row>
    <row r="16" spans="1:2" x14ac:dyDescent="0.2">
      <c r="B16" t="s">
        <v>117</v>
      </c>
    </row>
    <row r="17" spans="1:2" x14ac:dyDescent="0.2">
      <c r="B17" t="s">
        <v>39</v>
      </c>
    </row>
    <row r="18" spans="1:2" x14ac:dyDescent="0.2">
      <c r="B18" t="s">
        <v>40</v>
      </c>
    </row>
    <row r="20" spans="1:2" x14ac:dyDescent="0.2">
      <c r="B20" s="15"/>
    </row>
    <row r="21" spans="1:2" x14ac:dyDescent="0.2">
      <c r="A21" s="16" t="s">
        <v>68</v>
      </c>
    </row>
    <row r="22" spans="1:2" x14ac:dyDescent="0.2">
      <c r="B22" t="s">
        <v>62</v>
      </c>
    </row>
    <row r="23" spans="1:2" x14ac:dyDescent="0.2">
      <c r="B23" t="s">
        <v>63</v>
      </c>
    </row>
    <row r="24" spans="1:2" x14ac:dyDescent="0.2">
      <c r="B24" t="s">
        <v>64</v>
      </c>
    </row>
    <row r="28" spans="1:2" x14ac:dyDescent="0.2">
      <c r="B28" s="9"/>
    </row>
    <row r="37" spans="1:7" x14ac:dyDescent="0.2">
      <c r="A37" s="1"/>
    </row>
    <row r="39" spans="1:7" x14ac:dyDescent="0.2">
      <c r="B39" s="8"/>
    </row>
    <row r="40" spans="1:7" x14ac:dyDescent="0.2">
      <c r="C40" s="7"/>
      <c r="E40" s="6"/>
      <c r="F40" s="6"/>
      <c r="G40" s="6"/>
    </row>
    <row r="41" spans="1:7" x14ac:dyDescent="0.2">
      <c r="D41" s="6"/>
      <c r="E41" s="6"/>
      <c r="F41" s="6"/>
      <c r="G41" s="6"/>
    </row>
    <row r="42" spans="1:7" x14ac:dyDescent="0.2">
      <c r="D42" s="6"/>
      <c r="E42" s="6"/>
      <c r="F42" s="6"/>
      <c r="G42" s="6"/>
    </row>
    <row r="43" spans="1:7" x14ac:dyDescent="0.2">
      <c r="D43" s="6"/>
      <c r="E43" s="6"/>
      <c r="F43" s="6"/>
      <c r="G43" s="6"/>
    </row>
    <row r="44" spans="1:7" x14ac:dyDescent="0.2">
      <c r="D44" s="6"/>
      <c r="E44" s="6"/>
      <c r="F44" s="6"/>
      <c r="G44" s="6"/>
    </row>
    <row r="45" spans="1:7" x14ac:dyDescent="0.2">
      <c r="C45" s="7"/>
    </row>
    <row r="47" spans="1:7" x14ac:dyDescent="0.2">
      <c r="C47" s="7"/>
    </row>
    <row r="50" spans="2:3" x14ac:dyDescent="0.2">
      <c r="C50" s="9"/>
    </row>
    <row r="59" spans="2:3" x14ac:dyDescent="0.2">
      <c r="B59" s="8"/>
    </row>
    <row r="60" spans="2:3" x14ac:dyDescent="0.2">
      <c r="C60" s="7"/>
    </row>
    <row r="61" spans="2:3" x14ac:dyDescent="0.2">
      <c r="C61" s="7"/>
    </row>
    <row r="62" spans="2:3" x14ac:dyDescent="0.2">
      <c r="C62" s="7"/>
    </row>
    <row r="63" spans="2:3" x14ac:dyDescent="0.2">
      <c r="C63" s="7"/>
    </row>
    <row r="64" spans="2:3" x14ac:dyDescent="0.2">
      <c r="C64" s="7"/>
    </row>
    <row r="65" spans="1:3" x14ac:dyDescent="0.2">
      <c r="C65" s="9"/>
    </row>
    <row r="66" spans="1:3" x14ac:dyDescent="0.2">
      <c r="C66" s="7"/>
    </row>
    <row r="71" spans="1:3" x14ac:dyDescent="0.2">
      <c r="A71" s="1"/>
    </row>
    <row r="93" spans="1:1" x14ac:dyDescent="0.2">
      <c r="A93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/>
  </sheetViews>
  <sheetFormatPr defaultRowHeight="12.75" x14ac:dyDescent="0.2"/>
  <cols>
    <col min="4" max="4" width="9.7109375" bestFit="1" customWidth="1"/>
    <col min="5" max="5" width="8.5703125" customWidth="1"/>
    <col min="6" max="6" width="8.7109375" customWidth="1"/>
    <col min="13" max="13" width="10.7109375" customWidth="1"/>
    <col min="18" max="18" width="12" customWidth="1"/>
  </cols>
  <sheetData>
    <row r="1" spans="1:22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spans="1:22" ht="27.75" x14ac:dyDescent="0.4">
      <c r="A2" s="20"/>
      <c r="B2" s="21" t="s">
        <v>144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spans="1:22" ht="20.25" x14ac:dyDescent="0.3">
      <c r="A3" s="20"/>
      <c r="B3" s="22" t="s">
        <v>145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2" x14ac:dyDescent="0.2">
      <c r="A4" s="20"/>
      <c r="B4" s="20"/>
      <c r="C4" s="20"/>
      <c r="D4" s="20"/>
      <c r="E4" s="20"/>
      <c r="F4" s="20"/>
      <c r="G4" s="23"/>
      <c r="H4" s="20"/>
      <c r="I4" s="24"/>
      <c r="J4" s="20"/>
      <c r="K4" s="20"/>
      <c r="L4" s="25"/>
      <c r="M4" s="25"/>
      <c r="N4" s="20"/>
      <c r="O4" s="26"/>
      <c r="P4" s="20"/>
      <c r="Q4" s="20"/>
      <c r="R4" s="20"/>
      <c r="S4" s="20"/>
      <c r="T4" s="27"/>
      <c r="U4" s="20"/>
      <c r="V4" s="20"/>
    </row>
    <row r="5" spans="1:22" x14ac:dyDescent="0.2">
      <c r="A5" s="28"/>
      <c r="B5" s="28"/>
      <c r="C5" s="28"/>
      <c r="D5" s="28"/>
      <c r="E5" s="28"/>
      <c r="F5" s="28"/>
      <c r="G5" s="28"/>
      <c r="H5" s="28"/>
      <c r="I5" s="29"/>
      <c r="J5" s="28"/>
      <c r="K5" s="28"/>
      <c r="L5" s="30"/>
      <c r="M5" s="30"/>
      <c r="N5" s="28"/>
      <c r="O5" s="31"/>
      <c r="P5" s="28"/>
      <c r="Q5" s="28"/>
      <c r="R5" s="28"/>
      <c r="S5" s="28"/>
      <c r="T5" s="28"/>
      <c r="U5" s="28"/>
      <c r="V5" s="28"/>
    </row>
    <row r="6" spans="1:22" x14ac:dyDescent="0.2">
      <c r="A6" s="28"/>
      <c r="B6" s="32" t="s">
        <v>146</v>
      </c>
      <c r="C6" s="33">
        <v>35471</v>
      </c>
      <c r="D6" s="28"/>
      <c r="E6" s="28"/>
      <c r="F6" s="34"/>
      <c r="G6" s="34"/>
      <c r="H6" s="34"/>
      <c r="I6" s="29"/>
      <c r="J6" s="28"/>
      <c r="K6" s="28"/>
      <c r="L6" s="30"/>
      <c r="M6" s="30"/>
      <c r="N6" s="28"/>
      <c r="O6" s="31"/>
      <c r="P6" s="28"/>
      <c r="Q6" s="28"/>
      <c r="R6" s="35" t="s">
        <v>147</v>
      </c>
      <c r="S6" s="36"/>
      <c r="T6" s="36"/>
      <c r="U6" s="36"/>
      <c r="V6" s="36"/>
    </row>
    <row r="7" spans="1:22" x14ac:dyDescent="0.2">
      <c r="A7" s="28"/>
      <c r="B7" s="37"/>
      <c r="C7" s="38"/>
      <c r="D7" s="37"/>
      <c r="E7" s="39" t="s">
        <v>148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7"/>
      <c r="Q7" s="34"/>
      <c r="R7" s="40">
        <v>0</v>
      </c>
      <c r="S7" s="40">
        <v>1</v>
      </c>
      <c r="T7" s="40">
        <v>2</v>
      </c>
      <c r="U7" s="40">
        <v>3</v>
      </c>
      <c r="V7" s="40">
        <v>4</v>
      </c>
    </row>
    <row r="8" spans="1:22" ht="24" x14ac:dyDescent="0.2">
      <c r="A8" s="28"/>
      <c r="B8" s="41" t="s">
        <v>149</v>
      </c>
      <c r="C8" s="42" t="s">
        <v>150</v>
      </c>
      <c r="D8" s="42" t="s">
        <v>151</v>
      </c>
      <c r="E8" s="42" t="s">
        <v>152</v>
      </c>
      <c r="F8" s="42" t="s">
        <v>153</v>
      </c>
      <c r="G8" s="42" t="s">
        <v>154</v>
      </c>
      <c r="H8" s="42" t="s">
        <v>155</v>
      </c>
      <c r="I8" s="42" t="s">
        <v>156</v>
      </c>
      <c r="J8" s="42" t="s">
        <v>157</v>
      </c>
      <c r="K8" s="42" t="s">
        <v>158</v>
      </c>
      <c r="L8" s="42" t="s">
        <v>159</v>
      </c>
      <c r="M8" s="42" t="s">
        <v>160</v>
      </c>
      <c r="N8" s="42" t="s">
        <v>161</v>
      </c>
      <c r="O8" s="42" t="s">
        <v>162</v>
      </c>
      <c r="P8" s="42" t="s">
        <v>163</v>
      </c>
      <c r="Q8" s="43" t="s">
        <v>164</v>
      </c>
      <c r="R8" s="44" t="s">
        <v>165</v>
      </c>
      <c r="S8" s="44" t="s">
        <v>166</v>
      </c>
      <c r="T8" s="44" t="s">
        <v>183</v>
      </c>
      <c r="U8" s="44" t="s">
        <v>167</v>
      </c>
      <c r="V8" s="44" t="s">
        <v>168</v>
      </c>
    </row>
    <row r="9" spans="1:22" x14ac:dyDescent="0.2">
      <c r="A9" s="28"/>
      <c r="B9" s="45">
        <f>R9</f>
        <v>13.269939586339351</v>
      </c>
      <c r="C9" s="46">
        <v>35431</v>
      </c>
      <c r="D9" s="46">
        <v>35461</v>
      </c>
      <c r="E9" s="71">
        <v>32.5</v>
      </c>
      <c r="F9" s="48">
        <v>0.75380000000000003</v>
      </c>
      <c r="G9" s="49">
        <f>(C9-$C$6)/365.25</f>
        <v>-0.10951403148528405</v>
      </c>
      <c r="H9" s="49">
        <f>(D9-$C$6)/365.25</f>
        <v>-2.7378507871321012E-2</v>
      </c>
      <c r="I9" s="47">
        <f t="shared" ref="I9:I20" si="0">NETWORKDAYS(C9,D9)</f>
        <v>23</v>
      </c>
      <c r="J9" s="47">
        <f>IF($C$6&lt;C9,0,NETWORKDAYS(C9,$C$6))</f>
        <v>29</v>
      </c>
      <c r="K9" s="47">
        <v>40</v>
      </c>
      <c r="L9" s="72">
        <v>4.4999999999999998E-2</v>
      </c>
      <c r="M9" s="47">
        <v>0.25</v>
      </c>
      <c r="N9" s="47">
        <v>32.5</v>
      </c>
      <c r="O9" s="47">
        <f>IF($C$6&lt;D20,(D20-$C$6)/365,0.01)</f>
        <v>0.88767123287671235</v>
      </c>
      <c r="P9" s="47">
        <v>0</v>
      </c>
      <c r="Q9" s="40">
        <v>1</v>
      </c>
      <c r="R9" s="51">
        <f>_xll.ASTRIP($E$9:$E$20,$F$9:$F$20,$G$9:$G$20,$H$9:$H$20,$I$9:$I$20,$J$9,$K$9,$L$9,$M$9,$N$9,$O$9,$P$9,R$7,$Q9)</f>
        <v>13.269939586339351</v>
      </c>
      <c r="S9" s="51">
        <f>_xll.ASTRIP($E$9:$E$20,$F$9:$F$20,$G$9:$G$20,$H$9:$H$20,$I$9:$I$20,$J$9,$K$9,$L$9,$M$9,$N$9,$O$9,$P$9,S$7,$Q9)</f>
        <v>0</v>
      </c>
      <c r="T9" s="51">
        <f>_xll.ASTRIP($E$9:$E$20,$F$9:$F$20,$G$9:$G$20,$H$9:$H$20,$I$9:$I$20,$J$9,$K$9,$L$9,$M$9,$N$9,$O$9,$P$9,T$7,$Q9)</f>
        <v>0</v>
      </c>
      <c r="U9" s="50">
        <f>_xll.ASTRIP($E$9:$E$20,$F$9:$F$20,$G$9:$G$20,$H$9:$H$20,$I$9:$I$20,$J$9,$K$9,$L$9,$M$9,$N$9,$O$9,$P$9,U$7,$Q9)</f>
        <v>0</v>
      </c>
      <c r="V9" s="52">
        <f>_xll.ASTRIP($E$9:$E$20,$F$9:$F$20,$G$9:$G$20,$H$9:$H$20,$I$9:$I$20,$J$9,$K$9,$L$9,$M$9,$N$9,$O$9,$P$9,V$7,$Q9)</f>
        <v>-11.778820839101201</v>
      </c>
    </row>
    <row r="10" spans="1:22" x14ac:dyDescent="0.2">
      <c r="A10" s="28"/>
      <c r="B10" s="47"/>
      <c r="C10" s="46">
        <v>35462</v>
      </c>
      <c r="D10" s="46">
        <v>35489</v>
      </c>
      <c r="E10" s="71">
        <v>32.5</v>
      </c>
      <c r="F10" s="48">
        <v>0.68169999999999997</v>
      </c>
      <c r="G10" s="49">
        <f t="shared" ref="G10:H20" si="1">(C10-$C$6)/365.25</f>
        <v>-2.4640657084188913E-2</v>
      </c>
      <c r="H10" s="49">
        <f t="shared" si="1"/>
        <v>4.9281314168377825E-2</v>
      </c>
      <c r="I10" s="47">
        <f t="shared" si="0"/>
        <v>20</v>
      </c>
      <c r="J10" s="47"/>
      <c r="K10" s="47"/>
      <c r="L10" s="47"/>
      <c r="M10" s="47"/>
      <c r="N10" s="47"/>
      <c r="O10" s="47"/>
      <c r="P10" s="47"/>
      <c r="Q10" s="40">
        <v>2</v>
      </c>
      <c r="R10" s="47"/>
      <c r="S10" s="51">
        <f>_xll.ASTRIP($E$9:$E$20,$F$9:$F$20,$G$9:$G$20,$H$9:$H$20,$I$9:$I$20,$J$9,$K$9,$L$9,$M$9,$N$9,$O$9,$P$9,S$7,$Q10)</f>
        <v>-5.1495210530757278E-2</v>
      </c>
      <c r="T10" s="51">
        <f>_xll.ASTRIP($E$9:$E$20,$F$9:$F$20,$G$9:$G$20,$H$9:$H$20,$I$9:$I$20,$J$9,$K$9,$L$9,$M$9,$N$9,$O$9,$P$9,T$7,$Q10)</f>
        <v>3.8051653460356639E-5</v>
      </c>
      <c r="U10" s="50">
        <f>_xll.ASTRIP($E$9:$E$20,$F$9:$F$20,$G$9:$G$20,$H$9:$H$20,$I$9:$I$20,$J$9,$K$9,$L$9,$M$9,$N$9,$O$9,$P$9,U$7,$Q10)</f>
        <v>2.0488265787044603E-4</v>
      </c>
      <c r="V10" s="53"/>
    </row>
    <row r="11" spans="1:22" x14ac:dyDescent="0.2">
      <c r="A11" s="28"/>
      <c r="B11" s="47"/>
      <c r="C11" s="46">
        <v>35490</v>
      </c>
      <c r="D11" s="46">
        <v>35520</v>
      </c>
      <c r="E11" s="71">
        <v>24.75</v>
      </c>
      <c r="F11" s="48">
        <v>0.52749999999999997</v>
      </c>
      <c r="G11" s="49">
        <f t="shared" si="1"/>
        <v>5.2019164955509928E-2</v>
      </c>
      <c r="H11" s="49">
        <f t="shared" si="1"/>
        <v>0.13415468856947296</v>
      </c>
      <c r="I11" s="47">
        <f t="shared" si="0"/>
        <v>21</v>
      </c>
      <c r="J11" s="47"/>
      <c r="K11" s="47"/>
      <c r="L11" s="47"/>
      <c r="M11" s="47"/>
      <c r="N11" s="47"/>
      <c r="O11" s="47"/>
      <c r="P11" s="47"/>
      <c r="Q11" s="40">
        <v>3</v>
      </c>
      <c r="R11" s="47"/>
      <c r="S11" s="51">
        <f>_xll.ASTRIP($E$9:$E$20,$F$9:$F$20,$G$9:$G$20,$H$9:$H$20,$I$9:$I$20,$J$9,$K$9,$L$9,$M$9,$N$9,$O$9,$P$9,S$7,$Q11)</f>
        <v>-7.7230959743120983E-2</v>
      </c>
      <c r="T11" s="51">
        <f>_xll.ASTRIP($E$9:$E$20,$F$9:$F$20,$G$9:$G$20,$H$9:$H$20,$I$9:$I$20,$J$9,$K$9,$L$9,$M$9,$N$9,$O$9,$P$9,T$7,$Q11)</f>
        <v>6.5747922956031391E-5</v>
      </c>
      <c r="U11" s="50">
        <f>_xll.ASTRIP($E$9:$E$20,$F$9:$F$20,$G$9:$G$20,$H$9:$H$20,$I$9:$I$20,$J$9,$K$9,$L$9,$M$9,$N$9,$O$9,$P$9,U$7,$Q11)</f>
        <v>8.5861761934176743E-4</v>
      </c>
      <c r="V11" s="53"/>
    </row>
    <row r="12" spans="1:22" x14ac:dyDescent="0.2">
      <c r="A12" s="28"/>
      <c r="B12" s="47"/>
      <c r="C12" s="46">
        <v>35521</v>
      </c>
      <c r="D12" s="46">
        <v>35550</v>
      </c>
      <c r="E12" s="71">
        <v>21.5</v>
      </c>
      <c r="F12" s="48">
        <v>0.4521</v>
      </c>
      <c r="G12" s="49">
        <f t="shared" si="1"/>
        <v>0.13689253935660506</v>
      </c>
      <c r="H12" s="49">
        <f t="shared" si="1"/>
        <v>0.216290212183436</v>
      </c>
      <c r="I12" s="47">
        <f t="shared" si="0"/>
        <v>22</v>
      </c>
      <c r="J12" s="47"/>
      <c r="K12" s="47"/>
      <c r="L12" s="47"/>
      <c r="M12" s="47"/>
      <c r="N12" s="47"/>
      <c r="O12" s="47"/>
      <c r="P12" s="47"/>
      <c r="Q12" s="40">
        <v>4</v>
      </c>
      <c r="R12" s="47"/>
      <c r="S12" s="51">
        <f>_xll.ASTRIP($E$9:$E$20,$F$9:$F$20,$G$9:$G$20,$H$9:$H$20,$I$9:$I$20,$J$9,$K$9,$L$9,$M$9,$N$9,$O$9,$P$9,S$7,$Q12)</f>
        <v>-8.0899485554005057E-2</v>
      </c>
      <c r="T12" s="51">
        <f>_xll.ASTRIP($E$9:$E$20,$F$9:$F$20,$G$9:$G$20,$H$9:$H$20,$I$9:$I$20,$J$9,$K$9,$L$9,$M$9,$N$9,$O$9,$P$9,T$7,$Q12)</f>
        <v>7.5585680142492825E-5</v>
      </c>
      <c r="U12" s="50">
        <f>_xll.ASTRIP($E$9:$E$20,$F$9:$F$20,$G$9:$G$20,$H$9:$H$20,$I$9:$I$20,$J$9,$K$9,$L$9,$M$9,$N$9,$O$9,$P$9,U$7,$Q12)</f>
        <v>1.3462558208234769E-3</v>
      </c>
      <c r="V12" s="53"/>
    </row>
    <row r="13" spans="1:22" x14ac:dyDescent="0.2">
      <c r="A13" s="28"/>
      <c r="B13" s="47"/>
      <c r="C13" s="46">
        <v>35551</v>
      </c>
      <c r="D13" s="46">
        <v>35581</v>
      </c>
      <c r="E13" s="71">
        <v>21.5</v>
      </c>
      <c r="F13" s="48">
        <v>0.47249999999999998</v>
      </c>
      <c r="G13" s="49">
        <f t="shared" si="1"/>
        <v>0.21902806297056809</v>
      </c>
      <c r="H13" s="49">
        <f t="shared" si="1"/>
        <v>0.30116358658453113</v>
      </c>
      <c r="I13" s="47">
        <f t="shared" si="0"/>
        <v>22</v>
      </c>
      <c r="J13" s="47"/>
      <c r="K13" s="47"/>
      <c r="L13" s="47"/>
      <c r="M13" s="47"/>
      <c r="N13" s="47"/>
      <c r="O13" s="47"/>
      <c r="P13" s="47"/>
      <c r="Q13" s="40">
        <v>5</v>
      </c>
      <c r="R13" s="47"/>
      <c r="S13" s="51">
        <f>_xll.ASTRIP($E$9:$E$20,$F$9:$F$20,$G$9:$G$20,$H$9:$H$20,$I$9:$I$20,$J$9,$K$9,$L$9,$M$9,$N$9,$O$9,$P$9,S$7,$Q13)</f>
        <v>-8.088562349167451E-2</v>
      </c>
      <c r="T13" s="51">
        <f>_xll.ASTRIP($E$9:$E$20,$F$9:$F$20,$G$9:$G$20,$H$9:$H$20,$I$9:$I$20,$J$9,$K$9,$L$9,$M$9,$N$9,$O$9,$P$9,T$7,$Q13)</f>
        <v>8.5724587869454418E-5</v>
      </c>
      <c r="U13" s="50">
        <f>_xll.ASTRIP($E$9:$E$20,$F$9:$F$20,$G$9:$G$20,$H$9:$H$20,$I$9:$I$20,$J$9,$K$9,$L$9,$M$9,$N$9,$O$9,$P$9,U$7,$Q13)</f>
        <v>1.9188260339842358E-3</v>
      </c>
      <c r="V13" s="53"/>
    </row>
    <row r="14" spans="1:22" x14ac:dyDescent="0.2">
      <c r="A14" s="28"/>
      <c r="B14" s="47"/>
      <c r="C14" s="46">
        <v>35582</v>
      </c>
      <c r="D14" s="46">
        <v>35611</v>
      </c>
      <c r="E14" s="71">
        <v>24.4</v>
      </c>
      <c r="F14" s="48">
        <v>0.52510000000000001</v>
      </c>
      <c r="G14" s="49">
        <f t="shared" si="1"/>
        <v>0.30390143737166325</v>
      </c>
      <c r="H14" s="49">
        <f t="shared" si="1"/>
        <v>0.38329911019849416</v>
      </c>
      <c r="I14" s="47">
        <f t="shared" si="0"/>
        <v>21</v>
      </c>
      <c r="J14" s="47"/>
      <c r="K14" s="47"/>
      <c r="L14" s="47"/>
      <c r="M14" s="47"/>
      <c r="N14" s="47"/>
      <c r="O14" s="47"/>
      <c r="P14" s="47"/>
      <c r="Q14" s="40">
        <v>6</v>
      </c>
      <c r="R14" s="47"/>
      <c r="S14" s="51">
        <f>_xll.ASTRIP($E$9:$E$20,$F$9:$F$20,$G$9:$G$20,$H$9:$H$20,$I$9:$I$20,$J$9,$K$9,$L$9,$M$9,$N$9,$O$9,$P$9,S$7,$Q14)</f>
        <v>-7.7189907473042579E-2</v>
      </c>
      <c r="T14" s="51">
        <f>_xll.ASTRIP($E$9:$E$20,$F$9:$F$20,$G$9:$G$20,$H$9:$H$20,$I$9:$I$20,$J$9,$K$9,$L$9,$M$9,$N$9,$O$9,$P$9,T$7,$Q14)</f>
        <v>9.5723925403066627E-5</v>
      </c>
      <c r="U14" s="50">
        <f>_xll.ASTRIP($E$9:$E$20,$F$9:$F$20,$G$9:$G$20,$H$9:$H$20,$I$9:$I$20,$J$9,$K$9,$L$9,$M$9,$N$9,$O$9,$P$9,U$7,$Q14)</f>
        <v>2.7577548869318607E-3</v>
      </c>
      <c r="V14" s="53"/>
    </row>
    <row r="15" spans="1:22" x14ac:dyDescent="0.2">
      <c r="A15" s="28"/>
      <c r="B15" s="47"/>
      <c r="C15" s="46">
        <v>35612</v>
      </c>
      <c r="D15" s="46">
        <v>35642</v>
      </c>
      <c r="E15" s="71">
        <v>32</v>
      </c>
      <c r="F15" s="48">
        <v>0.59960000000000002</v>
      </c>
      <c r="G15" s="49">
        <f t="shared" si="1"/>
        <v>0.38603696098562629</v>
      </c>
      <c r="H15" s="49">
        <f t="shared" si="1"/>
        <v>0.46817248459958932</v>
      </c>
      <c r="I15" s="47">
        <f t="shared" si="0"/>
        <v>23</v>
      </c>
      <c r="J15" s="47"/>
      <c r="K15" s="47"/>
      <c r="L15" s="47"/>
      <c r="M15" s="47"/>
      <c r="N15" s="47"/>
      <c r="O15" s="47"/>
      <c r="P15" s="47"/>
      <c r="Q15" s="40">
        <v>7</v>
      </c>
      <c r="R15" s="47"/>
      <c r="S15" s="51">
        <f>_xll.ASTRIP($E$9:$E$20,$F$9:$F$20,$G$9:$G$20,$H$9:$H$20,$I$9:$I$20,$J$9,$K$9,$L$9,$M$9,$N$9,$O$9,$P$9,S$7,$Q15)</f>
        <v>-8.4502718025546417E-2</v>
      </c>
      <c r="T15" s="51">
        <f>_xll.ASTRIP($E$9:$E$20,$F$9:$F$20,$G$9:$G$20,$H$9:$H$20,$I$9:$I$20,$J$9,$K$9,$L$9,$M$9,$N$9,$O$9,$P$9,T$7,$Q15)</f>
        <v>1.3267351804623011E-4</v>
      </c>
      <c r="U15" s="50">
        <f>_xll.ASTRIP($E$9:$E$20,$F$9:$F$20,$G$9:$G$20,$H$9:$H$20,$I$9:$I$20,$J$9,$K$9,$L$9,$M$9,$N$9,$O$9,$P$9,U$7,$Q15)</f>
        <v>5.5293999014065596E-3</v>
      </c>
      <c r="V15" s="53"/>
    </row>
    <row r="16" spans="1:22" x14ac:dyDescent="0.2">
      <c r="A16" s="28"/>
      <c r="B16" s="47"/>
      <c r="C16" s="46">
        <v>35643</v>
      </c>
      <c r="D16" s="46">
        <v>35673</v>
      </c>
      <c r="E16" s="71">
        <v>32</v>
      </c>
      <c r="F16" s="48">
        <v>0.57650000000000001</v>
      </c>
      <c r="G16" s="49">
        <f t="shared" si="1"/>
        <v>0.47091033538672145</v>
      </c>
      <c r="H16" s="49">
        <f t="shared" si="1"/>
        <v>0.55304585900068448</v>
      </c>
      <c r="I16" s="47">
        <f t="shared" si="0"/>
        <v>21</v>
      </c>
      <c r="J16" s="47"/>
      <c r="K16" s="47"/>
      <c r="L16" s="47"/>
      <c r="M16" s="47"/>
      <c r="N16" s="47"/>
      <c r="O16" s="47"/>
      <c r="P16" s="47"/>
      <c r="Q16" s="40">
        <v>8</v>
      </c>
      <c r="R16" s="47"/>
      <c r="S16" s="51">
        <f>_xll.ASTRIP($E$9:$E$20,$F$9:$F$20,$G$9:$G$20,$H$9:$H$20,$I$9:$I$20,$J$9,$K$9,$L$9,$M$9,$N$9,$O$9,$P$9,S$7,$Q16)</f>
        <v>-7.7149770547040031E-2</v>
      </c>
      <c r="T16" s="51">
        <f>_xll.ASTRIP($E$9:$E$20,$F$9:$F$20,$G$9:$G$20,$H$9:$H$20,$I$9:$I$20,$J$9,$K$9,$L$9,$M$9,$N$9,$O$9,$P$9,T$7,$Q16)</f>
        <v>1.246993726328888E-4</v>
      </c>
      <c r="U16" s="50">
        <f>_xll.ASTRIP($E$9:$E$20,$F$9:$F$20,$G$9:$G$20,$H$9:$H$20,$I$9:$I$20,$J$9,$K$9,$L$9,$M$9,$N$9,$O$9,$P$9,U$7,$Q16)</f>
        <v>5.5220720123357906E-3</v>
      </c>
      <c r="V16" s="53"/>
    </row>
    <row r="17" spans="1:22" x14ac:dyDescent="0.2">
      <c r="A17" s="54"/>
      <c r="B17" s="47"/>
      <c r="C17" s="46">
        <v>35674</v>
      </c>
      <c r="D17" s="46">
        <v>35703</v>
      </c>
      <c r="E17" s="71">
        <v>23.1</v>
      </c>
      <c r="F17" s="48">
        <v>0.46400000000000002</v>
      </c>
      <c r="G17" s="49">
        <f t="shared" si="1"/>
        <v>0.55578370978781655</v>
      </c>
      <c r="H17" s="49">
        <f t="shared" si="1"/>
        <v>0.63518138261464752</v>
      </c>
      <c r="I17" s="47">
        <f t="shared" si="0"/>
        <v>22</v>
      </c>
      <c r="J17" s="47"/>
      <c r="K17" s="47"/>
      <c r="L17" s="47"/>
      <c r="M17" s="47"/>
      <c r="N17" s="47"/>
      <c r="O17" s="47"/>
      <c r="P17" s="47"/>
      <c r="Q17" s="40">
        <v>9</v>
      </c>
      <c r="R17" s="47"/>
      <c r="S17" s="51">
        <f>_xll.ASTRIP($E$9:$E$20,$F$9:$F$20,$G$9:$G$20,$H$9:$H$20,$I$9:$I$20,$J$9,$K$9,$L$9,$M$9,$N$9,$O$9,$P$9,S$7,$Q17)</f>
        <v>-8.0848645146969642E-2</v>
      </c>
      <c r="T17" s="51">
        <f>_xll.ASTRIP($E$9:$E$20,$F$9:$F$20,$G$9:$G$20,$H$9:$H$20,$I$9:$I$20,$J$9,$K$9,$L$9,$M$9,$N$9,$O$9,$P$9,T$7,$Q17)</f>
        <v>1.1273465878599564E-4</v>
      </c>
      <c r="U17" s="50">
        <f>_xll.ASTRIP($E$9:$E$20,$F$9:$F$20,$G$9:$G$20,$H$9:$H$20,$I$9:$I$20,$J$9,$K$9,$L$9,$M$9,$N$9,$O$9,$P$9,U$7,$Q17)</f>
        <v>3.9401489733749927E-3</v>
      </c>
      <c r="V17" s="53"/>
    </row>
    <row r="18" spans="1:22" x14ac:dyDescent="0.2">
      <c r="A18" s="55"/>
      <c r="B18" s="47"/>
      <c r="C18" s="46">
        <v>35704</v>
      </c>
      <c r="D18" s="46">
        <v>35734</v>
      </c>
      <c r="E18" s="71">
        <v>21.3</v>
      </c>
      <c r="F18" s="48">
        <v>0.38479999999999998</v>
      </c>
      <c r="G18" s="49">
        <f t="shared" si="1"/>
        <v>0.63791923340177958</v>
      </c>
      <c r="H18" s="49">
        <f t="shared" si="1"/>
        <v>0.72005475701574262</v>
      </c>
      <c r="I18" s="47">
        <f t="shared" si="0"/>
        <v>23</v>
      </c>
      <c r="J18" s="47"/>
      <c r="K18" s="47"/>
      <c r="L18" s="47"/>
      <c r="M18" s="47"/>
      <c r="N18" s="47"/>
      <c r="O18" s="47"/>
      <c r="P18" s="47"/>
      <c r="Q18" s="40">
        <v>10</v>
      </c>
      <c r="R18" s="47"/>
      <c r="S18" s="51">
        <f>_xll.ASTRIP($E$9:$E$20,$F$9:$F$20,$G$9:$G$20,$H$9:$H$20,$I$9:$I$20,$J$9,$K$9,$L$9,$M$9,$N$9,$O$9,$P$9,S$7,$Q18)</f>
        <v>-8.4536838424490876E-2</v>
      </c>
      <c r="T18" s="51">
        <f>_xll.ASTRIP($E$9:$E$20,$F$9:$F$20,$G$9:$G$20,$H$9:$H$20,$I$9:$I$20,$J$9,$K$9,$L$9,$M$9,$N$9,$O$9,$P$9,T$7,$Q18)</f>
        <v>1.0823164243082452E-4</v>
      </c>
      <c r="U18" s="50">
        <f>_xll.ASTRIP($E$9:$E$20,$F$9:$F$20,$G$9:$G$20,$H$9:$H$20,$I$9:$I$20,$J$9,$K$9,$L$9,$M$9,$N$9,$O$9,$P$9,U$7,$Q18)</f>
        <v>3.8463626370338266E-3</v>
      </c>
      <c r="V18" s="53"/>
    </row>
    <row r="19" spans="1:22" x14ac:dyDescent="0.2">
      <c r="A19" s="28"/>
      <c r="B19" s="47"/>
      <c r="C19" s="46">
        <v>35735</v>
      </c>
      <c r="D19" s="46">
        <v>35764</v>
      </c>
      <c r="E19" s="71">
        <v>22.4</v>
      </c>
      <c r="F19" s="48">
        <v>0.3997</v>
      </c>
      <c r="G19" s="49">
        <f t="shared" si="1"/>
        <v>0.7227926078028748</v>
      </c>
      <c r="H19" s="49">
        <f t="shared" si="1"/>
        <v>0.80219028062970565</v>
      </c>
      <c r="I19" s="47">
        <f t="shared" si="0"/>
        <v>20</v>
      </c>
      <c r="J19" s="47"/>
      <c r="K19" s="47"/>
      <c r="L19" s="47"/>
      <c r="M19" s="47"/>
      <c r="N19" s="47"/>
      <c r="O19" s="47"/>
      <c r="P19" s="47"/>
      <c r="Q19" s="40">
        <v>11</v>
      </c>
      <c r="R19" s="47"/>
      <c r="S19" s="51">
        <f>_xll.ASTRIP($E$9:$E$20,$F$9:$F$20,$G$9:$G$20,$H$9:$H$20,$I$9:$I$20,$J$9,$K$9,$L$9,$M$9,$N$9,$O$9,$P$9,S$7,$Q19)</f>
        <v>-7.3505226766135398E-2</v>
      </c>
      <c r="T19" s="51">
        <f>_xll.ASTRIP($E$9:$E$20,$F$9:$F$20,$G$9:$G$20,$H$9:$H$20,$I$9:$I$20,$J$9,$K$9,$L$9,$M$9,$N$9,$O$9,$P$9,T$7,$Q19)</f>
        <v>9.7791066267105531E-5</v>
      </c>
      <c r="U19" s="50">
        <f>_xll.ASTRIP($E$9:$E$20,$F$9:$F$20,$G$9:$G$20,$H$9:$H$20,$I$9:$I$20,$J$9,$K$9,$L$9,$M$9,$N$9,$O$9,$P$9,U$7,$Q19)</f>
        <v>3.6703182788643861E-3</v>
      </c>
      <c r="V19" s="53"/>
    </row>
    <row r="20" spans="1:22" x14ac:dyDescent="0.2">
      <c r="A20" s="28"/>
      <c r="B20" s="47"/>
      <c r="C20" s="46">
        <v>35765</v>
      </c>
      <c r="D20" s="46">
        <v>35795</v>
      </c>
      <c r="E20" s="71">
        <v>26.35</v>
      </c>
      <c r="F20" s="48">
        <v>0.44990000000000002</v>
      </c>
      <c r="G20" s="49">
        <f t="shared" si="1"/>
        <v>0.80492813141683783</v>
      </c>
      <c r="H20" s="49">
        <f t="shared" si="1"/>
        <v>0.88706365503080087</v>
      </c>
      <c r="I20" s="47">
        <f t="shared" si="0"/>
        <v>23</v>
      </c>
      <c r="J20" s="47"/>
      <c r="K20" s="47"/>
      <c r="L20" s="47"/>
      <c r="M20" s="47"/>
      <c r="N20" s="47"/>
      <c r="O20" s="47"/>
      <c r="P20" s="47"/>
      <c r="Q20" s="40">
        <v>12</v>
      </c>
      <c r="R20" s="47"/>
      <c r="S20" s="51">
        <f>_xll.ASTRIP($E$9:$E$20,$F$9:$F$20,$G$9:$G$20,$H$9:$H$20,$I$9:$I$20,$J$9,$K$9,$L$9,$M$9,$N$9,$O$9,$P$9,S$7,$Q20)</f>
        <v>-8.4505647844411391E-2</v>
      </c>
      <c r="T20" s="51">
        <f>_xll.ASTRIP($E$9:$E$20,$F$9:$F$20,$G$9:$G$20,$H$9:$H$20,$I$9:$I$20,$J$9,$K$9,$L$9,$M$9,$N$9,$O$9,$P$9,T$7,$Q20)</f>
        <v>1.3082621967405299E-4</v>
      </c>
      <c r="U20" s="50">
        <f>_xll.ASTRIP($E$9:$E$20,$F$9:$F$20,$G$9:$G$20,$H$9:$H$20,$I$9:$I$20,$J$9,$K$9,$L$9,$M$9,$N$9,$O$9,$P$9,U$7,$Q20)</f>
        <v>5.8964335229668005E-3</v>
      </c>
      <c r="V20" s="53"/>
    </row>
    <row r="21" spans="1:22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56"/>
      <c r="T21" s="56"/>
      <c r="U21" s="56"/>
      <c r="V21" s="56"/>
    </row>
    <row r="22" spans="1:22" x14ac:dyDescent="0.2">
      <c r="A22" s="77" t="s">
        <v>194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34"/>
      <c r="S22" s="56"/>
      <c r="T22" s="56"/>
      <c r="U22" s="56"/>
      <c r="V22" s="56"/>
    </row>
    <row r="23" spans="1:22" x14ac:dyDescent="0.2">
      <c r="A23" s="76"/>
      <c r="B23" s="28" t="s">
        <v>188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34"/>
      <c r="S23" s="56"/>
      <c r="T23" s="56"/>
      <c r="U23" s="56"/>
      <c r="V23" s="56"/>
    </row>
    <row r="24" spans="1:22" x14ac:dyDescent="0.2">
      <c r="A24" s="28" t="s">
        <v>184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56"/>
      <c r="T24" s="56"/>
      <c r="U24" s="56"/>
      <c r="V24" s="56"/>
    </row>
    <row r="25" spans="1:22" x14ac:dyDescent="0.2">
      <c r="A25" s="28" t="s">
        <v>185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57"/>
      <c r="S25" s="58"/>
      <c r="T25" s="58"/>
      <c r="U25" s="58"/>
      <c r="V25" s="58"/>
    </row>
    <row r="26" spans="1:22" x14ac:dyDescent="0.2">
      <c r="A26" s="28" t="s">
        <v>186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59" t="s">
        <v>169</v>
      </c>
      <c r="S26" s="56"/>
      <c r="T26" s="56"/>
      <c r="U26" s="56"/>
      <c r="V26" s="56"/>
    </row>
    <row r="27" spans="1:22" x14ac:dyDescent="0.2">
      <c r="A27" s="28" t="s">
        <v>187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60">
        <f>_xll.ASTRIP2m(E9,E10,F9,F10,G9,G10,H9,H10,I9,I10,J9,35,L9,M9,N9,O9,P9,R7,2)</f>
        <v>2.404222545793413</v>
      </c>
      <c r="S27" s="56"/>
      <c r="T27" s="56"/>
      <c r="U27" s="56"/>
      <c r="V27" s="56"/>
    </row>
    <row r="28" spans="1:22" x14ac:dyDescent="0.2">
      <c r="A28" s="28"/>
      <c r="B28" s="28" t="s">
        <v>190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56"/>
      <c r="T28" s="56"/>
      <c r="U28" s="56"/>
      <c r="V28" s="56"/>
    </row>
    <row r="29" spans="1:22" x14ac:dyDescent="0.2">
      <c r="A29" s="28" t="s">
        <v>191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56"/>
      <c r="T29" s="56"/>
      <c r="U29" s="56"/>
      <c r="V29" s="56"/>
    </row>
    <row r="30" spans="1:22" x14ac:dyDescent="0.2">
      <c r="A30" s="28"/>
      <c r="B30" s="28" t="s">
        <v>192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56"/>
      <c r="T30" s="56"/>
      <c r="U30" s="56"/>
      <c r="V30" s="56"/>
    </row>
    <row r="31" spans="1:22" x14ac:dyDescent="0.2">
      <c r="A31" s="28"/>
      <c r="B31" s="28" t="s">
        <v>193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56"/>
      <c r="T31" s="56"/>
      <c r="U31" s="56"/>
      <c r="V31" s="56"/>
    </row>
    <row r="32" spans="1:22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75"/>
      <c r="T32" s="75"/>
      <c r="U32" s="75"/>
      <c r="V32" s="75"/>
    </row>
    <row r="33" spans="1:22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75"/>
      <c r="T33" s="75"/>
      <c r="U33" s="75"/>
      <c r="V33" s="75"/>
    </row>
    <row r="34" spans="1:22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9"/>
      <c r="S34" s="75"/>
      <c r="T34" s="75"/>
      <c r="U34" s="75"/>
      <c r="V34" s="75"/>
    </row>
    <row r="35" spans="1:22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75"/>
      <c r="T35" s="75"/>
      <c r="U35" s="75"/>
      <c r="V35" s="75"/>
    </row>
    <row r="36" spans="1:22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75"/>
      <c r="T36" s="75"/>
      <c r="U36" s="75"/>
      <c r="V36" s="75"/>
    </row>
    <row r="37" spans="1:22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75"/>
      <c r="T37" s="75"/>
      <c r="U37" s="75"/>
      <c r="V37" s="75"/>
    </row>
    <row r="38" spans="1:22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75"/>
      <c r="T38" s="75"/>
      <c r="U38" s="75"/>
      <c r="V38" s="7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E1" workbookViewId="0">
      <selection activeCell="K10" sqref="K10"/>
    </sheetView>
  </sheetViews>
  <sheetFormatPr defaultRowHeight="12.75" x14ac:dyDescent="0.2"/>
  <cols>
    <col min="4" max="4" width="9.7109375" bestFit="1" customWidth="1"/>
    <col min="13" max="13" width="10.42578125" customWidth="1"/>
    <col min="14" max="14" width="9.140625" customWidth="1"/>
    <col min="18" max="18" width="13.28515625" customWidth="1"/>
    <col min="20" max="21" width="10.7109375" bestFit="1" customWidth="1"/>
  </cols>
  <sheetData>
    <row r="1" spans="1:22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spans="1:22" ht="27.75" x14ac:dyDescent="0.4">
      <c r="A2" s="20"/>
      <c r="B2" s="21" t="s">
        <v>144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spans="1:22" ht="20.25" x14ac:dyDescent="0.3">
      <c r="A3" s="20"/>
      <c r="B3" s="67" t="s">
        <v>182</v>
      </c>
      <c r="C3" s="68"/>
      <c r="D3" s="68"/>
      <c r="E3" s="68"/>
      <c r="F3" s="68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2" x14ac:dyDescent="0.2">
      <c r="A4" s="20"/>
      <c r="B4" s="20"/>
      <c r="C4" s="20"/>
      <c r="D4" s="20"/>
      <c r="E4" s="20"/>
      <c r="F4" s="20"/>
      <c r="G4" s="23"/>
      <c r="H4" s="20"/>
      <c r="I4" s="24"/>
      <c r="J4" s="20"/>
      <c r="K4" s="20"/>
      <c r="L4" s="25"/>
      <c r="M4" s="25"/>
      <c r="N4" s="20"/>
      <c r="O4" s="26"/>
      <c r="P4" s="20"/>
      <c r="Q4" s="20"/>
      <c r="R4" s="20"/>
      <c r="S4" s="20"/>
      <c r="T4" s="27"/>
      <c r="U4" s="20"/>
      <c r="V4" s="20"/>
    </row>
    <row r="5" spans="1:22" x14ac:dyDescent="0.2">
      <c r="A5" s="28"/>
      <c r="B5" s="28"/>
      <c r="C5" s="28"/>
      <c r="D5" s="28"/>
      <c r="E5" s="28"/>
      <c r="F5" s="28"/>
      <c r="G5" s="28"/>
      <c r="H5" s="28"/>
      <c r="I5" s="29"/>
      <c r="J5" s="28"/>
      <c r="K5" s="28"/>
      <c r="L5" s="30"/>
      <c r="M5" s="30"/>
      <c r="N5" s="28"/>
      <c r="O5" s="31"/>
      <c r="P5" s="28"/>
      <c r="Q5" s="28"/>
      <c r="R5" s="28"/>
      <c r="S5" s="28"/>
      <c r="T5" s="28"/>
      <c r="U5" s="28"/>
      <c r="V5" s="28"/>
    </row>
    <row r="6" spans="1:22" x14ac:dyDescent="0.2">
      <c r="A6" s="28"/>
      <c r="B6" s="32" t="s">
        <v>146</v>
      </c>
      <c r="C6" s="33">
        <v>37158</v>
      </c>
      <c r="D6" s="28"/>
      <c r="E6" s="28"/>
      <c r="F6" s="34"/>
      <c r="G6" s="34"/>
      <c r="H6" s="34"/>
      <c r="I6" s="29"/>
      <c r="J6" s="28"/>
      <c r="K6" s="28"/>
      <c r="L6" s="30"/>
      <c r="M6" s="30"/>
      <c r="N6" s="28"/>
      <c r="O6" s="31"/>
      <c r="P6" s="28"/>
      <c r="Q6" s="28"/>
      <c r="R6" s="35" t="s">
        <v>147</v>
      </c>
      <c r="S6" s="36"/>
      <c r="T6" s="36"/>
      <c r="U6" s="36"/>
      <c r="V6" s="36"/>
    </row>
    <row r="7" spans="1:22" x14ac:dyDescent="0.2">
      <c r="A7" s="28"/>
      <c r="B7" s="37"/>
      <c r="C7" s="38"/>
      <c r="D7" s="37"/>
      <c r="E7" s="39" t="s">
        <v>148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7"/>
      <c r="Q7" s="34"/>
      <c r="R7" s="40">
        <v>0</v>
      </c>
      <c r="S7" s="40">
        <v>1</v>
      </c>
      <c r="T7" s="40">
        <v>2</v>
      </c>
      <c r="U7" s="40">
        <v>3</v>
      </c>
      <c r="V7" s="40">
        <v>4</v>
      </c>
    </row>
    <row r="8" spans="1:22" ht="24" x14ac:dyDescent="0.2">
      <c r="A8" s="28"/>
      <c r="B8" s="41" t="s">
        <v>149</v>
      </c>
      <c r="C8" s="69" t="s">
        <v>150</v>
      </c>
      <c r="D8" s="42" t="s">
        <v>151</v>
      </c>
      <c r="E8" s="42" t="s">
        <v>152</v>
      </c>
      <c r="F8" s="42" t="s">
        <v>153</v>
      </c>
      <c r="G8" s="42" t="s">
        <v>154</v>
      </c>
      <c r="H8" s="42" t="s">
        <v>155</v>
      </c>
      <c r="I8" s="42" t="s">
        <v>156</v>
      </c>
      <c r="J8" s="42" t="s">
        <v>157</v>
      </c>
      <c r="K8" s="42" t="s">
        <v>158</v>
      </c>
      <c r="L8" s="42" t="s">
        <v>159</v>
      </c>
      <c r="M8" s="42" t="s">
        <v>160</v>
      </c>
      <c r="N8" s="42" t="s">
        <v>161</v>
      </c>
      <c r="O8" s="42" t="s">
        <v>162</v>
      </c>
      <c r="P8" s="42" t="s">
        <v>163</v>
      </c>
      <c r="Q8" s="43" t="s">
        <v>164</v>
      </c>
      <c r="R8" s="44" t="s">
        <v>165</v>
      </c>
      <c r="S8" s="44" t="s">
        <v>166</v>
      </c>
      <c r="T8" s="44" t="s">
        <v>183</v>
      </c>
      <c r="U8" s="44" t="s">
        <v>167</v>
      </c>
      <c r="V8" s="44" t="s">
        <v>168</v>
      </c>
    </row>
    <row r="9" spans="1:22" x14ac:dyDescent="0.2">
      <c r="A9" s="28"/>
      <c r="B9" s="45">
        <f>R9</f>
        <v>9.3698528040601339</v>
      </c>
      <c r="C9" s="70">
        <v>37257</v>
      </c>
      <c r="D9" s="46">
        <v>37287</v>
      </c>
      <c r="E9" s="71">
        <v>33.47</v>
      </c>
      <c r="F9" s="48">
        <v>0.75</v>
      </c>
      <c r="G9" s="49">
        <f>(C9-$C$6)/365.25</f>
        <v>0.27104722792607805</v>
      </c>
      <c r="H9" s="49">
        <f>(D9-$C$6)/365.25</f>
        <v>0.35318275154004108</v>
      </c>
      <c r="I9" s="47">
        <f t="shared" ref="I9:I20" si="0">NETWORKDAYS(C9,D9)</f>
        <v>23</v>
      </c>
      <c r="J9" s="47">
        <f>IF($C$6&lt;C9,0,NETWORKDAYS(C9,$C$6))</f>
        <v>0</v>
      </c>
      <c r="K9" s="47">
        <v>30</v>
      </c>
      <c r="L9" s="72">
        <v>4.4999999999999998E-2</v>
      </c>
      <c r="M9" s="47">
        <v>0.25</v>
      </c>
      <c r="N9" s="47">
        <v>0</v>
      </c>
      <c r="O9" s="47">
        <f>IF($C$6&lt;D20,(D20-$C$6)/365,0.01)</f>
        <v>1.2684931506849315</v>
      </c>
      <c r="P9" s="47">
        <v>1</v>
      </c>
      <c r="Q9" s="40">
        <v>1</v>
      </c>
      <c r="R9" s="73">
        <f>_xll.ASTRIP($E$9:$E$20,$F$9:$F$20,$G$9:$G$20,$H$9:$H$20,$I$9:$I$20,$J$9,$K$9,$L$9,$M$9,$N$9,$O$9,$P$9,R$7,$Q9)</f>
        <v>9.3698528040601339</v>
      </c>
      <c r="S9" s="51">
        <f>_xll.ASTRIP($E$9:$E$20,$F$9:$F$20,$G$9:$G$20,$H$9:$H$20,$I$9:$I$20,$J$9,$K$9,$L$9,$M$9,$N$9,$O$9,$P$9,S$7,$Q9)</f>
        <v>6.4972675753286316E-2</v>
      </c>
      <c r="T9" s="74">
        <f>_xll.ASTRIP($E$9:$E$20,$F$9:$F$20,$G$9:$G$20,$H$9:$H$20,$I$9:$I$20,$J$9,$K$9,$L$9,$M$9,$N$9,$O$9,$P$9,T$7,$Q9)</f>
        <v>2.0531560662524436E-3</v>
      </c>
      <c r="U9" s="74">
        <f>_xll.ASTRIP($E$9:$E$20,$F$9:$F$20,$G$9:$G$20,$H$9:$H$20,$I$9:$I$20,$J$9,$K$9,$L$9,$M$9,$N$9,$O$9,$P$9,U$7,$Q9)</f>
        <v>0.15112502535904088</v>
      </c>
      <c r="V9" s="52">
        <f>_xll.ASTRIP($E$9:$E$20,$F$9:$F$20,$G$9:$G$20,$H$9:$H$20,$I$9:$I$20,$J$9,$K$9,$L$9,$M$9,$N$9,$O$9,$P$9,V$7,$Q9)</f>
        <v>-11.884840296989552</v>
      </c>
    </row>
    <row r="10" spans="1:22" x14ac:dyDescent="0.2">
      <c r="A10" s="28"/>
      <c r="B10" s="47"/>
      <c r="C10" s="70">
        <v>37288</v>
      </c>
      <c r="D10" s="46">
        <v>37315</v>
      </c>
      <c r="E10" s="71">
        <v>33.119999999999997</v>
      </c>
      <c r="F10" s="48">
        <v>0.75</v>
      </c>
      <c r="G10" s="49">
        <f t="shared" ref="G10:H20" si="1">(C10-$C$6)/365.25</f>
        <v>0.35592060232717315</v>
      </c>
      <c r="H10" s="49">
        <f t="shared" si="1"/>
        <v>0.42984257357973993</v>
      </c>
      <c r="I10" s="47">
        <f t="shared" si="0"/>
        <v>20</v>
      </c>
      <c r="J10" s="47"/>
      <c r="K10" s="47"/>
      <c r="L10" s="72"/>
      <c r="M10" s="47"/>
      <c r="N10" s="47"/>
      <c r="O10" s="47"/>
      <c r="P10" s="47"/>
      <c r="Q10" s="40">
        <v>2</v>
      </c>
      <c r="R10" s="47"/>
      <c r="S10" s="51">
        <f>_xll.ASTRIP($E$9:$E$20,$F$9:$F$20,$G$9:$G$20,$H$9:$H$20,$I$9:$I$20,$J$9,$K$9,$L$9,$M$9,$N$9,$O$9,$P$9,S$7,$Q10)</f>
        <v>5.7099406912414975E-2</v>
      </c>
      <c r="T10" s="74">
        <f>_xll.ASTRIP($E$9:$E$20,$F$9:$F$20,$G$9:$G$20,$H$9:$H$20,$I$9:$I$20,$J$9,$K$9,$L$9,$M$9,$N$9,$O$9,$P$9,T$7,$Q10)</f>
        <v>1.7409300820602663E-3</v>
      </c>
      <c r="U10" s="74">
        <f>_xll.ASTRIP($E$9:$E$20,$F$9:$F$20,$G$9:$G$20,$H$9:$H$20,$I$9:$I$20,$J$9,$K$9,$L$9,$M$9,$N$9,$O$9,$P$9,U$7,$Q10)</f>
        <v>0.15660049382878088</v>
      </c>
      <c r="V10" s="53"/>
    </row>
    <row r="11" spans="1:22" x14ac:dyDescent="0.2">
      <c r="A11" s="28"/>
      <c r="B11" s="47"/>
      <c r="C11" s="70">
        <v>37316</v>
      </c>
      <c r="D11" s="46">
        <v>37346</v>
      </c>
      <c r="E11" s="71">
        <v>32.020000000000003</v>
      </c>
      <c r="F11" s="48">
        <v>0.7</v>
      </c>
      <c r="G11" s="49">
        <f t="shared" si="1"/>
        <v>0.432580424366872</v>
      </c>
      <c r="H11" s="49">
        <f t="shared" si="1"/>
        <v>0.51471594798083509</v>
      </c>
      <c r="I11" s="47">
        <f t="shared" si="0"/>
        <v>21</v>
      </c>
      <c r="J11" s="47"/>
      <c r="K11" s="47"/>
      <c r="L11" s="72"/>
      <c r="M11" s="47"/>
      <c r="N11" s="47"/>
      <c r="O11" s="47"/>
      <c r="P11" s="47"/>
      <c r="Q11" s="40">
        <v>3</v>
      </c>
      <c r="R11" s="47"/>
      <c r="S11" s="51">
        <f>_xll.ASTRIP($E$9:$E$20,$F$9:$F$20,$G$9:$G$20,$H$9:$H$20,$I$9:$I$20,$J$9,$K$9,$L$9,$M$9,$N$9,$O$9,$P$9,S$7,$Q11)</f>
        <v>6.0301709246928376E-2</v>
      </c>
      <c r="T11" s="74">
        <f>_xll.ASTRIP($E$9:$E$20,$F$9:$F$20,$G$9:$G$20,$H$9:$H$20,$I$9:$I$20,$J$9,$K$9,$L$9,$M$9,$N$9,$O$9,$P$9,T$7,$Q11)</f>
        <v>1.8026878751836463E-3</v>
      </c>
      <c r="U11" s="74">
        <f>_xll.ASTRIP($E$9:$E$20,$F$9:$F$20,$G$9:$G$20,$H$9:$H$20,$I$9:$I$20,$J$9,$K$9,$L$9,$M$9,$N$9,$O$9,$P$9,U$7,$Q11)</f>
        <v>0.18621195935050344</v>
      </c>
      <c r="V11" s="53"/>
    </row>
    <row r="12" spans="1:22" x14ac:dyDescent="0.2">
      <c r="A12" s="28"/>
      <c r="B12" s="47"/>
      <c r="C12" s="70">
        <v>37347</v>
      </c>
      <c r="D12" s="46">
        <v>37376</v>
      </c>
      <c r="E12" s="71">
        <v>32.97</v>
      </c>
      <c r="F12" s="48">
        <v>0.7</v>
      </c>
      <c r="G12" s="49">
        <f t="shared" si="1"/>
        <v>0.51745379876796715</v>
      </c>
      <c r="H12" s="49">
        <f t="shared" si="1"/>
        <v>0.59685147159479812</v>
      </c>
      <c r="I12" s="47">
        <f t="shared" si="0"/>
        <v>22</v>
      </c>
      <c r="J12" s="47"/>
      <c r="K12" s="47"/>
      <c r="L12" s="72"/>
      <c r="M12" s="47"/>
      <c r="N12" s="47"/>
      <c r="O12" s="47"/>
      <c r="P12" s="47"/>
      <c r="Q12" s="40">
        <v>4</v>
      </c>
      <c r="R12" s="47"/>
      <c r="S12" s="51">
        <f>_xll.ASTRIP($E$9:$E$20,$F$9:$F$20,$G$9:$G$20,$H$9:$H$20,$I$9:$I$20,$J$9,$K$9,$L$9,$M$9,$N$9,$O$9,$P$9,S$7,$Q12)</f>
        <v>6.3874710218359707E-2</v>
      </c>
      <c r="T12" s="74">
        <f>_xll.ASTRIP($E$9:$E$20,$F$9:$F$20,$G$9:$G$20,$H$9:$H$20,$I$9:$I$20,$J$9,$K$9,$L$9,$M$9,$N$9,$O$9,$P$9,T$7,$Q12)</f>
        <v>1.8361635273851866E-3</v>
      </c>
      <c r="U12" s="74">
        <f>_xll.ASTRIP($E$9:$E$20,$F$9:$F$20,$G$9:$G$20,$H$9:$H$20,$I$9:$I$20,$J$9,$K$9,$L$9,$M$9,$N$9,$O$9,$P$9,U$7,$Q12)</f>
        <v>0.23390746685590461</v>
      </c>
      <c r="V12" s="53"/>
    </row>
    <row r="13" spans="1:22" x14ac:dyDescent="0.2">
      <c r="A13" s="28"/>
      <c r="B13" s="47"/>
      <c r="C13" s="70">
        <v>37377</v>
      </c>
      <c r="D13" s="46">
        <v>37407</v>
      </c>
      <c r="E13" s="71">
        <v>37</v>
      </c>
      <c r="F13" s="48">
        <v>0.7</v>
      </c>
      <c r="G13" s="49">
        <f t="shared" si="1"/>
        <v>0.59958932238193019</v>
      </c>
      <c r="H13" s="49">
        <f t="shared" si="1"/>
        <v>0.68172484599589322</v>
      </c>
      <c r="I13" s="47">
        <f t="shared" si="0"/>
        <v>23</v>
      </c>
      <c r="J13" s="47"/>
      <c r="K13" s="47"/>
      <c r="L13" s="72"/>
      <c r="M13" s="47"/>
      <c r="N13" s="47"/>
      <c r="O13" s="47"/>
      <c r="P13" s="47"/>
      <c r="Q13" s="40">
        <v>5</v>
      </c>
      <c r="R13" s="47"/>
      <c r="S13" s="51">
        <f>_xll.ASTRIP($E$9:$E$20,$F$9:$F$20,$G$9:$G$20,$H$9:$H$20,$I$9:$I$20,$J$9,$K$9,$L$9,$M$9,$N$9,$O$9,$P$9,S$7,$Q13)</f>
        <v>6.7597209317627707E-2</v>
      </c>
      <c r="T13" s="74">
        <f>_xll.ASTRIP($E$9:$E$20,$F$9:$F$20,$G$9:$G$20,$H$9:$H$20,$I$9:$I$20,$J$9,$K$9,$L$9,$M$9,$N$9,$O$9,$P$9,T$7,$Q13)</f>
        <v>1.8553708766980749E-3</v>
      </c>
      <c r="U13" s="74">
        <f>_xll.ASTRIP($E$9:$E$20,$F$9:$F$20,$G$9:$G$20,$H$9:$H$20,$I$9:$I$20,$J$9,$K$9,$L$9,$M$9,$N$9,$O$9,$P$9,U$7,$Q13)</f>
        <v>0.31772662342380698</v>
      </c>
      <c r="V13" s="53"/>
    </row>
    <row r="14" spans="1:22" x14ac:dyDescent="0.2">
      <c r="A14" s="28"/>
      <c r="B14" s="47"/>
      <c r="C14" s="70">
        <v>37408</v>
      </c>
      <c r="D14" s="46">
        <v>37437</v>
      </c>
      <c r="E14" s="71">
        <v>47</v>
      </c>
      <c r="F14" s="48">
        <v>0.75</v>
      </c>
      <c r="G14" s="49">
        <f t="shared" si="1"/>
        <v>0.68446269678302529</v>
      </c>
      <c r="H14" s="49">
        <f t="shared" si="1"/>
        <v>0.76386036960985626</v>
      </c>
      <c r="I14" s="47">
        <f t="shared" si="0"/>
        <v>20</v>
      </c>
      <c r="J14" s="47"/>
      <c r="K14" s="47"/>
      <c r="L14" s="72"/>
      <c r="M14" s="47"/>
      <c r="N14" s="47"/>
      <c r="O14" s="47"/>
      <c r="P14" s="47"/>
      <c r="Q14" s="40">
        <v>6</v>
      </c>
      <c r="R14" s="47"/>
      <c r="S14" s="51">
        <f>_xll.ASTRIP($E$9:$E$20,$F$9:$F$20,$G$9:$G$20,$H$9:$H$20,$I$9:$I$20,$J$9,$K$9,$L$9,$M$9,$N$9,$O$9,$P$9,S$7,$Q14)</f>
        <v>5.996223780942958E-2</v>
      </c>
      <c r="T14" s="74">
        <f>_xll.ASTRIP($E$9:$E$20,$F$9:$F$20,$G$9:$G$20,$H$9:$H$20,$I$9:$I$20,$J$9,$K$9,$L$9,$M$9,$N$9,$O$9,$P$9,T$7,$Q14)</f>
        <v>1.5162116437384483E-3</v>
      </c>
      <c r="U14" s="74">
        <f>_xll.ASTRIP($E$9:$E$20,$F$9:$F$20,$G$9:$G$20,$H$9:$H$20,$I$9:$I$20,$J$9,$K$9,$L$9,$M$9,$N$9,$O$9,$P$9,U$7,$Q14)</f>
        <v>0.40163917494358731</v>
      </c>
      <c r="V14" s="53"/>
    </row>
    <row r="15" spans="1:22" x14ac:dyDescent="0.2">
      <c r="A15" s="28"/>
      <c r="B15" s="47"/>
      <c r="C15" s="70">
        <v>37438</v>
      </c>
      <c r="D15" s="46">
        <v>37468</v>
      </c>
      <c r="E15" s="71">
        <v>60.75</v>
      </c>
      <c r="F15" s="48">
        <v>0.9</v>
      </c>
      <c r="G15" s="49">
        <f t="shared" si="1"/>
        <v>0.76659822039698833</v>
      </c>
      <c r="H15" s="49">
        <f t="shared" si="1"/>
        <v>0.84873374401095136</v>
      </c>
      <c r="I15" s="47">
        <f t="shared" si="0"/>
        <v>23</v>
      </c>
      <c r="J15" s="47"/>
      <c r="K15" s="47"/>
      <c r="L15" s="72"/>
      <c r="M15" s="47"/>
      <c r="N15" s="47"/>
      <c r="O15" s="47"/>
      <c r="P15" s="47"/>
      <c r="Q15" s="40">
        <v>7</v>
      </c>
      <c r="R15" s="47"/>
      <c r="S15" s="51">
        <f>_xll.ASTRIP($E$9:$E$20,$F$9:$F$20,$G$9:$G$20,$H$9:$H$20,$I$9:$I$20,$J$9,$K$9,$L$9,$M$9,$N$9,$O$9,$P$9,S$7,$Q15)</f>
        <v>7.3103526173585995E-2</v>
      </c>
      <c r="T15" s="74">
        <f>_xll.ASTRIP($E$9:$E$20,$F$9:$F$20,$G$9:$G$20,$H$9:$H$20,$I$9:$I$20,$J$9,$K$9,$L$9,$M$9,$N$9,$O$9,$P$9,T$7,$Q15)</f>
        <v>1.4033555750201689E-3</v>
      </c>
      <c r="U15" s="74">
        <f>_xll.ASTRIP($E$9:$E$20,$F$9:$F$20,$G$9:$G$20,$H$9:$H$20,$I$9:$I$20,$J$9,$K$9,$L$9,$M$9,$N$9,$O$9,$P$9,U$7,$Q15)</f>
        <v>0.77743916262720492</v>
      </c>
      <c r="V15" s="53"/>
    </row>
    <row r="16" spans="1:22" x14ac:dyDescent="0.2">
      <c r="A16" s="28"/>
      <c r="B16" s="47"/>
      <c r="C16" s="70">
        <v>37469</v>
      </c>
      <c r="D16" s="46">
        <v>37499</v>
      </c>
      <c r="E16" s="71">
        <v>60.75</v>
      </c>
      <c r="F16" s="48">
        <v>0.9</v>
      </c>
      <c r="G16" s="49">
        <f t="shared" si="1"/>
        <v>0.85147159479808354</v>
      </c>
      <c r="H16" s="49">
        <f t="shared" si="1"/>
        <v>0.93360711841204658</v>
      </c>
      <c r="I16" s="47">
        <f t="shared" si="0"/>
        <v>22</v>
      </c>
      <c r="J16" s="47"/>
      <c r="K16" s="47"/>
      <c r="L16" s="72"/>
      <c r="M16" s="47"/>
      <c r="N16" s="47"/>
      <c r="O16" s="47"/>
      <c r="P16" s="47"/>
      <c r="Q16" s="40">
        <v>8</v>
      </c>
      <c r="R16" s="47"/>
      <c r="S16" s="51">
        <f>_xll.ASTRIP($E$9:$E$20,$F$9:$F$20,$G$9:$G$20,$H$9:$H$20,$I$9:$I$20,$J$9,$K$9,$L$9,$M$9,$N$9,$O$9,$P$9,S$7,$Q16)</f>
        <v>7.0485028829896129E-2</v>
      </c>
      <c r="T16" s="74">
        <f>_xll.ASTRIP($E$9:$E$20,$F$9:$F$20,$G$9:$G$20,$H$9:$H$20,$I$9:$I$20,$J$9,$K$9,$L$9,$M$9,$N$9,$O$9,$P$9,T$7,$Q16)</f>
        <v>1.2986896208235215E-3</v>
      </c>
      <c r="U16" s="74">
        <f>_xll.ASTRIP($E$9:$E$20,$F$9:$F$20,$G$9:$G$20,$H$9:$H$20,$I$9:$I$20,$J$9,$K$9,$L$9,$M$9,$N$9,$O$9,$P$9,U$7,$Q16)</f>
        <v>0.78143365623222694</v>
      </c>
      <c r="V16" s="53"/>
    </row>
    <row r="17" spans="1:22" x14ac:dyDescent="0.2">
      <c r="A17" s="54"/>
      <c r="B17" s="47"/>
      <c r="C17" s="70">
        <v>37500</v>
      </c>
      <c r="D17" s="46">
        <v>37529</v>
      </c>
      <c r="E17" s="71">
        <v>32.549999999999997</v>
      </c>
      <c r="F17" s="48">
        <v>0.5</v>
      </c>
      <c r="G17" s="49">
        <f t="shared" si="1"/>
        <v>0.93634496919917864</v>
      </c>
      <c r="H17" s="49">
        <f t="shared" si="1"/>
        <v>1.0157426420260096</v>
      </c>
      <c r="I17" s="47">
        <f t="shared" si="0"/>
        <v>21</v>
      </c>
      <c r="J17" s="47"/>
      <c r="K17" s="47"/>
      <c r="L17" s="72"/>
      <c r="M17" s="47"/>
      <c r="N17" s="47"/>
      <c r="O17" s="47"/>
      <c r="P17" s="47"/>
      <c r="Q17" s="40">
        <v>9</v>
      </c>
      <c r="R17" s="47"/>
      <c r="S17" s="51">
        <f>_xll.ASTRIP($E$9:$E$20,$F$9:$F$20,$G$9:$G$20,$H$9:$H$20,$I$9:$I$20,$J$9,$K$9,$L$9,$M$9,$N$9,$O$9,$P$9,S$7,$Q17)</f>
        <v>6.0823952674652869E-2</v>
      </c>
      <c r="T17" s="74">
        <f>_xll.ASTRIP($E$9:$E$20,$F$9:$F$20,$G$9:$G$20,$H$9:$H$20,$I$9:$I$20,$J$9,$K$9,$L$9,$M$9,$N$9,$O$9,$P$9,T$7,$Q17)</f>
        <v>1.7621667796453191E-3</v>
      </c>
      <c r="U17" s="74">
        <f>_xll.ASTRIP($E$9:$E$20,$F$9:$F$20,$G$9:$G$20,$H$9:$H$20,$I$9:$I$20,$J$9,$K$9,$L$9,$M$9,$N$9,$O$9,$P$9,U$7,$Q17)</f>
        <v>0.29901083767214232</v>
      </c>
      <c r="V17" s="53"/>
    </row>
    <row r="18" spans="1:22" x14ac:dyDescent="0.2">
      <c r="A18" s="55"/>
      <c r="B18" s="47"/>
      <c r="C18" s="70">
        <v>37530</v>
      </c>
      <c r="D18" s="46">
        <v>37560</v>
      </c>
      <c r="E18" s="71">
        <v>30.36</v>
      </c>
      <c r="F18" s="48">
        <v>0.5</v>
      </c>
      <c r="G18" s="49">
        <f t="shared" si="1"/>
        <v>1.0184804928131417</v>
      </c>
      <c r="H18" s="49">
        <f t="shared" si="1"/>
        <v>1.1006160164271048</v>
      </c>
      <c r="I18" s="47">
        <f t="shared" si="0"/>
        <v>23</v>
      </c>
      <c r="J18" s="47"/>
      <c r="K18" s="47"/>
      <c r="L18" s="72"/>
      <c r="M18" s="47"/>
      <c r="N18" s="47"/>
      <c r="O18" s="47"/>
      <c r="P18" s="47"/>
      <c r="Q18" s="40">
        <v>10</v>
      </c>
      <c r="R18" s="47"/>
      <c r="S18" s="51">
        <f>_xll.ASTRIP($E$9:$E$20,$F$9:$F$20,$G$9:$G$20,$H$9:$H$20,$I$9:$I$20,$J$9,$K$9,$L$9,$M$9,$N$9,$O$9,$P$9,S$7,$Q18)</f>
        <v>6.6778142428354587E-2</v>
      </c>
      <c r="T18" s="74">
        <f>_xll.ASTRIP($E$9:$E$20,$F$9:$F$20,$G$9:$G$20,$H$9:$H$20,$I$9:$I$20,$J$9,$K$9,$L$9,$M$9,$N$9,$O$9,$P$9,T$7,$Q18)</f>
        <v>1.9210573092220571E-3</v>
      </c>
      <c r="U18" s="74">
        <f>_xll.ASTRIP($E$9:$E$20,$F$9:$F$20,$G$9:$G$20,$H$9:$H$20,$I$9:$I$20,$J$9,$K$9,$L$9,$M$9,$N$9,$O$9,$P$9,U$7,$Q18)</f>
        <v>0.31525467143467267</v>
      </c>
      <c r="V18" s="53"/>
    </row>
    <row r="19" spans="1:22" x14ac:dyDescent="0.2">
      <c r="A19" s="28"/>
      <c r="B19" s="47"/>
      <c r="C19" s="70">
        <v>37561</v>
      </c>
      <c r="D19" s="46">
        <v>37590</v>
      </c>
      <c r="E19" s="71">
        <v>30.56</v>
      </c>
      <c r="F19" s="48">
        <v>0.5</v>
      </c>
      <c r="G19" s="49">
        <f t="shared" si="1"/>
        <v>1.1033538672142369</v>
      </c>
      <c r="H19" s="49">
        <f t="shared" si="1"/>
        <v>1.1827515400410678</v>
      </c>
      <c r="I19" s="47">
        <f t="shared" si="0"/>
        <v>21</v>
      </c>
      <c r="J19" s="47"/>
      <c r="K19" s="47"/>
      <c r="L19" s="72"/>
      <c r="M19" s="47"/>
      <c r="N19" s="47"/>
      <c r="O19" s="47"/>
      <c r="P19" s="47"/>
      <c r="Q19" s="40">
        <v>11</v>
      </c>
      <c r="R19" s="47"/>
      <c r="S19" s="51">
        <f>_xll.ASTRIP($E$9:$E$20,$F$9:$F$20,$G$9:$G$20,$H$9:$H$20,$I$9:$I$20,$J$9,$K$9,$L$9,$M$9,$N$9,$O$9,$P$9,S$7,$Q19)</f>
        <v>6.1014577345037374E-2</v>
      </c>
      <c r="T19" s="74">
        <f>_xll.ASTRIP($E$9:$E$20,$F$9:$F$20,$G$9:$G$20,$H$9:$H$20,$I$9:$I$20,$J$9,$K$9,$L$9,$M$9,$N$9,$O$9,$P$9,T$7,$Q19)</f>
        <v>1.7508736842709964E-3</v>
      </c>
      <c r="U19" s="74">
        <f>_xll.ASTRIP($E$9:$E$20,$F$9:$F$20,$G$9:$G$20,$H$9:$H$20,$I$9:$I$20,$J$9,$K$9,$L$9,$M$9,$N$9,$O$9,$P$9,U$7,$Q19)</f>
        <v>0.2923813113397955</v>
      </c>
      <c r="V19" s="53"/>
    </row>
    <row r="20" spans="1:22" x14ac:dyDescent="0.2">
      <c r="A20" s="28"/>
      <c r="B20" s="47"/>
      <c r="C20" s="70">
        <v>37591</v>
      </c>
      <c r="D20" s="46">
        <v>37621</v>
      </c>
      <c r="E20" s="71">
        <v>30.76</v>
      </c>
      <c r="F20" s="48">
        <v>0.5</v>
      </c>
      <c r="G20" s="49">
        <f t="shared" si="1"/>
        <v>1.1854893908281998</v>
      </c>
      <c r="H20" s="49">
        <f t="shared" si="1"/>
        <v>1.267624914442163</v>
      </c>
      <c r="I20" s="47">
        <f t="shared" si="0"/>
        <v>22</v>
      </c>
      <c r="J20" s="47"/>
      <c r="K20" s="47"/>
      <c r="L20" s="72"/>
      <c r="M20" s="47"/>
      <c r="N20" s="47"/>
      <c r="O20" s="47"/>
      <c r="P20" s="47"/>
      <c r="Q20" s="40">
        <v>12</v>
      </c>
      <c r="R20" s="47"/>
      <c r="S20" s="51">
        <f>_xll.ASTRIP($E$9:$E$20,$F$9:$F$20,$G$9:$G$20,$H$9:$H$20,$I$9:$I$20,$J$9,$K$9,$L$9,$M$9,$N$9,$O$9,$P$9,S$7,$Q20)</f>
        <v>6.4057980303802609E-2</v>
      </c>
      <c r="T20" s="74">
        <f>_xll.ASTRIP($E$9:$E$20,$F$9:$F$20,$G$9:$G$20,$H$9:$H$20,$I$9:$I$20,$J$9,$K$9,$L$9,$M$9,$N$9,$O$9,$P$9,T$7,$Q20)</f>
        <v>1.8248624987644837E-3</v>
      </c>
      <c r="U20" s="74">
        <f>_xll.ASTRIP($E$9:$E$20,$F$9:$F$20,$G$9:$G$20,$H$9:$H$20,$I$9:$I$20,$J$9,$K$9,$L$9,$M$9,$N$9,$O$9,$P$9,U$7,$Q20)</f>
        <v>0.31679466101053322</v>
      </c>
      <c r="V20" s="53"/>
    </row>
    <row r="21" spans="1:22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56"/>
      <c r="T21" s="56"/>
      <c r="U21" s="56"/>
      <c r="V21" s="56"/>
    </row>
    <row r="22" spans="1:22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34"/>
      <c r="S22" s="56"/>
      <c r="T22" s="56"/>
      <c r="U22" s="56"/>
      <c r="V22" s="56"/>
    </row>
    <row r="23" spans="1:22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56"/>
      <c r="T23" s="56"/>
      <c r="U23" s="56"/>
      <c r="V23" s="56"/>
    </row>
    <row r="24" spans="1:22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57"/>
      <c r="S24" s="58"/>
      <c r="T24" s="58"/>
      <c r="U24" s="58"/>
      <c r="V24" s="58"/>
    </row>
    <row r="25" spans="1:22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59" t="s">
        <v>169</v>
      </c>
      <c r="S25" s="56"/>
      <c r="T25" s="56"/>
      <c r="U25" s="56"/>
      <c r="V25" s="56"/>
    </row>
    <row r="26" spans="1:22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60">
        <f>_xll.ASTRIP2m(E9,E10,F9,F10,G9,G10,H9,H10,I9,I10,J9,35,L9,M9,N9,O9,P9,R7,2)</f>
        <v>3.5978712251484484</v>
      </c>
      <c r="S26" s="56"/>
      <c r="T26" s="56"/>
      <c r="U26" s="56"/>
      <c r="V26" s="56"/>
    </row>
    <row r="27" spans="1:22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56"/>
      <c r="T27" s="56"/>
      <c r="U27" s="56"/>
      <c r="V27" s="56"/>
    </row>
    <row r="28" spans="1:22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56"/>
      <c r="T28" s="56"/>
      <c r="U28" s="56"/>
      <c r="V28" s="56"/>
    </row>
    <row r="29" spans="1:22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56"/>
      <c r="T29" s="56"/>
      <c r="U29" s="56"/>
      <c r="V29" s="56"/>
    </row>
    <row r="30" spans="1:22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56"/>
      <c r="T30" s="56"/>
      <c r="U30" s="56"/>
      <c r="V30" s="56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B4" sqref="B4"/>
    </sheetView>
  </sheetViews>
  <sheetFormatPr defaultRowHeight="12.75" x14ac:dyDescent="0.2"/>
  <sheetData>
    <row r="1" spans="1:4" ht="15.75" x14ac:dyDescent="0.25">
      <c r="A1" s="10" t="s">
        <v>110</v>
      </c>
    </row>
    <row r="3" spans="1:4" x14ac:dyDescent="0.2">
      <c r="B3" t="s">
        <v>197</v>
      </c>
    </row>
    <row r="5" spans="1:4" x14ac:dyDescent="0.2">
      <c r="B5" s="15" t="s">
        <v>111</v>
      </c>
    </row>
    <row r="6" spans="1:4" x14ac:dyDescent="0.2">
      <c r="C6" s="7" t="s">
        <v>100</v>
      </c>
    </row>
    <row r="8" spans="1:4" x14ac:dyDescent="0.2">
      <c r="C8" s="7" t="s">
        <v>43</v>
      </c>
    </row>
    <row r="9" spans="1:4" x14ac:dyDescent="0.2">
      <c r="A9" t="s">
        <v>44</v>
      </c>
    </row>
    <row r="11" spans="1:4" x14ac:dyDescent="0.2">
      <c r="C11" s="9" t="s">
        <v>101</v>
      </c>
    </row>
    <row r="12" spans="1:4" x14ac:dyDescent="0.2">
      <c r="D12" t="s">
        <v>102</v>
      </c>
    </row>
    <row r="13" spans="1:4" x14ac:dyDescent="0.2">
      <c r="D13" t="s">
        <v>103</v>
      </c>
    </row>
    <row r="14" spans="1:4" x14ac:dyDescent="0.2">
      <c r="D14" t="s">
        <v>104</v>
      </c>
    </row>
    <row r="15" spans="1:4" x14ac:dyDescent="0.2">
      <c r="D15" t="s">
        <v>105</v>
      </c>
    </row>
    <row r="16" spans="1:4" x14ac:dyDescent="0.2">
      <c r="D16" t="s">
        <v>106</v>
      </c>
    </row>
    <row r="17" spans="1:4" x14ac:dyDescent="0.2">
      <c r="D17" t="s">
        <v>107</v>
      </c>
    </row>
    <row r="20" spans="1:4" x14ac:dyDescent="0.2">
      <c r="B20" s="15" t="s">
        <v>112</v>
      </c>
    </row>
    <row r="21" spans="1:4" x14ac:dyDescent="0.2">
      <c r="C21" s="7" t="s">
        <v>71</v>
      </c>
    </row>
    <row r="22" spans="1:4" x14ac:dyDescent="0.2">
      <c r="C22" s="7" t="s">
        <v>72</v>
      </c>
    </row>
    <row r="23" spans="1:4" x14ac:dyDescent="0.2">
      <c r="C23" s="7" t="s">
        <v>70</v>
      </c>
    </row>
    <row r="24" spans="1:4" x14ac:dyDescent="0.2">
      <c r="C24" s="7" t="s">
        <v>69</v>
      </c>
    </row>
    <row r="25" spans="1:4" x14ac:dyDescent="0.2">
      <c r="C25" s="7"/>
    </row>
    <row r="26" spans="1:4" x14ac:dyDescent="0.2">
      <c r="C26" s="9" t="s">
        <v>101</v>
      </c>
    </row>
    <row r="27" spans="1:4" x14ac:dyDescent="0.2">
      <c r="C27" s="7"/>
      <c r="D27" t="s">
        <v>109</v>
      </c>
    </row>
    <row r="28" spans="1:4" x14ac:dyDescent="0.2">
      <c r="D28" t="s">
        <v>73</v>
      </c>
    </row>
    <row r="32" spans="1:4" x14ac:dyDescent="0.2">
      <c r="A32" s="1"/>
    </row>
    <row r="54" spans="1:1" x14ac:dyDescent="0.2">
      <c r="A54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8" sqref="B8"/>
    </sheetView>
  </sheetViews>
  <sheetFormatPr defaultRowHeight="12.75" x14ac:dyDescent="0.2"/>
  <sheetData>
    <row r="1" spans="1:2" ht="15.75" x14ac:dyDescent="0.25">
      <c r="A1" s="10" t="s">
        <v>113</v>
      </c>
    </row>
    <row r="3" spans="1:2" x14ac:dyDescent="0.2">
      <c r="B3" t="s">
        <v>45</v>
      </c>
    </row>
    <row r="4" spans="1:2" x14ac:dyDescent="0.2">
      <c r="A4" t="s">
        <v>46</v>
      </c>
    </row>
    <row r="6" spans="1:2" x14ac:dyDescent="0.2">
      <c r="B6" t="s">
        <v>99</v>
      </c>
    </row>
    <row r="8" spans="1:2" x14ac:dyDescent="0.2">
      <c r="B8" t="s">
        <v>74</v>
      </c>
    </row>
    <row r="10" spans="1:2" x14ac:dyDescent="0.2">
      <c r="B10" t="s">
        <v>108</v>
      </c>
    </row>
    <row r="12" spans="1:2" x14ac:dyDescent="0.2">
      <c r="B12" t="s">
        <v>95</v>
      </c>
    </row>
    <row r="14" spans="1:2" x14ac:dyDescent="0.2">
      <c r="B14" t="s">
        <v>96</v>
      </c>
    </row>
    <row r="16" spans="1:2" x14ac:dyDescent="0.2">
      <c r="B16" t="s">
        <v>47</v>
      </c>
    </row>
    <row r="17" spans="1:2" x14ac:dyDescent="0.2">
      <c r="A17" t="s">
        <v>48</v>
      </c>
    </row>
    <row r="19" spans="1:2" x14ac:dyDescent="0.2">
      <c r="B19" t="s">
        <v>177</v>
      </c>
    </row>
    <row r="20" spans="1:2" x14ac:dyDescent="0.2">
      <c r="A20" t="s">
        <v>178</v>
      </c>
    </row>
    <row r="22" spans="1:2" x14ac:dyDescent="0.2">
      <c r="B22" t="s">
        <v>98</v>
      </c>
    </row>
    <row r="24" spans="1:2" x14ac:dyDescent="0.2">
      <c r="B24" t="s">
        <v>49</v>
      </c>
    </row>
    <row r="25" spans="1:2" x14ac:dyDescent="0.2">
      <c r="A25" s="5" t="s">
        <v>50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2" workbookViewId="0">
      <selection activeCell="B19" sqref="B19"/>
    </sheetView>
  </sheetViews>
  <sheetFormatPr defaultRowHeight="12.75" x14ac:dyDescent="0.2"/>
  <cols>
    <col min="8" max="8" width="54.85546875" customWidth="1"/>
  </cols>
  <sheetData>
    <row r="1" spans="1:8" ht="23.25" x14ac:dyDescent="0.35">
      <c r="A1" s="108" t="s">
        <v>176</v>
      </c>
      <c r="B1" s="109"/>
      <c r="C1" s="109"/>
      <c r="D1" s="109"/>
      <c r="E1" s="109"/>
      <c r="F1" s="109"/>
      <c r="G1" s="109"/>
      <c r="H1" s="110"/>
    </row>
    <row r="2" spans="1:8" ht="22.5" customHeight="1" x14ac:dyDescent="0.2">
      <c r="A2" s="66"/>
      <c r="B2" s="66"/>
      <c r="C2" s="66"/>
      <c r="D2" s="66"/>
      <c r="E2" s="66"/>
      <c r="F2" s="66"/>
      <c r="G2" s="66"/>
      <c r="H2" s="66"/>
    </row>
    <row r="3" spans="1:8" ht="15.75" x14ac:dyDescent="0.25">
      <c r="A3" s="78"/>
      <c r="B3" s="79" t="s">
        <v>82</v>
      </c>
      <c r="C3" s="80"/>
      <c r="D3" s="80"/>
      <c r="E3" s="80"/>
      <c r="F3" s="80"/>
      <c r="G3" s="80"/>
      <c r="H3" s="81"/>
    </row>
    <row r="4" spans="1:8" ht="15.75" x14ac:dyDescent="0.25">
      <c r="A4" s="82"/>
      <c r="B4" s="83"/>
      <c r="C4" s="83"/>
      <c r="D4" s="83"/>
      <c r="E4" s="83"/>
      <c r="F4" s="83"/>
      <c r="G4" s="83"/>
      <c r="H4" s="84"/>
    </row>
    <row r="5" spans="1:8" ht="15.75" x14ac:dyDescent="0.25">
      <c r="A5" s="82"/>
      <c r="B5" s="85" t="s">
        <v>170</v>
      </c>
      <c r="C5" s="83"/>
      <c r="D5" s="83"/>
      <c r="E5" s="83"/>
      <c r="F5" s="83"/>
      <c r="G5" s="83"/>
      <c r="H5" s="84"/>
    </row>
    <row r="6" spans="1:8" ht="15.75" x14ac:dyDescent="0.25">
      <c r="A6" s="82"/>
      <c r="B6" s="83"/>
      <c r="C6" s="83"/>
      <c r="D6" s="83"/>
      <c r="E6" s="83"/>
      <c r="F6" s="83"/>
      <c r="G6" s="83"/>
      <c r="H6" s="84"/>
    </row>
    <row r="7" spans="1:8" ht="15.75" x14ac:dyDescent="0.25">
      <c r="A7" s="82"/>
      <c r="B7" s="85" t="s">
        <v>171</v>
      </c>
      <c r="C7" s="83"/>
      <c r="D7" s="83"/>
      <c r="E7" s="83"/>
      <c r="F7" s="83"/>
      <c r="G7" s="83"/>
      <c r="H7" s="84"/>
    </row>
    <row r="8" spans="1:8" ht="15.75" x14ac:dyDescent="0.25">
      <c r="A8" s="82"/>
      <c r="B8" s="83"/>
      <c r="C8" s="83"/>
      <c r="D8" s="83"/>
      <c r="E8" s="83"/>
      <c r="F8" s="83"/>
      <c r="G8" s="83"/>
      <c r="H8" s="84"/>
    </row>
    <row r="9" spans="1:8" ht="15.75" x14ac:dyDescent="0.25">
      <c r="A9" s="82"/>
      <c r="B9" s="85" t="s">
        <v>83</v>
      </c>
      <c r="C9" s="83"/>
      <c r="D9" s="83"/>
      <c r="E9" s="83"/>
      <c r="F9" s="83"/>
      <c r="G9" s="83"/>
      <c r="H9" s="84"/>
    </row>
    <row r="10" spans="1:8" ht="15.75" x14ac:dyDescent="0.25">
      <c r="A10" s="82"/>
      <c r="B10" s="83"/>
      <c r="C10" s="83"/>
      <c r="D10" s="83"/>
      <c r="E10" s="83"/>
      <c r="F10" s="83"/>
      <c r="G10" s="83"/>
      <c r="H10" s="84"/>
    </row>
    <row r="11" spans="1:8" ht="15.75" x14ac:dyDescent="0.25">
      <c r="A11" s="82"/>
      <c r="B11" s="85" t="s">
        <v>97</v>
      </c>
      <c r="C11" s="83"/>
      <c r="D11" s="83"/>
      <c r="E11" s="83"/>
      <c r="F11" s="83"/>
      <c r="G11" s="83"/>
      <c r="H11" s="84"/>
    </row>
    <row r="12" spans="1:8" ht="15.75" x14ac:dyDescent="0.25">
      <c r="A12" s="82"/>
      <c r="B12" s="83"/>
      <c r="C12" s="83"/>
      <c r="D12" s="83"/>
      <c r="E12" s="83"/>
      <c r="F12" s="83"/>
      <c r="G12" s="83"/>
      <c r="H12" s="84"/>
    </row>
    <row r="13" spans="1:8" ht="15.75" x14ac:dyDescent="0.25">
      <c r="A13" s="82"/>
      <c r="B13" s="85" t="s">
        <v>115</v>
      </c>
      <c r="C13" s="83"/>
      <c r="D13" s="83"/>
      <c r="E13" s="83"/>
      <c r="F13" s="83"/>
      <c r="G13" s="83"/>
      <c r="H13" s="84"/>
    </row>
    <row r="14" spans="1:8" ht="15.75" x14ac:dyDescent="0.25">
      <c r="A14" s="82"/>
      <c r="B14" s="83"/>
      <c r="C14" s="83"/>
      <c r="D14" s="83"/>
      <c r="E14" s="83"/>
      <c r="F14" s="83"/>
      <c r="G14" s="83"/>
      <c r="H14" s="84"/>
    </row>
    <row r="15" spans="1:8" ht="15.75" x14ac:dyDescent="0.25">
      <c r="A15" s="82"/>
      <c r="B15" s="85" t="s">
        <v>78</v>
      </c>
      <c r="C15" s="83"/>
      <c r="D15" s="83"/>
      <c r="E15" s="83"/>
      <c r="F15" s="83"/>
      <c r="G15" s="83"/>
      <c r="H15" s="84"/>
    </row>
    <row r="16" spans="1:8" ht="15.75" x14ac:dyDescent="0.25">
      <c r="A16" s="82"/>
      <c r="B16" s="83"/>
      <c r="C16" s="83"/>
      <c r="D16" s="83"/>
      <c r="E16" s="83"/>
      <c r="F16" s="83"/>
      <c r="G16" s="83"/>
      <c r="H16" s="84"/>
    </row>
    <row r="17" spans="1:8" ht="15.75" x14ac:dyDescent="0.25">
      <c r="A17" s="82"/>
      <c r="B17" s="85" t="s">
        <v>116</v>
      </c>
      <c r="C17" s="83"/>
      <c r="D17" s="83"/>
      <c r="E17" s="83"/>
      <c r="F17" s="83"/>
      <c r="G17" s="83"/>
      <c r="H17" s="84"/>
    </row>
    <row r="18" spans="1:8" ht="15.75" x14ac:dyDescent="0.25">
      <c r="A18" s="82"/>
      <c r="B18" s="83"/>
      <c r="C18" s="83"/>
      <c r="D18" s="83"/>
      <c r="E18" s="83"/>
      <c r="F18" s="83"/>
      <c r="G18" s="83"/>
      <c r="H18" s="84"/>
    </row>
    <row r="19" spans="1:8" ht="15.75" x14ac:dyDescent="0.25">
      <c r="A19" s="82"/>
      <c r="B19" s="85" t="s">
        <v>172</v>
      </c>
      <c r="C19" s="83"/>
      <c r="D19" s="83"/>
      <c r="E19" s="83"/>
      <c r="F19" s="83"/>
      <c r="G19" s="83"/>
      <c r="H19" s="84"/>
    </row>
    <row r="20" spans="1:8" ht="15.75" x14ac:dyDescent="0.25">
      <c r="A20" s="82"/>
      <c r="B20" s="85"/>
      <c r="C20" s="83"/>
      <c r="D20" s="83"/>
      <c r="E20" s="83"/>
      <c r="F20" s="83"/>
      <c r="G20" s="83"/>
      <c r="H20" s="84"/>
    </row>
    <row r="21" spans="1:8" ht="15.75" x14ac:dyDescent="0.25">
      <c r="A21" s="82"/>
      <c r="B21" s="86" t="s">
        <v>189</v>
      </c>
      <c r="C21" s="83"/>
      <c r="D21" s="83"/>
      <c r="E21" s="83"/>
      <c r="F21" s="83"/>
      <c r="G21" s="83"/>
      <c r="H21" s="84"/>
    </row>
    <row r="22" spans="1:8" ht="15.75" x14ac:dyDescent="0.25">
      <c r="A22" s="82"/>
      <c r="B22" s="83"/>
      <c r="C22" s="83"/>
      <c r="D22" s="83"/>
      <c r="E22" s="83"/>
      <c r="F22" s="83"/>
      <c r="G22" s="83"/>
      <c r="H22" s="84"/>
    </row>
    <row r="23" spans="1:8" ht="15.75" x14ac:dyDescent="0.25">
      <c r="A23" s="82"/>
      <c r="B23" s="85" t="s">
        <v>110</v>
      </c>
      <c r="C23" s="83"/>
      <c r="D23" s="83"/>
      <c r="E23" s="83"/>
      <c r="F23" s="83"/>
      <c r="G23" s="83"/>
      <c r="H23" s="84"/>
    </row>
    <row r="24" spans="1:8" ht="15.75" x14ac:dyDescent="0.25">
      <c r="A24" s="82"/>
      <c r="B24" s="83"/>
      <c r="C24" s="83"/>
      <c r="D24" s="83"/>
      <c r="E24" s="83"/>
      <c r="F24" s="83"/>
      <c r="G24" s="83"/>
      <c r="H24" s="84"/>
    </row>
    <row r="25" spans="1:8" ht="15.75" x14ac:dyDescent="0.25">
      <c r="A25" s="82"/>
      <c r="B25" s="85" t="s">
        <v>113</v>
      </c>
      <c r="C25" s="83"/>
      <c r="D25" s="83"/>
      <c r="E25" s="83"/>
      <c r="F25" s="83"/>
      <c r="G25" s="83"/>
      <c r="H25" s="84"/>
    </row>
    <row r="26" spans="1:8" ht="18" x14ac:dyDescent="0.25">
      <c r="A26" s="87"/>
      <c r="B26" s="88"/>
      <c r="C26" s="88"/>
      <c r="D26" s="88"/>
      <c r="E26" s="88"/>
      <c r="F26" s="88"/>
      <c r="G26" s="88"/>
      <c r="H26" s="89"/>
    </row>
    <row r="27" spans="1:8" ht="15" x14ac:dyDescent="0.2">
      <c r="A27" s="65"/>
      <c r="B27" s="65"/>
      <c r="C27" s="65"/>
      <c r="D27" s="65"/>
      <c r="E27" s="65"/>
      <c r="F27" s="65"/>
      <c r="G27" s="65"/>
      <c r="H27" s="65"/>
    </row>
    <row r="28" spans="1:8" ht="15" x14ac:dyDescent="0.2">
      <c r="A28" s="65"/>
      <c r="B28" s="65"/>
      <c r="C28" s="65"/>
      <c r="D28" s="65"/>
      <c r="E28" s="65"/>
      <c r="F28" s="65"/>
      <c r="G28" s="65"/>
      <c r="H28" s="65"/>
    </row>
  </sheetData>
  <mergeCells count="1">
    <mergeCell ref="A1:H1"/>
  </mergeCells>
  <phoneticPr fontId="0" type="noConversion"/>
  <hyperlinks>
    <hyperlink ref="B3" location="Introduction!A1" display="Introduction"/>
    <hyperlink ref="B7" location="' Classification'!A1" display="Classification of Asian Options "/>
    <hyperlink ref="B9" location="Payoffs!A1" display="Payoffs of Asian Options"/>
    <hyperlink ref="B11" location="'Pricing &amp; Hedging'!A1" display="Pricing and Hedging of Asian Options"/>
    <hyperlink ref="B13" location="'Mini Case Study #1'!A1" display="Mini Case Study #1:  Asian average price call option"/>
    <hyperlink ref="B15" location="'Mini Case Study #2'!A1" display="Mini Case Study #2:  Asian average price put option"/>
    <hyperlink ref="B17" location="'Mini Case Study #3'!A1" display="Mini Case Study #3:  Asian collar"/>
    <hyperlink ref="B19" location="'Asian Stip Example'!A1" display="Asian Strip Example"/>
    <hyperlink ref="B23" location="'Pricing Models'!A1" display="Pricing Models"/>
    <hyperlink ref="B25" location="References!A1" display="References"/>
    <hyperlink ref="B5" location="'What''s in a name'!A1" display="What's in a Name? - Why the name &quot;Asian Options&quot;?"/>
    <hyperlink ref="B21" location="'Cinergy Cal''02 Example'!A1" display="Cinergy Cal'02 Example"/>
  </hyperlink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6"/>
  <sheetViews>
    <sheetView workbookViewId="0"/>
  </sheetViews>
  <sheetFormatPr defaultRowHeight="12.75" x14ac:dyDescent="0.2"/>
  <sheetData>
    <row r="1" spans="1:14" ht="15.75" x14ac:dyDescent="0.25">
      <c r="A1" s="10" t="s">
        <v>82</v>
      </c>
    </row>
    <row r="3" spans="1:14" x14ac:dyDescent="0.2">
      <c r="B3" t="s">
        <v>118</v>
      </c>
    </row>
    <row r="4" spans="1:14" x14ac:dyDescent="0.2">
      <c r="A4" t="s">
        <v>119</v>
      </c>
    </row>
    <row r="5" spans="1:14" x14ac:dyDescent="0.2">
      <c r="C5" s="5" t="s">
        <v>94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">
      <c r="C6" s="5" t="s">
        <v>120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2">
      <c r="C7" s="5" t="s">
        <v>122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">
      <c r="C8" s="5" t="s">
        <v>121</v>
      </c>
    </row>
    <row r="11" spans="1:14" x14ac:dyDescent="0.2">
      <c r="B11" t="s">
        <v>123</v>
      </c>
    </row>
    <row r="12" spans="1:14" x14ac:dyDescent="0.2">
      <c r="A12" t="s">
        <v>124</v>
      </c>
    </row>
    <row r="13" spans="1:14" x14ac:dyDescent="0.2">
      <c r="A13" t="s">
        <v>125</v>
      </c>
    </row>
    <row r="14" spans="1:14" x14ac:dyDescent="0.2">
      <c r="A14" t="s">
        <v>126</v>
      </c>
    </row>
    <row r="17" spans="2:2" x14ac:dyDescent="0.2">
      <c r="B17" s="11"/>
    </row>
    <row r="18" spans="2:2" x14ac:dyDescent="0.2">
      <c r="B18" s="18"/>
    </row>
    <row r="76" spans="1:1" x14ac:dyDescent="0.2">
      <c r="A76" s="1"/>
    </row>
    <row r="96" spans="1:1" x14ac:dyDescent="0.2">
      <c r="A96" s="1"/>
    </row>
    <row r="98" spans="2:2" x14ac:dyDescent="0.2">
      <c r="B98" s="8"/>
    </row>
    <row r="103" spans="2:2" x14ac:dyDescent="0.2">
      <c r="B103" s="9"/>
    </row>
    <row r="111" spans="2:2" x14ac:dyDescent="0.2">
      <c r="B111" s="8"/>
    </row>
    <row r="116" spans="2:2" x14ac:dyDescent="0.2">
      <c r="B116" s="9"/>
    </row>
    <row r="123" spans="2:2" x14ac:dyDescent="0.2">
      <c r="B123" s="8"/>
    </row>
    <row r="131" spans="1:7" x14ac:dyDescent="0.2">
      <c r="B131" s="9"/>
    </row>
    <row r="140" spans="1:7" x14ac:dyDescent="0.2">
      <c r="A140" s="1"/>
    </row>
    <row r="142" spans="1:7" x14ac:dyDescent="0.2">
      <c r="B142" s="8"/>
    </row>
    <row r="143" spans="1:7" x14ac:dyDescent="0.2">
      <c r="C143" s="7"/>
      <c r="E143" s="6"/>
      <c r="F143" s="6"/>
      <c r="G143" s="6"/>
    </row>
    <row r="144" spans="1:7" x14ac:dyDescent="0.2">
      <c r="D144" s="6"/>
      <c r="E144" s="6"/>
      <c r="F144" s="6"/>
      <c r="G144" s="6"/>
    </row>
    <row r="145" spans="3:7" x14ac:dyDescent="0.2">
      <c r="D145" s="6"/>
      <c r="E145" s="6"/>
      <c r="F145" s="6"/>
      <c r="G145" s="6"/>
    </row>
    <row r="146" spans="3:7" x14ac:dyDescent="0.2">
      <c r="D146" s="6"/>
      <c r="E146" s="6"/>
      <c r="F146" s="6"/>
      <c r="G146" s="6"/>
    </row>
    <row r="147" spans="3:7" x14ac:dyDescent="0.2">
      <c r="D147" s="6"/>
      <c r="E147" s="6"/>
      <c r="F147" s="6"/>
      <c r="G147" s="6"/>
    </row>
    <row r="148" spans="3:7" x14ac:dyDescent="0.2">
      <c r="C148" s="7"/>
    </row>
    <row r="150" spans="3:7" x14ac:dyDescent="0.2">
      <c r="C150" s="7"/>
    </row>
    <row r="153" spans="3:7" x14ac:dyDescent="0.2">
      <c r="C153" s="9"/>
    </row>
    <row r="162" spans="1:3" x14ac:dyDescent="0.2">
      <c r="B162" s="8"/>
    </row>
    <row r="163" spans="1:3" x14ac:dyDescent="0.2">
      <c r="C163" s="7"/>
    </row>
    <row r="164" spans="1:3" x14ac:dyDescent="0.2">
      <c r="C164" s="7"/>
    </row>
    <row r="165" spans="1:3" x14ac:dyDescent="0.2">
      <c r="C165" s="7"/>
    </row>
    <row r="166" spans="1:3" x14ac:dyDescent="0.2">
      <c r="C166" s="7"/>
    </row>
    <row r="167" spans="1:3" x14ac:dyDescent="0.2">
      <c r="C167" s="7"/>
    </row>
    <row r="168" spans="1:3" x14ac:dyDescent="0.2">
      <c r="C168" s="9"/>
    </row>
    <row r="169" spans="1:3" x14ac:dyDescent="0.2">
      <c r="C169" s="7"/>
    </row>
    <row r="174" spans="1:3" x14ac:dyDescent="0.2">
      <c r="A174" s="1"/>
    </row>
    <row r="196" spans="1:1" x14ac:dyDescent="0.2">
      <c r="A196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workbookViewId="0">
      <selection activeCell="B5" sqref="B5"/>
    </sheetView>
  </sheetViews>
  <sheetFormatPr defaultRowHeight="12.75" x14ac:dyDescent="0.2"/>
  <sheetData>
    <row r="1" spans="1:2" ht="15.75" x14ac:dyDescent="0.25">
      <c r="A1" s="10" t="s">
        <v>196</v>
      </c>
    </row>
    <row r="4" spans="1:2" x14ac:dyDescent="0.2">
      <c r="B4" s="18" t="s">
        <v>127</v>
      </c>
    </row>
    <row r="5" spans="1:2" x14ac:dyDescent="0.2">
      <c r="A5" t="s">
        <v>133</v>
      </c>
    </row>
    <row r="6" spans="1:2" x14ac:dyDescent="0.2">
      <c r="A6" t="s">
        <v>128</v>
      </c>
    </row>
    <row r="7" spans="1:2" x14ac:dyDescent="0.2">
      <c r="A7" t="s">
        <v>129</v>
      </c>
    </row>
    <row r="8" spans="1:2" x14ac:dyDescent="0.2">
      <c r="A8" t="s">
        <v>130</v>
      </c>
    </row>
    <row r="9" spans="1:2" x14ac:dyDescent="0.2">
      <c r="A9" t="s">
        <v>131</v>
      </c>
    </row>
    <row r="12" spans="1:2" x14ac:dyDescent="0.2">
      <c r="B12" t="s">
        <v>65</v>
      </c>
    </row>
    <row r="13" spans="1:2" x14ac:dyDescent="0.2">
      <c r="A13" t="s">
        <v>134</v>
      </c>
    </row>
    <row r="14" spans="1:2" x14ac:dyDescent="0.2">
      <c r="A14" t="s">
        <v>132</v>
      </c>
    </row>
    <row r="15" spans="1:2" x14ac:dyDescent="0.2">
      <c r="A15" t="s">
        <v>51</v>
      </c>
    </row>
    <row r="16" spans="1:2" x14ac:dyDescent="0.2">
      <c r="A16" t="s">
        <v>52</v>
      </c>
    </row>
    <row r="62" spans="1:1" x14ac:dyDescent="0.2">
      <c r="A62" s="1"/>
    </row>
    <row r="82" spans="1:2" x14ac:dyDescent="0.2">
      <c r="A82" s="1"/>
    </row>
    <row r="84" spans="1:2" x14ac:dyDescent="0.2">
      <c r="B84" s="8"/>
    </row>
    <row r="89" spans="1:2" x14ac:dyDescent="0.2">
      <c r="B89" s="9"/>
    </row>
    <row r="97" spans="2:2" x14ac:dyDescent="0.2">
      <c r="B97" s="8"/>
    </row>
    <row r="102" spans="2:2" x14ac:dyDescent="0.2">
      <c r="B102" s="9"/>
    </row>
    <row r="109" spans="2:2" x14ac:dyDescent="0.2">
      <c r="B109" s="8"/>
    </row>
    <row r="117" spans="1:2" x14ac:dyDescent="0.2">
      <c r="B117" s="9"/>
    </row>
    <row r="126" spans="1:2" x14ac:dyDescent="0.2">
      <c r="A126" s="1"/>
    </row>
    <row r="128" spans="1:2" x14ac:dyDescent="0.2">
      <c r="B128" s="8"/>
    </row>
    <row r="129" spans="3:7" x14ac:dyDescent="0.2">
      <c r="C129" s="7"/>
      <c r="E129" s="6"/>
      <c r="F129" s="6"/>
      <c r="G129" s="6"/>
    </row>
    <row r="130" spans="3:7" x14ac:dyDescent="0.2">
      <c r="D130" s="6"/>
      <c r="E130" s="6"/>
      <c r="F130" s="6"/>
      <c r="G130" s="6"/>
    </row>
    <row r="131" spans="3:7" x14ac:dyDescent="0.2">
      <c r="D131" s="6"/>
      <c r="E131" s="6"/>
      <c r="F131" s="6"/>
      <c r="G131" s="6"/>
    </row>
    <row r="132" spans="3:7" x14ac:dyDescent="0.2">
      <c r="D132" s="6"/>
      <c r="E132" s="6"/>
      <c r="F132" s="6"/>
      <c r="G132" s="6"/>
    </row>
    <row r="133" spans="3:7" x14ac:dyDescent="0.2">
      <c r="D133" s="6"/>
      <c r="E133" s="6"/>
      <c r="F133" s="6"/>
      <c r="G133" s="6"/>
    </row>
    <row r="134" spans="3:7" x14ac:dyDescent="0.2">
      <c r="C134" s="7"/>
    </row>
    <row r="136" spans="3:7" x14ac:dyDescent="0.2">
      <c r="C136" s="7"/>
    </row>
    <row r="139" spans="3:7" x14ac:dyDescent="0.2">
      <c r="C139" s="9"/>
    </row>
    <row r="148" spans="1:3" x14ac:dyDescent="0.2">
      <c r="B148" s="8"/>
    </row>
    <row r="149" spans="1:3" x14ac:dyDescent="0.2">
      <c r="C149" s="7"/>
    </row>
    <row r="150" spans="1:3" x14ac:dyDescent="0.2">
      <c r="C150" s="7"/>
    </row>
    <row r="151" spans="1:3" x14ac:dyDescent="0.2">
      <c r="C151" s="7"/>
    </row>
    <row r="152" spans="1:3" x14ac:dyDescent="0.2">
      <c r="C152" s="7"/>
    </row>
    <row r="153" spans="1:3" x14ac:dyDescent="0.2">
      <c r="C153" s="7"/>
    </row>
    <row r="154" spans="1:3" x14ac:dyDescent="0.2">
      <c r="C154" s="9"/>
    </row>
    <row r="155" spans="1:3" x14ac:dyDescent="0.2">
      <c r="C155" s="7"/>
    </row>
    <row r="160" spans="1:3" x14ac:dyDescent="0.2">
      <c r="A160" s="1"/>
    </row>
    <row r="182" spans="1:1" x14ac:dyDescent="0.2">
      <c r="A182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2.75" x14ac:dyDescent="0.2"/>
  <sheetData>
    <row r="1" spans="1:3" ht="15.75" x14ac:dyDescent="0.25">
      <c r="A1" s="10" t="s">
        <v>140</v>
      </c>
    </row>
    <row r="5" spans="1:3" x14ac:dyDescent="0.2">
      <c r="B5" t="s">
        <v>135</v>
      </c>
    </row>
    <row r="6" spans="1:3" x14ac:dyDescent="0.2">
      <c r="C6" t="s">
        <v>142</v>
      </c>
    </row>
    <row r="7" spans="1:3" x14ac:dyDescent="0.2">
      <c r="C7" t="s">
        <v>143</v>
      </c>
    </row>
    <row r="8" spans="1:3" x14ac:dyDescent="0.2">
      <c r="B8" s="5" t="s">
        <v>179</v>
      </c>
    </row>
    <row r="9" spans="1:3" x14ac:dyDescent="0.2">
      <c r="B9" s="5"/>
    </row>
    <row r="11" spans="1:3" x14ac:dyDescent="0.2">
      <c r="B11" t="s">
        <v>136</v>
      </c>
    </row>
    <row r="12" spans="1:3" x14ac:dyDescent="0.2">
      <c r="A12" t="s">
        <v>137</v>
      </c>
    </row>
    <row r="13" spans="1:3" x14ac:dyDescent="0.2">
      <c r="C13" t="s">
        <v>53</v>
      </c>
    </row>
    <row r="14" spans="1:3" x14ac:dyDescent="0.2">
      <c r="C14" t="s">
        <v>54</v>
      </c>
    </row>
    <row r="17" spans="1:2" x14ac:dyDescent="0.2">
      <c r="B17" t="s">
        <v>138</v>
      </c>
    </row>
    <row r="18" spans="1:2" x14ac:dyDescent="0.2">
      <c r="A18" t="s">
        <v>55</v>
      </c>
    </row>
    <row r="19" spans="1:2" x14ac:dyDescent="0.2">
      <c r="A19" t="s">
        <v>139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workbookViewId="0">
      <selection activeCell="A2" sqref="A2"/>
    </sheetView>
  </sheetViews>
  <sheetFormatPr defaultRowHeight="12.75" x14ac:dyDescent="0.2"/>
  <sheetData>
    <row r="1" spans="1:13" ht="15.75" x14ac:dyDescent="0.25">
      <c r="A1" s="10" t="s">
        <v>198</v>
      </c>
    </row>
    <row r="3" spans="1:13" x14ac:dyDescent="0.2">
      <c r="B3" t="s">
        <v>141</v>
      </c>
    </row>
    <row r="4" spans="1:13" x14ac:dyDescent="0.2">
      <c r="A4" t="s">
        <v>0</v>
      </c>
    </row>
    <row r="7" spans="1:13" ht="15.75" x14ac:dyDescent="0.25">
      <c r="C7" s="120" t="s">
        <v>180</v>
      </c>
      <c r="D7" s="121"/>
      <c r="E7" s="121"/>
      <c r="F7" s="121"/>
      <c r="G7" s="121"/>
      <c r="H7" s="121"/>
      <c r="I7" s="121"/>
      <c r="J7" s="121"/>
      <c r="K7" s="121"/>
      <c r="L7" s="121"/>
      <c r="M7" s="122"/>
    </row>
    <row r="8" spans="1:13" x14ac:dyDescent="0.2">
      <c r="C8" s="2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2">
      <c r="C9" s="12"/>
      <c r="D9" s="13"/>
      <c r="E9" s="13"/>
      <c r="F9" s="13"/>
      <c r="G9" s="14"/>
      <c r="H9" s="12"/>
      <c r="I9" s="13"/>
      <c r="J9" s="13"/>
      <c r="K9" s="13"/>
      <c r="L9" s="13"/>
      <c r="M9" s="14"/>
    </row>
    <row r="10" spans="1:13" x14ac:dyDescent="0.2">
      <c r="C10" s="123" t="s">
        <v>86</v>
      </c>
      <c r="D10" s="124"/>
      <c r="E10" s="124"/>
      <c r="F10" s="124"/>
      <c r="G10" s="125"/>
      <c r="H10" s="123" t="s">
        <v>87</v>
      </c>
      <c r="I10" s="124"/>
      <c r="J10" s="124"/>
      <c r="K10" s="124"/>
      <c r="L10" s="124"/>
      <c r="M10" s="125"/>
    </row>
    <row r="11" spans="1:13" x14ac:dyDescent="0.2">
      <c r="C11" s="90"/>
      <c r="D11" s="91"/>
      <c r="E11" s="91"/>
      <c r="F11" s="91"/>
      <c r="G11" s="92"/>
      <c r="H11" s="93"/>
      <c r="I11" s="94"/>
      <c r="J11" s="94"/>
      <c r="K11" s="94"/>
      <c r="L11" s="94"/>
      <c r="M11" s="95"/>
    </row>
    <row r="12" spans="1:13" x14ac:dyDescent="0.2">
      <c r="C12" s="114" t="s">
        <v>88</v>
      </c>
      <c r="D12" s="115"/>
      <c r="E12" s="115"/>
      <c r="F12" s="115"/>
      <c r="G12" s="116"/>
      <c r="H12" s="126" t="s">
        <v>92</v>
      </c>
      <c r="I12" s="127"/>
      <c r="J12" s="127"/>
      <c r="K12" s="127"/>
      <c r="L12" s="127"/>
      <c r="M12" s="128"/>
    </row>
    <row r="13" spans="1:13" x14ac:dyDescent="0.2">
      <c r="C13" s="96"/>
      <c r="D13" s="97"/>
      <c r="E13" s="97"/>
      <c r="F13" s="97"/>
      <c r="G13" s="98"/>
      <c r="H13" s="99"/>
      <c r="I13" s="100"/>
      <c r="J13" s="100"/>
      <c r="K13" s="100"/>
      <c r="L13" s="100"/>
      <c r="M13" s="101"/>
    </row>
    <row r="14" spans="1:13" x14ac:dyDescent="0.2">
      <c r="C14" s="117" t="s">
        <v>89</v>
      </c>
      <c r="D14" s="118"/>
      <c r="E14" s="118"/>
      <c r="F14" s="118"/>
      <c r="G14" s="119"/>
      <c r="H14" s="111" t="s">
        <v>93</v>
      </c>
      <c r="I14" s="112"/>
      <c r="J14" s="112"/>
      <c r="K14" s="112"/>
      <c r="L14" s="112"/>
      <c r="M14" s="113"/>
    </row>
    <row r="18" spans="1:5" x14ac:dyDescent="0.2">
      <c r="B18" t="s">
        <v>84</v>
      </c>
    </row>
    <row r="19" spans="1:5" x14ac:dyDescent="0.2">
      <c r="C19" t="s">
        <v>91</v>
      </c>
    </row>
    <row r="20" spans="1:5" x14ac:dyDescent="0.2">
      <c r="C20" t="s">
        <v>56</v>
      </c>
    </row>
    <row r="21" spans="1:5" x14ac:dyDescent="0.2">
      <c r="E21" t="s">
        <v>1</v>
      </c>
    </row>
    <row r="22" spans="1:5" x14ac:dyDescent="0.2">
      <c r="C22" t="s">
        <v>90</v>
      </c>
    </row>
    <row r="25" spans="1:5" x14ac:dyDescent="0.2">
      <c r="B25" t="s">
        <v>85</v>
      </c>
    </row>
    <row r="26" spans="1:5" x14ac:dyDescent="0.2">
      <c r="A26" t="s">
        <v>2</v>
      </c>
    </row>
    <row r="27" spans="1:5" x14ac:dyDescent="0.2">
      <c r="A27" t="s">
        <v>181</v>
      </c>
    </row>
    <row r="42" spans="1:1" x14ac:dyDescent="0.2">
      <c r="A42" s="1"/>
    </row>
    <row r="62" spans="1:2" x14ac:dyDescent="0.2">
      <c r="A62" s="1"/>
    </row>
    <row r="64" spans="1:2" x14ac:dyDescent="0.2">
      <c r="B64" s="8"/>
    </row>
    <row r="69" spans="2:2" x14ac:dyDescent="0.2">
      <c r="B69" s="9"/>
    </row>
    <row r="77" spans="2:2" x14ac:dyDescent="0.2">
      <c r="B77" s="8"/>
    </row>
    <row r="82" spans="2:2" x14ac:dyDescent="0.2">
      <c r="B82" s="9"/>
    </row>
    <row r="89" spans="2:2" x14ac:dyDescent="0.2">
      <c r="B89" s="8"/>
    </row>
    <row r="97" spans="1:7" x14ac:dyDescent="0.2">
      <c r="B97" s="9"/>
    </row>
    <row r="106" spans="1:7" x14ac:dyDescent="0.2">
      <c r="A106" s="1"/>
    </row>
    <row r="108" spans="1:7" x14ac:dyDescent="0.2">
      <c r="B108" s="8"/>
    </row>
    <row r="109" spans="1:7" x14ac:dyDescent="0.2">
      <c r="C109" s="7"/>
      <c r="E109" s="6"/>
      <c r="F109" s="6"/>
      <c r="G109" s="6"/>
    </row>
    <row r="110" spans="1:7" x14ac:dyDescent="0.2">
      <c r="D110" s="6"/>
      <c r="E110" s="6"/>
      <c r="F110" s="6"/>
      <c r="G110" s="6"/>
    </row>
    <row r="111" spans="1:7" x14ac:dyDescent="0.2">
      <c r="D111" s="6"/>
      <c r="E111" s="6"/>
      <c r="F111" s="6"/>
      <c r="G111" s="6"/>
    </row>
    <row r="112" spans="1:7" x14ac:dyDescent="0.2">
      <c r="D112" s="6"/>
      <c r="E112" s="6"/>
      <c r="F112" s="6"/>
      <c r="G112" s="6"/>
    </row>
    <row r="113" spans="2:7" x14ac:dyDescent="0.2">
      <c r="D113" s="6"/>
      <c r="E113" s="6"/>
      <c r="F113" s="6"/>
      <c r="G113" s="6"/>
    </row>
    <row r="114" spans="2:7" x14ac:dyDescent="0.2">
      <c r="C114" s="7"/>
    </row>
    <row r="116" spans="2:7" x14ac:dyDescent="0.2">
      <c r="C116" s="7"/>
    </row>
    <row r="119" spans="2:7" x14ac:dyDescent="0.2">
      <c r="C119" s="9"/>
    </row>
    <row r="128" spans="2:7" x14ac:dyDescent="0.2">
      <c r="B128" s="8"/>
    </row>
    <row r="129" spans="1:3" x14ac:dyDescent="0.2">
      <c r="C129" s="7"/>
    </row>
    <row r="130" spans="1:3" x14ac:dyDescent="0.2">
      <c r="C130" s="7"/>
    </row>
    <row r="131" spans="1:3" x14ac:dyDescent="0.2">
      <c r="C131" s="7"/>
    </row>
    <row r="132" spans="1:3" x14ac:dyDescent="0.2">
      <c r="C132" s="7"/>
    </row>
    <row r="133" spans="1:3" x14ac:dyDescent="0.2">
      <c r="C133" s="7"/>
    </row>
    <row r="134" spans="1:3" x14ac:dyDescent="0.2">
      <c r="C134" s="9"/>
    </row>
    <row r="135" spans="1:3" x14ac:dyDescent="0.2">
      <c r="C135" s="7"/>
    </row>
    <row r="140" spans="1:3" x14ac:dyDescent="0.2">
      <c r="A140" s="1"/>
    </row>
    <row r="162" spans="1:1" x14ac:dyDescent="0.2">
      <c r="A162" s="5"/>
    </row>
  </sheetData>
  <mergeCells count="7">
    <mergeCell ref="H14:M14"/>
    <mergeCell ref="C12:G12"/>
    <mergeCell ref="C14:G14"/>
    <mergeCell ref="C7:M7"/>
    <mergeCell ref="C10:G10"/>
    <mergeCell ref="H10:M10"/>
    <mergeCell ref="H12:M12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/>
  </sheetViews>
  <sheetFormatPr defaultRowHeight="12.75" x14ac:dyDescent="0.2"/>
  <sheetData>
    <row r="1" spans="1:2" ht="15.75" x14ac:dyDescent="0.25">
      <c r="A1" s="10" t="s">
        <v>97</v>
      </c>
    </row>
    <row r="3" spans="1:2" x14ac:dyDescent="0.2">
      <c r="B3" t="s">
        <v>3</v>
      </c>
    </row>
    <row r="4" spans="1:2" x14ac:dyDescent="0.2">
      <c r="A4" t="s">
        <v>4</v>
      </c>
    </row>
    <row r="5" spans="1:2" x14ac:dyDescent="0.2">
      <c r="A5" t="s">
        <v>5</v>
      </c>
    </row>
    <row r="6" spans="1:2" x14ac:dyDescent="0.2">
      <c r="A6" t="s">
        <v>6</v>
      </c>
    </row>
    <row r="7" spans="1:2" x14ac:dyDescent="0.2">
      <c r="A7" t="s">
        <v>7</v>
      </c>
    </row>
    <row r="9" spans="1:2" x14ac:dyDescent="0.2">
      <c r="A9" s="1"/>
    </row>
    <row r="10" spans="1:2" x14ac:dyDescent="0.2">
      <c r="B10" t="s">
        <v>8</v>
      </c>
    </row>
    <row r="11" spans="1:2" x14ac:dyDescent="0.2">
      <c r="A11" t="s">
        <v>9</v>
      </c>
    </row>
    <row r="12" spans="1:2" x14ac:dyDescent="0.2">
      <c r="A12" t="s">
        <v>10</v>
      </c>
    </row>
    <row r="13" spans="1:2" x14ac:dyDescent="0.2">
      <c r="B13" t="s">
        <v>11</v>
      </c>
    </row>
    <row r="14" spans="1:2" x14ac:dyDescent="0.2">
      <c r="A14" t="s">
        <v>12</v>
      </c>
    </row>
    <row r="15" spans="1:2" x14ac:dyDescent="0.2">
      <c r="B15" t="s">
        <v>13</v>
      </c>
    </row>
    <row r="16" spans="1:2" x14ac:dyDescent="0.2">
      <c r="A16" t="s">
        <v>14</v>
      </c>
    </row>
    <row r="17" spans="1:2" x14ac:dyDescent="0.2">
      <c r="B17" t="s">
        <v>15</v>
      </c>
    </row>
    <row r="18" spans="1:2" x14ac:dyDescent="0.2">
      <c r="B18" t="s">
        <v>57</v>
      </c>
    </row>
    <row r="19" spans="1:2" x14ac:dyDescent="0.2">
      <c r="A19" t="s">
        <v>16</v>
      </c>
    </row>
    <row r="20" spans="1:2" x14ac:dyDescent="0.2">
      <c r="A20" t="s">
        <v>17</v>
      </c>
    </row>
    <row r="23" spans="1:2" x14ac:dyDescent="0.2">
      <c r="B23" t="s">
        <v>18</v>
      </c>
    </row>
    <row r="24" spans="1:2" x14ac:dyDescent="0.2">
      <c r="A24" t="s">
        <v>19</v>
      </c>
    </row>
    <row r="25" spans="1:2" x14ac:dyDescent="0.2">
      <c r="A25" t="s">
        <v>20</v>
      </c>
    </row>
    <row r="26" spans="1:2" x14ac:dyDescent="0.2">
      <c r="A26" t="s">
        <v>21</v>
      </c>
    </row>
    <row r="29" spans="1:2" x14ac:dyDescent="0.2">
      <c r="B29" t="s">
        <v>66</v>
      </c>
    </row>
    <row r="30" spans="1:2" x14ac:dyDescent="0.2">
      <c r="A30" t="s">
        <v>22</v>
      </c>
    </row>
    <row r="32" spans="1:2" x14ac:dyDescent="0.2">
      <c r="A32" s="1"/>
    </row>
    <row r="34" spans="2:2" x14ac:dyDescent="0.2">
      <c r="B34" s="8"/>
    </row>
    <row r="39" spans="2:2" x14ac:dyDescent="0.2">
      <c r="B39" s="9"/>
    </row>
    <row r="47" spans="2:2" x14ac:dyDescent="0.2">
      <c r="B47" s="8"/>
    </row>
    <row r="52" spans="2:2" x14ac:dyDescent="0.2">
      <c r="B52" s="9"/>
    </row>
    <row r="59" spans="2:2" x14ac:dyDescent="0.2">
      <c r="B59" s="8"/>
    </row>
    <row r="67" spans="1:7" x14ac:dyDescent="0.2">
      <c r="B67" s="9"/>
    </row>
    <row r="76" spans="1:7" x14ac:dyDescent="0.2">
      <c r="A76" s="1"/>
    </row>
    <row r="78" spans="1:7" x14ac:dyDescent="0.2">
      <c r="B78" s="8"/>
    </row>
    <row r="79" spans="1:7" x14ac:dyDescent="0.2">
      <c r="C79" s="7"/>
      <c r="E79" s="6"/>
      <c r="F79" s="6"/>
      <c r="G79" s="6"/>
    </row>
    <row r="80" spans="1:7" x14ac:dyDescent="0.2">
      <c r="D80" s="6"/>
      <c r="E80" s="6"/>
      <c r="F80" s="6"/>
      <c r="G80" s="6"/>
    </row>
    <row r="81" spans="3:7" x14ac:dyDescent="0.2">
      <c r="D81" s="6"/>
      <c r="E81" s="6"/>
      <c r="F81" s="6"/>
      <c r="G81" s="6"/>
    </row>
    <row r="82" spans="3:7" x14ac:dyDescent="0.2">
      <c r="D82" s="6"/>
      <c r="E82" s="6"/>
      <c r="F82" s="6"/>
      <c r="G82" s="6"/>
    </row>
    <row r="83" spans="3:7" x14ac:dyDescent="0.2">
      <c r="D83" s="6"/>
      <c r="E83" s="6"/>
      <c r="F83" s="6"/>
      <c r="G83" s="6"/>
    </row>
    <row r="84" spans="3:7" x14ac:dyDescent="0.2">
      <c r="C84" s="7"/>
    </row>
    <row r="86" spans="3:7" x14ac:dyDescent="0.2">
      <c r="C86" s="7"/>
    </row>
    <row r="89" spans="3:7" x14ac:dyDescent="0.2">
      <c r="C89" s="9"/>
    </row>
    <row r="98" spans="1:3" x14ac:dyDescent="0.2">
      <c r="B98" s="8"/>
    </row>
    <row r="99" spans="1:3" x14ac:dyDescent="0.2">
      <c r="C99" s="7"/>
    </row>
    <row r="100" spans="1:3" x14ac:dyDescent="0.2">
      <c r="C100" s="7"/>
    </row>
    <row r="101" spans="1:3" x14ac:dyDescent="0.2">
      <c r="C101" s="7"/>
    </row>
    <row r="102" spans="1:3" x14ac:dyDescent="0.2">
      <c r="C102" s="7"/>
    </row>
    <row r="103" spans="1:3" x14ac:dyDescent="0.2">
      <c r="C103" s="7"/>
    </row>
    <row r="104" spans="1:3" x14ac:dyDescent="0.2">
      <c r="C104" s="9"/>
    </row>
    <row r="105" spans="1:3" x14ac:dyDescent="0.2">
      <c r="C105" s="7"/>
    </row>
    <row r="110" spans="1:3" x14ac:dyDescent="0.2">
      <c r="A110" s="1"/>
    </row>
    <row r="132" spans="1:1" x14ac:dyDescent="0.2">
      <c r="A132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activeCell="H24" sqref="H24"/>
    </sheetView>
  </sheetViews>
  <sheetFormatPr defaultRowHeight="12.75" x14ac:dyDescent="0.2"/>
  <sheetData>
    <row r="1" spans="1:3" ht="15.75" x14ac:dyDescent="0.25">
      <c r="A1" s="10" t="s">
        <v>115</v>
      </c>
    </row>
    <row r="4" spans="1:3" x14ac:dyDescent="0.2">
      <c r="B4" s="15"/>
    </row>
    <row r="5" spans="1:3" x14ac:dyDescent="0.2">
      <c r="B5" t="s">
        <v>23</v>
      </c>
    </row>
    <row r="6" spans="1:3" x14ac:dyDescent="0.2">
      <c r="A6" t="s">
        <v>58</v>
      </c>
    </row>
    <row r="7" spans="1:3" x14ac:dyDescent="0.2">
      <c r="A7" t="s">
        <v>24</v>
      </c>
    </row>
    <row r="8" spans="1:3" x14ac:dyDescent="0.2">
      <c r="A8" t="s">
        <v>25</v>
      </c>
    </row>
    <row r="11" spans="1:3" x14ac:dyDescent="0.2">
      <c r="B11" s="19" t="s">
        <v>79</v>
      </c>
    </row>
    <row r="12" spans="1:3" x14ac:dyDescent="0.2">
      <c r="C12" t="s">
        <v>75</v>
      </c>
    </row>
    <row r="13" spans="1:3" x14ac:dyDescent="0.2">
      <c r="C13" t="s">
        <v>76</v>
      </c>
    </row>
    <row r="14" spans="1:3" x14ac:dyDescent="0.2">
      <c r="C14" t="s">
        <v>77</v>
      </c>
    </row>
    <row r="15" spans="1:3" x14ac:dyDescent="0.2">
      <c r="C15" t="s">
        <v>26</v>
      </c>
    </row>
    <row r="16" spans="1:3" x14ac:dyDescent="0.2">
      <c r="C16" t="s">
        <v>27</v>
      </c>
    </row>
    <row r="17" spans="2:3" x14ac:dyDescent="0.2">
      <c r="C17" t="s">
        <v>32</v>
      </c>
    </row>
    <row r="18" spans="2:3" x14ac:dyDescent="0.2">
      <c r="C18" t="s">
        <v>33</v>
      </c>
    </row>
    <row r="22" spans="2:3" x14ac:dyDescent="0.2">
      <c r="B22" s="15"/>
    </row>
    <row r="27" spans="2:3" x14ac:dyDescent="0.2">
      <c r="B27" s="17"/>
    </row>
    <row r="36" spans="2:2" x14ac:dyDescent="0.2">
      <c r="B36" s="15"/>
    </row>
    <row r="44" spans="2:2" x14ac:dyDescent="0.2">
      <c r="B44" s="9"/>
    </row>
    <row r="53" spans="1:7" x14ac:dyDescent="0.2">
      <c r="A53" s="1"/>
    </row>
    <row r="55" spans="1:7" x14ac:dyDescent="0.2">
      <c r="B55" s="8"/>
    </row>
    <row r="56" spans="1:7" x14ac:dyDescent="0.2">
      <c r="C56" s="7"/>
      <c r="E56" s="6"/>
      <c r="F56" s="6"/>
      <c r="G56" s="6"/>
    </row>
    <row r="57" spans="1:7" x14ac:dyDescent="0.2">
      <c r="D57" s="6"/>
      <c r="E57" s="6"/>
      <c r="F57" s="6"/>
      <c r="G57" s="6"/>
    </row>
    <row r="58" spans="1:7" x14ac:dyDescent="0.2">
      <c r="D58" s="6"/>
      <c r="E58" s="6"/>
      <c r="F58" s="6"/>
      <c r="G58" s="6"/>
    </row>
    <row r="59" spans="1:7" x14ac:dyDescent="0.2">
      <c r="D59" s="6"/>
      <c r="E59" s="6"/>
      <c r="F59" s="6"/>
      <c r="G59" s="6"/>
    </row>
    <row r="60" spans="1:7" x14ac:dyDescent="0.2">
      <c r="D60" s="6"/>
      <c r="E60" s="6"/>
      <c r="F60" s="6"/>
      <c r="G60" s="6"/>
    </row>
    <row r="61" spans="1:7" x14ac:dyDescent="0.2">
      <c r="C61" s="7"/>
    </row>
    <row r="63" spans="1:7" x14ac:dyDescent="0.2">
      <c r="C63" s="7"/>
    </row>
    <row r="66" spans="2:3" x14ac:dyDescent="0.2">
      <c r="C66" s="9"/>
    </row>
    <row r="75" spans="2:3" x14ac:dyDescent="0.2">
      <c r="B75" s="8"/>
    </row>
    <row r="76" spans="2:3" x14ac:dyDescent="0.2">
      <c r="C76" s="7"/>
    </row>
    <row r="77" spans="2:3" x14ac:dyDescent="0.2">
      <c r="C77" s="7"/>
    </row>
    <row r="78" spans="2:3" x14ac:dyDescent="0.2">
      <c r="C78" s="7"/>
    </row>
    <row r="79" spans="2:3" x14ac:dyDescent="0.2">
      <c r="C79" s="7"/>
    </row>
    <row r="80" spans="2:3" x14ac:dyDescent="0.2">
      <c r="C80" s="7"/>
    </row>
    <row r="81" spans="1:3" x14ac:dyDescent="0.2">
      <c r="C81" s="9"/>
    </row>
    <row r="82" spans="1:3" x14ac:dyDescent="0.2">
      <c r="C82" s="7"/>
    </row>
    <row r="87" spans="1:3" x14ac:dyDescent="0.2">
      <c r="A87" s="1"/>
    </row>
    <row r="109" spans="1:1" x14ac:dyDescent="0.2">
      <c r="A109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activeCell="J28" sqref="J28"/>
    </sheetView>
  </sheetViews>
  <sheetFormatPr defaultRowHeight="12.75" x14ac:dyDescent="0.2"/>
  <sheetData>
    <row r="1" spans="1:3" ht="15.75" x14ac:dyDescent="0.25">
      <c r="A1" s="10" t="s">
        <v>78</v>
      </c>
    </row>
    <row r="3" spans="1:3" x14ac:dyDescent="0.2">
      <c r="B3" t="s">
        <v>114</v>
      </c>
    </row>
    <row r="4" spans="1:3" x14ac:dyDescent="0.2">
      <c r="A4" t="s">
        <v>28</v>
      </c>
    </row>
    <row r="5" spans="1:3" x14ac:dyDescent="0.2">
      <c r="A5" t="s">
        <v>29</v>
      </c>
    </row>
    <row r="6" spans="1:3" x14ac:dyDescent="0.2">
      <c r="A6" t="s">
        <v>30</v>
      </c>
    </row>
    <row r="9" spans="1:3" x14ac:dyDescent="0.2">
      <c r="B9" s="19" t="s">
        <v>80</v>
      </c>
    </row>
    <row r="10" spans="1:3" x14ac:dyDescent="0.2">
      <c r="C10" t="s">
        <v>60</v>
      </c>
    </row>
    <row r="11" spans="1:3" x14ac:dyDescent="0.2">
      <c r="C11" t="s">
        <v>59</v>
      </c>
    </row>
    <row r="12" spans="1:3" x14ac:dyDescent="0.2">
      <c r="C12" t="s">
        <v>77</v>
      </c>
    </row>
    <row r="13" spans="1:3" x14ac:dyDescent="0.2">
      <c r="C13" t="s">
        <v>31</v>
      </c>
    </row>
    <row r="14" spans="1:3" x14ac:dyDescent="0.2">
      <c r="C14" t="s">
        <v>27</v>
      </c>
    </row>
    <row r="15" spans="1:3" x14ac:dyDescent="0.2">
      <c r="C15" t="s">
        <v>32</v>
      </c>
    </row>
    <row r="16" spans="1:3" x14ac:dyDescent="0.2">
      <c r="C16" t="s">
        <v>33</v>
      </c>
    </row>
    <row r="19" spans="2:2" x14ac:dyDescent="0.2">
      <c r="B19" s="15"/>
    </row>
    <row r="27" spans="2:2" x14ac:dyDescent="0.2">
      <c r="B27" s="9"/>
    </row>
    <row r="36" spans="1:7" x14ac:dyDescent="0.2">
      <c r="A36" s="1"/>
    </row>
    <row r="38" spans="1:7" x14ac:dyDescent="0.2">
      <c r="B38" s="8"/>
    </row>
    <row r="39" spans="1:7" x14ac:dyDescent="0.2">
      <c r="C39" s="7"/>
      <c r="E39" s="6"/>
      <c r="F39" s="6"/>
      <c r="G39" s="6"/>
    </row>
    <row r="40" spans="1:7" x14ac:dyDescent="0.2">
      <c r="D40" s="6"/>
      <c r="E40" s="6"/>
      <c r="F40" s="6"/>
      <c r="G40" s="6"/>
    </row>
    <row r="41" spans="1:7" x14ac:dyDescent="0.2">
      <c r="D41" s="6"/>
      <c r="E41" s="6"/>
      <c r="F41" s="6"/>
      <c r="G41" s="6"/>
    </row>
    <row r="42" spans="1:7" x14ac:dyDescent="0.2">
      <c r="D42" s="6"/>
      <c r="E42" s="6"/>
      <c r="F42" s="6"/>
      <c r="G42" s="6"/>
    </row>
    <row r="43" spans="1:7" x14ac:dyDescent="0.2">
      <c r="D43" s="6"/>
      <c r="E43" s="6"/>
      <c r="F43" s="6"/>
      <c r="G43" s="6"/>
    </row>
    <row r="44" spans="1:7" x14ac:dyDescent="0.2">
      <c r="C44" s="7"/>
    </row>
    <row r="46" spans="1:7" x14ac:dyDescent="0.2">
      <c r="C46" s="7"/>
    </row>
    <row r="49" spans="2:3" x14ac:dyDescent="0.2">
      <c r="C49" s="9"/>
    </row>
    <row r="58" spans="2:3" x14ac:dyDescent="0.2">
      <c r="B58" s="8"/>
    </row>
    <row r="59" spans="2:3" x14ac:dyDescent="0.2">
      <c r="C59" s="7"/>
    </row>
    <row r="60" spans="2:3" x14ac:dyDescent="0.2">
      <c r="C60" s="7"/>
    </row>
    <row r="61" spans="2:3" x14ac:dyDescent="0.2">
      <c r="C61" s="7"/>
    </row>
    <row r="62" spans="2:3" x14ac:dyDescent="0.2">
      <c r="C62" s="7"/>
    </row>
    <row r="63" spans="2:3" x14ac:dyDescent="0.2">
      <c r="C63" s="7"/>
    </row>
    <row r="64" spans="2:3" x14ac:dyDescent="0.2">
      <c r="C64" s="9"/>
    </row>
    <row r="65" spans="1:3" x14ac:dyDescent="0.2">
      <c r="C65" s="7"/>
    </row>
    <row r="70" spans="1:3" x14ac:dyDescent="0.2">
      <c r="A70" s="1"/>
    </row>
    <row r="92" spans="1:1" x14ac:dyDescent="0.2">
      <c r="A92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Asian Options Module</vt:lpstr>
      <vt:lpstr>Outline of Module</vt:lpstr>
      <vt:lpstr>Introduction</vt:lpstr>
      <vt:lpstr>What's in a name</vt:lpstr>
      <vt:lpstr> Classification</vt:lpstr>
      <vt:lpstr>Payoffs</vt:lpstr>
      <vt:lpstr>Pricing &amp; Hedging</vt:lpstr>
      <vt:lpstr>Mini Case Study #1</vt:lpstr>
      <vt:lpstr>Mini Case Study #2</vt:lpstr>
      <vt:lpstr>Mini Case Study #3</vt:lpstr>
      <vt:lpstr>Asian Stip Example</vt:lpstr>
      <vt:lpstr>Cinergy Cal '02 Example</vt:lpstr>
      <vt:lpstr>Pricing Models</vt:lpstr>
      <vt:lpstr>References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imack</dc:creator>
  <cp:lastModifiedBy>Jan Havlíček</cp:lastModifiedBy>
  <cp:lastPrinted>2001-09-26T14:05:54Z</cp:lastPrinted>
  <dcterms:created xsi:type="dcterms:W3CDTF">2001-08-13T17:40:36Z</dcterms:created>
  <dcterms:modified xsi:type="dcterms:W3CDTF">2023-09-13T17:38:55Z</dcterms:modified>
</cp:coreProperties>
</file>