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87130D-A358-4A2E-92A2-11F913604D39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</sheets>
  <externalReferences>
    <externalReference r:id="rId6"/>
    <externalReference r:id="rId7"/>
    <externalReference r:id="rId8"/>
    <externalReference r:id="rId9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92512" fullCalcOnLoad="1"/>
  <webPublishObjects count="1">
    <webPublishObject id="32228" divId="erv10sec1" sourceObject="erv10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C56" i="4"/>
  <c r="R58" i="4"/>
  <c r="K60" i="4"/>
  <c r="K61" i="4"/>
  <c r="K62" i="4"/>
  <c r="K63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  <author>rrodri2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  <comment ref="E33" authorId="1" shapeId="0">
      <text>
        <r>
          <rPr>
            <b/>
            <sz val="8"/>
            <color indexed="81"/>
            <rFont val="Tahoma"/>
          </rPr>
          <t>rrodri2: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<sst xmlns="http://schemas.openxmlformats.org/spreadsheetml/2006/main" count="407" uniqueCount="161">
  <si>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</si>
  <si>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</si>
  <si>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</si>
  <si>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</si>
  <si>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</si>
  <si>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</si>
  <si>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</si>
  <si>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</si>
  <si>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</si>
  <si>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</si>
  <si>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</si>
  <si>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</si>
  <si>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</si>
  <si>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</si>
  <si>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</si>
  <si>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</si>
  <si>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</si>
  <si>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</si>
  <si>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</si>
  <si>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</si>
  <si>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</si>
  <si>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</si>
  <si>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</si>
  <si>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</si>
  <si>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</si>
  <si>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</si>
  <si>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</si>
  <si>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</si>
  <si>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</si>
  <si>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</si>
  <si>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</si>
  <si>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</si>
  <si>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</si>
  <si>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</si>
  <si>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</si>
  <si>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</si>
  <si>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</si>
  <si>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</si>
  <si>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</si>
  <si>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</si>
  <si>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</si>
  <si>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</si>
  <si>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</si>
  <si>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</si>
  <si>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</si>
  <si>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</si>
  <si>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</si>
  <si>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</si>
  <si>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</si>
  <si>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</si>
  <si>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</si>
  <si>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</si>
  <si>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</si>
  <si>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</si>
  <si>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</si>
  <si>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</si>
  <si>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</si>
  <si>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</si>
  <si>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</si>
  <si>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</si>
  <si>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</si>
  <si>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</si>
  <si>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</si>
  <si>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</si>
  <si>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</si>
  <si>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</si>
  <si>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</si>
  <si>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</si>
  <si>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</si>
  <si>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</si>
  <si>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</si>
  <si>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</si>
  <si>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</si>
  <si>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</si>
  <si>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</si>
  <si>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</si>
  <si>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</si>
  <si>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</si>
  <si>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</si>
  <si>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</si>
  <si>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</si>
  <si>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</si>
  <si>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</si>
  <si>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</si>
  <si>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</si>
  <si>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</si>
  <si>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</si>
  <si>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</si>
  <si>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</si>
  <si>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</si>
  <si>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</si>
  <si>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</si>
  <si>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</si>
  <si>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</si>
  <si>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</si>
  <si>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</si>
  <si>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</si>
  <si>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</si>
  <si>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</si>
  <si>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</si>
  <si>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</si>
  <si>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</si>
  <si>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</si>
  <si>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IF-CIG/WIC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</si>
  <si>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</si>
  <si>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</si>
  <si>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</si>
  <si>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</si>
  <si>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</si>
  <si>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</si>
  <si>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</si>
  <si>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</si>
  <si>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</si>
  <si>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1. Save the file with today's date.</t>
  </si>
  <si>
    <t xml:space="preserve">2. Replace the link to yesterday's file.  </t>
  </si>
  <si>
    <t>( Edit - Links.. - Highlight "West Prices xxxx" - Click Change Source… - Highlight "West Prices" with yesterday's date)</t>
  </si>
  <si>
    <t>3. Change date on the "Curve Fetch" tab in the green cell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</si>
  <si>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</si>
  <si>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</si>
  <si>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</si>
  <si>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</si>
  <si>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</si>
  <si>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</si>
  <si>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</si>
  <si>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</si>
  <si>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</si>
  <si>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</si>
  <si>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</si>
  <si>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</si>
  <si>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</si>
  <si>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</si>
  <si>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</si>
  <si>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</si>
  <si>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</si>
  <si>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</si>
  <si>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</si>
  <si>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</si>
  <si>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</si>
  <si>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SPARK SPREADS</t>
  </si>
  <si>
    <t>2005-2014</t>
  </si>
  <si>
    <t>Peak</t>
  </si>
  <si>
    <t>Cal-01</t>
  </si>
  <si>
    <t>Q2-02</t>
  </si>
  <si>
    <t>Q3-02</t>
  </si>
  <si>
    <t>Q4-02</t>
  </si>
  <si>
    <t>Cal-02</t>
  </si>
  <si>
    <t>Cal-03</t>
  </si>
  <si>
    <t>Cal-04</t>
  </si>
  <si>
    <t>Cal 05-14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</si>
  <si>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</si>
  <si>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</si>
  <si>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</si>
  <si>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</si>
  <si>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</si>
  <si>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</si>
  <si>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</si>
  <si>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</si>
  <si>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</si>
  <si>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Power Prices - Peak</t>
  </si>
  <si>
    <t>Price Change - Peak</t>
  </si>
  <si>
    <t>WEST NATURAL GAS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</si>
</sst>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3" formatCode="dd\-mmm\-yy"/>
  </numFmts>
  <fonts count="25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00">
    <xf numFmtId="0" fontId="0" fillId="0" borderId="0" xfId="0"/>
    <xf numFmtId="0" fontId="4" fillId="0" borderId="0" xfId="4" applyFont="1"/>
    <xf numFmtId="0" fontId="4" fillId="0" borderId="0" xfId="0" applyFont="1"/>
    <xf numFmtId="3" fontId="4" fillId="0" borderId="0" xfId="4" applyNumberFormat="1" applyFont="1"/>
    <xf numFmtId="14" fontId="4" fillId="0" borderId="1" xfId="4" applyNumberFormat="1" applyFont="1" applyBorder="1" applyAlignment="1" applyProtection="1">
      <alignment horizontal="right"/>
    </xf>
    <xf numFmtId="165" fontId="5" fillId="3" borderId="1" xfId="4" applyNumberFormat="1" applyFont="1" applyFill="1" applyBorder="1" applyAlignment="1">
      <alignment horizontal="right"/>
    </xf>
    <xf numFmtId="14" fontId="4" fillId="0" borderId="1" xfId="4" applyNumberFormat="1" applyFont="1" applyBorder="1" applyAlignment="1">
      <alignment horizontal="right"/>
    </xf>
    <xf numFmtId="17" fontId="4" fillId="0" borderId="1" xfId="4" applyNumberFormat="1" applyFont="1" applyBorder="1" applyAlignment="1" applyProtection="1">
      <alignment horizontal="right"/>
    </xf>
    <xf numFmtId="0" fontId="4" fillId="0" borderId="1" xfId="4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4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4" applyNumberFormat="1" applyFont="1" applyBorder="1" applyAlignment="1" applyProtection="1">
      <alignment horizontal="center"/>
    </xf>
    <xf numFmtId="0" fontId="2" fillId="0" borderId="0" xfId="4" applyFont="1" applyBorder="1" applyAlignment="1">
      <alignment horizontal="center"/>
    </xf>
    <xf numFmtId="17" fontId="4" fillId="0" borderId="2" xfId="4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4" applyNumberFormat="1" applyFont="1" applyFill="1"/>
    <xf numFmtId="14" fontId="4" fillId="0" borderId="1" xfId="4" applyNumberFormat="1" applyFont="1" applyFill="1" applyBorder="1" applyAlignment="1">
      <alignment horizontal="right"/>
    </xf>
    <xf numFmtId="17" fontId="4" fillId="0" borderId="1" xfId="4" applyNumberFormat="1" applyFont="1" applyFill="1" applyBorder="1" applyAlignment="1" applyProtection="1">
      <alignment horizontal="right"/>
    </xf>
    <xf numFmtId="0" fontId="4" fillId="0" borderId="1" xfId="4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4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4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73" fontId="9" fillId="0" borderId="0" xfId="0" applyNumberFormat="1" applyFont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4" applyFont="1" applyFill="1" applyBorder="1"/>
    <xf numFmtId="17" fontId="1" fillId="0" borderId="1" xfId="4" applyNumberFormat="1" applyFont="1" applyBorder="1" applyAlignment="1" applyProtection="1">
      <alignment horizontal="right"/>
    </xf>
    <xf numFmtId="0" fontId="1" fillId="0" borderId="0" xfId="4" applyFont="1"/>
    <xf numFmtId="17" fontId="1" fillId="0" borderId="1" xfId="4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14" fontId="21" fillId="0" borderId="0" xfId="0" applyNumberFormat="1" applyFont="1" applyFill="1"/>
    <xf numFmtId="14" fontId="21" fillId="0" borderId="19" xfId="0" applyNumberFormat="1" applyFont="1" applyFill="1" applyBorder="1"/>
    <xf numFmtId="0" fontId="22" fillId="0" borderId="19" xfId="0" applyFont="1" applyFill="1" applyBorder="1"/>
    <xf numFmtId="0" fontId="22" fillId="0" borderId="0" xfId="0" applyFont="1" applyFill="1" applyBorder="1"/>
    <xf numFmtId="17" fontId="22" fillId="0" borderId="17" xfId="0" applyNumberFormat="1" applyFont="1" applyFill="1" applyBorder="1"/>
    <xf numFmtId="17" fontId="22" fillId="0" borderId="15" xfId="0" applyNumberFormat="1" applyFont="1" applyFill="1" applyBorder="1" applyAlignment="1">
      <alignment horizontal="left"/>
    </xf>
    <xf numFmtId="17" fontId="22" fillId="0" borderId="17" xfId="0" applyNumberFormat="1" applyFont="1" applyFill="1" applyBorder="1" applyAlignment="1">
      <alignment horizontal="left"/>
    </xf>
    <xf numFmtId="17" fontId="22" fillId="0" borderId="18" xfId="0" applyNumberFormat="1" applyFont="1" applyFill="1" applyBorder="1" applyAlignment="1">
      <alignment horizontal="left"/>
    </xf>
    <xf numFmtId="0" fontId="22" fillId="0" borderId="20" xfId="0" applyFont="1" applyFill="1" applyBorder="1"/>
    <xf numFmtId="0" fontId="22" fillId="0" borderId="14" xfId="0" applyFont="1" applyFill="1" applyBorder="1"/>
    <xf numFmtId="0" fontId="22" fillId="0" borderId="21" xfId="0" applyFont="1" applyFill="1" applyBorder="1"/>
    <xf numFmtId="0" fontId="22" fillId="0" borderId="22" xfId="0" applyFont="1" applyFill="1" applyBorder="1"/>
    <xf numFmtId="4" fontId="20" fillId="0" borderId="9" xfId="0" applyNumberFormat="1" applyFont="1" applyFill="1" applyBorder="1"/>
    <xf numFmtId="4" fontId="20" fillId="0" borderId="15" xfId="0" applyNumberFormat="1" applyFont="1" applyFill="1" applyBorder="1"/>
    <xf numFmtId="4" fontId="20" fillId="0" borderId="0" xfId="0" applyNumberFormat="1" applyFont="1" applyFill="1" applyBorder="1"/>
    <xf numFmtId="4" fontId="20" fillId="0" borderId="11" xfId="0" applyNumberFormat="1" applyFont="1" applyFill="1" applyBorder="1"/>
    <xf numFmtId="4" fontId="20" fillId="0" borderId="14" xfId="0" applyNumberFormat="1" applyFont="1" applyFill="1" applyBorder="1"/>
    <xf numFmtId="4" fontId="20" fillId="0" borderId="22" xfId="0" applyNumberFormat="1" applyFont="1" applyFill="1" applyBorder="1"/>
    <xf numFmtId="4" fontId="20" fillId="0" borderId="23" xfId="0" applyNumberFormat="1" applyFont="1" applyFill="1" applyBorder="1"/>
    <xf numFmtId="4" fontId="20" fillId="0" borderId="24" xfId="0" applyNumberFormat="1" applyFont="1" applyFill="1" applyBorder="1"/>
    <xf numFmtId="4" fontId="20" fillId="0" borderId="19" xfId="0" applyNumberFormat="1" applyFont="1" applyFill="1" applyBorder="1"/>
    <xf numFmtId="4" fontId="20" fillId="0" borderId="25" xfId="0" applyNumberFormat="1" applyFont="1" applyFill="1" applyBorder="1"/>
    <xf numFmtId="4" fontId="20" fillId="0" borderId="26" xfId="0" applyNumberFormat="1" applyFont="1" applyFill="1" applyBorder="1"/>
    <xf numFmtId="17" fontId="22" fillId="0" borderId="14" xfId="0" applyNumberFormat="1" applyFont="1" applyFill="1" applyBorder="1" applyAlignment="1">
      <alignment horizontal="left"/>
    </xf>
    <xf numFmtId="0" fontId="22" fillId="0" borderId="15" xfId="0" applyFont="1" applyFill="1" applyBorder="1"/>
    <xf numFmtId="43" fontId="20" fillId="0" borderId="9" xfId="2" applyNumberFormat="1" applyFont="1" applyFill="1" applyBorder="1"/>
    <xf numFmtId="43" fontId="20" fillId="0" borderId="15" xfId="2" applyNumberFormat="1" applyFont="1" applyFill="1" applyBorder="1"/>
    <xf numFmtId="43" fontId="20" fillId="0" borderId="0" xfId="2" applyNumberFormat="1" applyFont="1" applyFill="1" applyBorder="1"/>
    <xf numFmtId="43" fontId="20" fillId="0" borderId="9" xfId="1" applyFont="1" applyFill="1" applyBorder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5" xfId="1" applyFont="1" applyFill="1" applyBorder="1"/>
    <xf numFmtId="43" fontId="20" fillId="0" borderId="14" xfId="2" applyNumberFormat="1" applyFont="1" applyFill="1" applyBorder="1"/>
    <xf numFmtId="43" fontId="20" fillId="0" borderId="14" xfId="1" applyFont="1" applyFill="1" applyBorder="1"/>
    <xf numFmtId="43" fontId="20" fillId="0" borderId="22" xfId="1" applyFont="1" applyFill="1" applyBorder="1"/>
    <xf numFmtId="43" fontId="20" fillId="0" borderId="27" xfId="2" applyNumberFormat="1" applyFont="1" applyFill="1" applyBorder="1"/>
    <xf numFmtId="43" fontId="20" fillId="0" borderId="22" xfId="2" applyNumberFormat="1" applyFont="1" applyFill="1" applyBorder="1"/>
    <xf numFmtId="43" fontId="20" fillId="0" borderId="23" xfId="2" applyNumberFormat="1" applyFont="1" applyFill="1" applyBorder="1"/>
    <xf numFmtId="43" fontId="20" fillId="0" borderId="11" xfId="2" applyNumberFormat="1" applyFont="1" applyFill="1" applyBorder="1"/>
    <xf numFmtId="43" fontId="20" fillId="0" borderId="24" xfId="2" applyNumberFormat="1" applyFont="1" applyFill="1" applyBorder="1"/>
    <xf numFmtId="43" fontId="20" fillId="0" borderId="19" xfId="2" applyNumberFormat="1" applyFont="1" applyFill="1" applyBorder="1"/>
    <xf numFmtId="43" fontId="20" fillId="0" borderId="24" xfId="1" applyFont="1" applyFill="1" applyBorder="1"/>
    <xf numFmtId="43" fontId="20" fillId="0" borderId="19" xfId="1" applyFont="1" applyFill="1" applyBorder="1"/>
    <xf numFmtId="43" fontId="20" fillId="0" borderId="25" xfId="1" applyFont="1" applyFill="1" applyBorder="1"/>
    <xf numFmtId="43" fontId="20" fillId="0" borderId="26" xfId="2" applyNumberFormat="1" applyFont="1" applyFill="1" applyBorder="1"/>
    <xf numFmtId="43" fontId="20" fillId="0" borderId="25" xfId="2" applyNumberFormat="1" applyFont="1" applyFill="1" applyBorder="1"/>
    <xf numFmtId="4" fontId="20" fillId="0" borderId="0" xfId="0" applyNumberFormat="1" applyFont="1" applyFill="1"/>
    <xf numFmtId="0" fontId="23" fillId="0" borderId="0" xfId="0" applyFont="1" applyFill="1"/>
    <xf numFmtId="14" fontId="23" fillId="0" borderId="0" xfId="0" applyNumberFormat="1" applyFont="1" applyFill="1" applyAlignment="1">
      <alignment horizontal="left"/>
    </xf>
    <xf numFmtId="0" fontId="24" fillId="0" borderId="0" xfId="0" applyFont="1" applyFill="1" applyBorder="1"/>
    <xf numFmtId="4" fontId="20" fillId="0" borderId="9" xfId="0" applyNumberFormat="1" applyFont="1" applyFill="1" applyBorder="1" applyAlignment="1">
      <alignment horizontal="center"/>
    </xf>
    <xf numFmtId="4" fontId="20" fillId="0" borderId="0" xfId="0" applyNumberFormat="1" applyFont="1" applyFill="1" applyBorder="1" applyAlignment="1">
      <alignment horizontal="center"/>
    </xf>
    <xf numFmtId="4" fontId="20" fillId="0" borderId="11" xfId="0" applyNumberFormat="1" applyFont="1" applyFill="1" applyBorder="1" applyAlignment="1">
      <alignment horizontal="center"/>
    </xf>
    <xf numFmtId="4" fontId="20" fillId="0" borderId="14" xfId="0" applyNumberFormat="1" applyFont="1" applyFill="1" applyBorder="1" applyAlignment="1">
      <alignment horizontal="center"/>
    </xf>
    <xf numFmtId="4" fontId="20" fillId="0" borderId="22" xfId="0" applyNumberFormat="1" applyFont="1" applyFill="1" applyBorder="1" applyAlignment="1">
      <alignment horizontal="center"/>
    </xf>
    <xf numFmtId="4" fontId="20" fillId="0" borderId="27" xfId="0" applyNumberFormat="1" applyFont="1" applyFill="1" applyBorder="1" applyAlignment="1">
      <alignment horizontal="center"/>
    </xf>
    <xf numFmtId="4" fontId="20" fillId="0" borderId="15" xfId="0" applyNumberFormat="1" applyFont="1" applyFill="1" applyBorder="1" applyAlignment="1">
      <alignment horizontal="center"/>
    </xf>
    <xf numFmtId="4" fontId="20" fillId="0" borderId="23" xfId="0" applyNumberFormat="1" applyFont="1" applyFill="1" applyBorder="1" applyAlignment="1">
      <alignment horizontal="center"/>
    </xf>
    <xf numFmtId="4" fontId="20" fillId="0" borderId="24" xfId="0" applyNumberFormat="1" applyFont="1" applyFill="1" applyBorder="1" applyAlignment="1">
      <alignment horizontal="center"/>
    </xf>
    <xf numFmtId="4" fontId="20" fillId="0" borderId="19" xfId="0" applyNumberFormat="1" applyFont="1" applyFill="1" applyBorder="1" applyAlignment="1">
      <alignment horizontal="center"/>
    </xf>
    <xf numFmtId="4" fontId="20" fillId="0" borderId="25" xfId="0" applyNumberFormat="1" applyFont="1" applyFill="1" applyBorder="1" applyAlignment="1">
      <alignment horizontal="center"/>
    </xf>
    <xf numFmtId="4" fontId="20" fillId="0" borderId="26" xfId="0" applyNumberFormat="1" applyFont="1" applyFill="1" applyBorder="1" applyAlignment="1">
      <alignment horizontal="center"/>
    </xf>
    <xf numFmtId="14" fontId="24" fillId="0" borderId="0" xfId="0" applyNumberFormat="1" applyFont="1" applyFill="1"/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20" xfId="0" applyNumberFormat="1" applyFont="1" applyFill="1" applyBorder="1" applyAlignment="1">
      <alignment horizontal="center"/>
    </xf>
    <xf numFmtId="15" fontId="11" fillId="8" borderId="28" xfId="0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ewFill" xfId="3"/>
    <cellStyle name="Normal" xfId="0" builtinId="0"/>
    <cellStyle name="Normal_GASCURVESFETCH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31ABD6FA-6974-CB20-B8E1-4846DAC28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BE9D1EB3-A45D-5466-2D9E-05D99FF18E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84BFC13-62ED-AD2A-1DDA-90C9FCD2BF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3636E12A-4C71-F0BD-2641-BCBFAE336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22422EC-2019-9D87-104F-5D4CF3C483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EE022BB3-F72A-905E-F74D-E18CA38641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rices%2009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-3.5000000000000142E-2</v>
          </cell>
          <cell r="P28">
            <v>0</v>
          </cell>
          <cell r="R28">
            <v>-0.08</v>
          </cell>
          <cell r="V28">
            <v>0.24899999999999997</v>
          </cell>
          <cell r="AB28">
            <v>0.30428571428571427</v>
          </cell>
          <cell r="AH28">
            <v>0.42099999999999999</v>
          </cell>
        </row>
        <row r="29">
          <cell r="M29">
            <v>-0.13500000000000001</v>
          </cell>
          <cell r="P29">
            <v>-9.9999999999999867E-2</v>
          </cell>
          <cell r="R29">
            <v>-0.105</v>
          </cell>
          <cell r="S29">
            <v>0</v>
          </cell>
          <cell r="V29">
            <v>4.9000000000000002E-2</v>
          </cell>
          <cell r="W29">
            <v>1.4999999999999993E-2</v>
          </cell>
          <cell r="Y29">
            <v>5.0666666666666658E-2</v>
          </cell>
          <cell r="AB29">
            <v>5.4285714285714291E-2</v>
          </cell>
          <cell r="AC29">
            <v>1.4999999999999999E-2</v>
          </cell>
          <cell r="AE29">
            <v>0.15214285714285714</v>
          </cell>
          <cell r="AH29">
            <v>0.221</v>
          </cell>
        </row>
        <row r="30">
          <cell r="M30">
            <v>-0.49</v>
          </cell>
          <cell r="P30">
            <v>-0.5</v>
          </cell>
          <cell r="R30">
            <v>-0.45100000000000001</v>
          </cell>
          <cell r="S30">
            <v>-4.1000000000000036E-2</v>
          </cell>
          <cell r="V30">
            <v>-2.5999999999999995E-2</v>
          </cell>
          <cell r="W30">
            <v>5.0000000000000044E-3</v>
          </cell>
          <cell r="Y30">
            <v>2.3333333333333262E-3</v>
          </cell>
          <cell r="AB30">
            <v>4.2857142857142833E-3</v>
          </cell>
          <cell r="AC30">
            <v>4.9999999999999992E-3</v>
          </cell>
          <cell r="AE30">
            <v>4.6666666666666669E-2</v>
          </cell>
          <cell r="AH30">
            <v>0.125</v>
          </cell>
        </row>
        <row r="31">
          <cell r="M31">
            <v>-0.14500000000000002</v>
          </cell>
          <cell r="P31">
            <v>-7.9999999999999849E-2</v>
          </cell>
          <cell r="R31">
            <v>-0.125</v>
          </cell>
          <cell r="S31">
            <v>-1.4999999999999999E-2</v>
          </cell>
          <cell r="V31">
            <v>3.1E-2</v>
          </cell>
          <cell r="W31">
            <v>0</v>
          </cell>
          <cell r="Y31">
            <v>4.4000000000000011E-2</v>
          </cell>
          <cell r="AB31">
            <v>0.13500000000000001</v>
          </cell>
          <cell r="AC31">
            <v>1.5000000000000013E-2</v>
          </cell>
          <cell r="AE31">
            <v>0.22214285714285714</v>
          </cell>
          <cell r="AH31">
            <v>0.126</v>
          </cell>
        </row>
        <row r="33">
          <cell r="M33">
            <v>-0.61499999999999999</v>
          </cell>
          <cell r="P33">
            <v>-0.55000000000000004</v>
          </cell>
          <cell r="R33">
            <v>-0.52</v>
          </cell>
          <cell r="S33">
            <v>4.0000000000000036E-2</v>
          </cell>
          <cell r="V33">
            <v>-0.26</v>
          </cell>
          <cell r="W33">
            <v>0</v>
          </cell>
          <cell r="Y33">
            <v>-0.22399999999999998</v>
          </cell>
          <cell r="AB33">
            <v>-0.37928571428571428</v>
          </cell>
          <cell r="AC33">
            <v>-1.0000000000000009E-2</v>
          </cell>
          <cell r="AE33">
            <v>-0.34964285714285714</v>
          </cell>
          <cell r="AH33">
            <v>-0.2</v>
          </cell>
        </row>
        <row r="34">
          <cell r="M34">
            <v>-0.2350000000000001</v>
          </cell>
          <cell r="P34">
            <v>-0.21999999999999997</v>
          </cell>
          <cell r="R34">
            <v>-0.20499999999999999</v>
          </cell>
          <cell r="S34">
            <v>0</v>
          </cell>
          <cell r="V34">
            <v>-0.16699999999999998</v>
          </cell>
          <cell r="W34">
            <v>-5.9999999999999776E-3</v>
          </cell>
          <cell r="Y34">
            <v>-0.15166666666666664</v>
          </cell>
          <cell r="AB34">
            <v>-0.125</v>
          </cell>
          <cell r="AC34">
            <v>0</v>
          </cell>
          <cell r="AE34">
            <v>-0.12250000000000003</v>
          </cell>
          <cell r="AH34">
            <v>-0.125</v>
          </cell>
        </row>
        <row r="35">
          <cell r="M35">
            <v>-0.17500000000000004</v>
          </cell>
          <cell r="P35">
            <v>-0.14999999999999991</v>
          </cell>
          <cell r="R35">
            <v>-0.14000000000000001</v>
          </cell>
          <cell r="S35">
            <v>-5.0000000000000044E-3</v>
          </cell>
          <cell r="V35">
            <v>-0.126</v>
          </cell>
          <cell r="W35">
            <v>2.0000000000000018E-3</v>
          </cell>
          <cell r="Y35">
            <v>-0.12266666666666666</v>
          </cell>
          <cell r="AB35">
            <v>-8.9999999999999983E-2</v>
          </cell>
          <cell r="AC35">
            <v>0</v>
          </cell>
          <cell r="AE35">
            <v>-9.0000000000000011E-2</v>
          </cell>
          <cell r="AH35">
            <v>-0.11000000000000001</v>
          </cell>
        </row>
        <row r="36">
          <cell r="M36">
            <v>-0.13500000000000001</v>
          </cell>
          <cell r="P36">
            <v>-0.12999999999999989</v>
          </cell>
          <cell r="R36">
            <v>-0.13</v>
          </cell>
          <cell r="S36">
            <v>0</v>
          </cell>
          <cell r="V36">
            <v>-0.13</v>
          </cell>
          <cell r="W36">
            <v>0</v>
          </cell>
          <cell r="Y36">
            <v>-0.13916666666666666</v>
          </cell>
          <cell r="AB36">
            <v>-0.13500000000000001</v>
          </cell>
          <cell r="AC36">
            <v>0</v>
          </cell>
          <cell r="AE36">
            <v>-0.14499999999999999</v>
          </cell>
          <cell r="AH36">
            <v>-0.13999999999999999</v>
          </cell>
        </row>
        <row r="39">
          <cell r="M39">
            <v>-0.71500000000000008</v>
          </cell>
          <cell r="P39">
            <v>-0.74</v>
          </cell>
          <cell r="R39">
            <v>-0.67</v>
          </cell>
          <cell r="S39">
            <v>1.9999999999999907E-2</v>
          </cell>
          <cell r="V39">
            <v>-0.36</v>
          </cell>
          <cell r="W39">
            <v>3.0000000000000027E-3</v>
          </cell>
          <cell r="Y39">
            <v>-0.32200000000000006</v>
          </cell>
          <cell r="AB39">
            <v>-0.57500000000000007</v>
          </cell>
          <cell r="AC39">
            <v>0</v>
          </cell>
          <cell r="AE39">
            <v>-0.54999999999999982</v>
          </cell>
          <cell r="AH39">
            <v>-0.26500000000000001</v>
          </cell>
        </row>
        <row r="40">
          <cell r="M40">
            <v>-0.64500000000000002</v>
          </cell>
          <cell r="P40">
            <v>-0.76</v>
          </cell>
          <cell r="R40">
            <v>-0.11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-0.64500000000000002</v>
          </cell>
          <cell r="P41">
            <v>-0.78</v>
          </cell>
          <cell r="R41">
            <v>-0.5</v>
          </cell>
          <cell r="S41">
            <v>0</v>
          </cell>
          <cell r="V41">
            <v>-2.4999999999999994E-2</v>
          </cell>
          <cell r="W41">
            <v>0</v>
          </cell>
          <cell r="Y41">
            <v>-4.4999999999999991E-2</v>
          </cell>
          <cell r="AB41">
            <v>-0.315</v>
          </cell>
          <cell r="AC41">
            <v>0</v>
          </cell>
          <cell r="AE41">
            <v>-0.315</v>
          </cell>
          <cell r="AH41">
            <v>0.12999999999999998</v>
          </cell>
        </row>
        <row r="42">
          <cell r="M42">
            <v>-0.56600000000000006</v>
          </cell>
          <cell r="P42">
            <v>-0.58299999999999996</v>
          </cell>
          <cell r="R42">
            <v>-0.38353504785291997</v>
          </cell>
          <cell r="S42">
            <v>0</v>
          </cell>
          <cell r="V42">
            <v>-0.45300000000000001</v>
          </cell>
          <cell r="W42">
            <v>0</v>
          </cell>
          <cell r="Y42">
            <v>-0.44500000000000001</v>
          </cell>
          <cell r="AB42">
            <v>-0.46300000000000002</v>
          </cell>
          <cell r="AC42">
            <v>0</v>
          </cell>
          <cell r="AE42">
            <v>-0.46300000000000002</v>
          </cell>
          <cell r="AH42">
            <v>-0.42000000000000004</v>
          </cell>
        </row>
        <row r="43">
          <cell r="M43">
            <v>-0.90500000000000003</v>
          </cell>
          <cell r="P43">
            <v>-0.87999999999999989</v>
          </cell>
          <cell r="R43">
            <v>-0.82499999999999996</v>
          </cell>
          <cell r="S43">
            <v>2.0000000000000018E-2</v>
          </cell>
          <cell r="V43">
            <v>-0.43</v>
          </cell>
          <cell r="W43">
            <v>3.0000000000000027E-3</v>
          </cell>
          <cell r="Y43">
            <v>-0.39200000000000002</v>
          </cell>
          <cell r="AB43">
            <v>-0.70000000000000007</v>
          </cell>
          <cell r="AC43">
            <v>0</v>
          </cell>
          <cell r="AE43">
            <v>-0.67499999999999971</v>
          </cell>
          <cell r="AH43">
            <v>-0.34499999999999997</v>
          </cell>
        </row>
        <row r="49">
          <cell r="L49">
            <v>1.9450000000000001</v>
          </cell>
          <cell r="O49">
            <v>1.94</v>
          </cell>
          <cell r="R49">
            <v>1.925</v>
          </cell>
          <cell r="V49">
            <v>2.7275999999999998</v>
          </cell>
          <cell r="AB49">
            <v>2.9087142857142854</v>
          </cell>
          <cell r="AH49">
            <v>3.2933999999999997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7"/>
  <sheetViews>
    <sheetView showGridLines="0" tabSelected="1" topLeftCell="A9" zoomScaleNormal="100" workbookViewId="0">
      <selection activeCell="C56" sqref="C56:AI5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20" width="9.85546875" style="32" customWidth="1"/>
    <col min="21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8" x14ac:dyDescent="0.25">
      <c r="R7" s="103"/>
      <c r="S7" s="93"/>
      <c r="T7" s="131" t="s">
        <v>160</v>
      </c>
    </row>
    <row r="8" spans="1:38" ht="13.5" thickBot="1" x14ac:dyDescent="0.3"/>
    <row r="9" spans="1:38" ht="13.5" customHeight="1" thickBot="1" x14ac:dyDescent="0.3">
      <c r="C9" s="196" t="s">
        <v>82</v>
      </c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8"/>
    </row>
    <row r="10" spans="1:38" ht="14.25" customHeight="1" thickBot="1" x14ac:dyDescent="0.3">
      <c r="C10" s="196">
        <f>CurveFetch!E2</f>
        <v>37160</v>
      </c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133</v>
      </c>
      <c r="P11" s="95" t="s">
        <v>133</v>
      </c>
      <c r="Q11" s="83" t="s">
        <v>88</v>
      </c>
      <c r="R11" s="95" t="s">
        <v>3</v>
      </c>
      <c r="S11" s="83" t="s">
        <v>88</v>
      </c>
      <c r="T11" s="95" t="s">
        <v>134</v>
      </c>
      <c r="U11" s="83" t="s">
        <v>88</v>
      </c>
      <c r="V11" s="95" t="s">
        <v>124</v>
      </c>
      <c r="W11" s="83" t="s">
        <v>88</v>
      </c>
      <c r="X11" s="95" t="s">
        <v>135</v>
      </c>
      <c r="Y11" s="83" t="s">
        <v>88</v>
      </c>
      <c r="Z11" s="95" t="s">
        <v>136</v>
      </c>
      <c r="AA11" s="83" t="s">
        <v>88</v>
      </c>
      <c r="AB11" s="95" t="s">
        <v>93</v>
      </c>
      <c r="AC11" s="83" t="s">
        <v>88</v>
      </c>
      <c r="AD11" s="95" t="s">
        <v>137</v>
      </c>
      <c r="AE11" s="83" t="s">
        <v>88</v>
      </c>
      <c r="AF11" s="95" t="s">
        <v>134</v>
      </c>
      <c r="AG11" s="83" t="s">
        <v>88</v>
      </c>
      <c r="AH11" s="95" t="s">
        <v>126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132</v>
      </c>
      <c r="M12" s="97" t="s">
        <v>83</v>
      </c>
      <c r="N12" s="84"/>
      <c r="O12" s="97" t="s">
        <v>132</v>
      </c>
      <c r="P12" s="97" t="s">
        <v>83</v>
      </c>
      <c r="Q12" s="84"/>
      <c r="R12" s="97">
        <f>R25</f>
        <v>37165</v>
      </c>
      <c r="S12" s="84"/>
      <c r="T12" s="121">
        <v>2001</v>
      </c>
      <c r="U12" s="84"/>
      <c r="V12" s="97" t="s">
        <v>87</v>
      </c>
      <c r="W12" s="84"/>
      <c r="X12" s="121">
        <v>2002</v>
      </c>
      <c r="Y12" s="84"/>
      <c r="Z12" s="121">
        <v>2002</v>
      </c>
      <c r="AA12" s="84"/>
      <c r="AB12" s="97" t="s">
        <v>94</v>
      </c>
      <c r="AC12" s="84"/>
      <c r="AD12" s="121">
        <v>2002</v>
      </c>
      <c r="AE12" s="84"/>
      <c r="AF12" s="121">
        <v>2002</v>
      </c>
      <c r="AG12" s="84"/>
      <c r="AH12" s="97" t="s">
        <v>125</v>
      </c>
      <c r="AI12" s="84"/>
    </row>
    <row r="13" spans="1:38" ht="14.25" customHeight="1" thickBot="1" x14ac:dyDescent="0.3">
      <c r="C13" s="196" t="s">
        <v>157</v>
      </c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4"/>
      <c r="P14" s="56"/>
      <c r="Q14" s="85"/>
      <c r="R14" s="56"/>
      <c r="S14" s="85"/>
      <c r="T14" s="114"/>
      <c r="U14" s="122"/>
      <c r="V14" s="56"/>
      <c r="W14" s="85"/>
      <c r="X14" s="114"/>
      <c r="Y14" s="85"/>
      <c r="Z14" s="114"/>
      <c r="AA14" s="85"/>
      <c r="AB14" s="56"/>
      <c r="AC14" s="85"/>
      <c r="AD14" s="114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37160</v>
      </c>
      <c r="L15" s="52"/>
      <c r="M15" s="52"/>
      <c r="N15" s="86"/>
      <c r="O15" s="115"/>
      <c r="P15" s="52"/>
      <c r="Q15" s="86"/>
      <c r="R15" s="52"/>
      <c r="S15" s="86"/>
      <c r="T15" s="115"/>
      <c r="U15" s="123"/>
      <c r="V15" s="52"/>
      <c r="W15" s="86"/>
      <c r="X15" s="115"/>
      <c r="Y15" s="86"/>
      <c r="Z15" s="115"/>
      <c r="AA15" s="86"/>
      <c r="AB15" s="52"/>
      <c r="AC15" s="86"/>
      <c r="AD15" s="115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5"/>
      <c r="P16" s="52"/>
      <c r="Q16" s="86"/>
      <c r="R16" s="52"/>
      <c r="S16" s="86"/>
      <c r="T16" s="115"/>
      <c r="U16" s="123"/>
      <c r="V16" s="52"/>
      <c r="W16" s="86"/>
      <c r="X16" s="115"/>
      <c r="Y16" s="86"/>
      <c r="Z16" s="115"/>
      <c r="AA16" s="86"/>
      <c r="AB16" s="52"/>
      <c r="AC16" s="86"/>
      <c r="AD16" s="115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5"/>
      <c r="P17" s="52"/>
      <c r="Q17" s="86"/>
      <c r="R17" s="52"/>
      <c r="S17" s="86"/>
      <c r="T17" s="115"/>
      <c r="U17" s="123"/>
      <c r="V17" s="52"/>
      <c r="W17" s="86"/>
      <c r="X17" s="115"/>
      <c r="Y17" s="86"/>
      <c r="Z17" s="115"/>
      <c r="AA17" s="86"/>
      <c r="AB17" s="52"/>
      <c r="AC17" s="86"/>
      <c r="AD17" s="115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5"/>
      <c r="P18" s="52"/>
      <c r="Q18" s="86"/>
      <c r="R18" s="52"/>
      <c r="S18" s="86"/>
      <c r="T18" s="115"/>
      <c r="U18" s="123"/>
      <c r="V18" s="52"/>
      <c r="W18" s="86"/>
      <c r="X18" s="115"/>
      <c r="Y18" s="86"/>
      <c r="Z18" s="115"/>
      <c r="AA18" s="86"/>
      <c r="AB18" s="52"/>
      <c r="AC18" s="86"/>
      <c r="AD18" s="115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5"/>
      <c r="P19" s="52"/>
      <c r="Q19" s="86"/>
      <c r="R19" s="52"/>
      <c r="S19" s="86"/>
      <c r="T19" s="115"/>
      <c r="U19" s="123"/>
      <c r="V19" s="52"/>
      <c r="W19" s="86"/>
      <c r="X19" s="115"/>
      <c r="Y19" s="86"/>
      <c r="Z19" s="115"/>
      <c r="AA19" s="86"/>
      <c r="AB19" s="52"/>
      <c r="AC19" s="86"/>
      <c r="AD19" s="115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5"/>
      <c r="P20" s="52"/>
      <c r="Q20" s="86"/>
      <c r="R20" s="52"/>
      <c r="S20" s="86"/>
      <c r="T20" s="115"/>
      <c r="U20" s="123"/>
      <c r="V20" s="52"/>
      <c r="W20" s="86"/>
      <c r="X20" s="115"/>
      <c r="Y20" s="86"/>
      <c r="Z20" s="115"/>
      <c r="AA20" s="86"/>
      <c r="AB20" s="52"/>
      <c r="AC20" s="86"/>
      <c r="AD20" s="115"/>
      <c r="AE20" s="86"/>
      <c r="AF20" s="115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5"/>
      <c r="P21" s="52"/>
      <c r="Q21" s="86"/>
      <c r="R21" s="52"/>
      <c r="S21" s="86"/>
      <c r="T21" s="115"/>
      <c r="U21" s="123"/>
      <c r="V21" s="52"/>
      <c r="W21" s="86"/>
      <c r="X21" s="115"/>
      <c r="Y21" s="86"/>
      <c r="Z21" s="115"/>
      <c r="AA21" s="86"/>
      <c r="AB21" s="52"/>
      <c r="AC21" s="86"/>
      <c r="AD21" s="115"/>
      <c r="AE21" s="86"/>
      <c r="AF21" s="115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6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4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7"/>
      <c r="P23" s="51">
        <f ca="1">IF(P$22,MATCH(EOMONTH(P25,0),INDIRECT(CONCATENATE($F$21,"!",$H$21,":",$H$21)),0),MATCH(P25,INDIRECT(CONCATENATE($F$15,"!",$H$15,":",$H$15)),0))</f>
        <v>37</v>
      </c>
      <c r="Q23" s="88"/>
      <c r="R23" s="51">
        <f ca="1">IF(R$22,MATCH(EOMONTH(R25,0),INDIRECT(CONCATENATE($F$21,"!",$H$21,":",$H$21)),0),MATCH(R25,INDIRECT(CONCATENATE($F$15,"!",$H$15,":",$H$15)),0))</f>
        <v>17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5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37135</v>
      </c>
      <c r="G24" s="65"/>
      <c r="H24" s="65"/>
      <c r="I24" s="65"/>
      <c r="J24" s="65"/>
      <c r="K24" s="52"/>
      <c r="L24" s="51"/>
      <c r="M24" s="51"/>
      <c r="N24" s="88"/>
      <c r="O24" s="117"/>
      <c r="P24" s="51">
        <f ca="1">IF(P$22,MATCH(EOMONTH(P26,0),INDIRECT(CONCATENATE($F$21,"!",$H$21,":",$H$21)),0),MATCH(P26,INDIRECT(CONCATENATE($F$15,"!",$H$15,":",$H$15)),0))</f>
        <v>37</v>
      </c>
      <c r="Q24" s="88"/>
      <c r="R24" s="51">
        <f ca="1">IF(R$22,MATCH(EOMONTH(R26,0),INDIRECT(CONCATENATE($F$21,"!",$H$21,":",$H$21)),0),MATCH(R26,INDIRECT(CONCATENATE($F$15,"!",$H$15,":",$H$15)),0))</f>
        <v>17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5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37164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8"/>
      <c r="P25" s="42">
        <f>F24</f>
        <v>37135</v>
      </c>
      <c r="Q25" s="89"/>
      <c r="R25" s="43">
        <v>37165</v>
      </c>
      <c r="S25" s="89"/>
      <c r="T25" s="118">
        <v>37165</v>
      </c>
      <c r="U25" s="126"/>
      <c r="V25" s="43">
        <v>37196</v>
      </c>
      <c r="W25" s="89"/>
      <c r="X25" s="118">
        <v>37257</v>
      </c>
      <c r="Y25" s="89"/>
      <c r="Z25" s="118">
        <v>37347</v>
      </c>
      <c r="AA25" s="89"/>
      <c r="AB25" s="59">
        <v>37347</v>
      </c>
      <c r="AC25" s="89"/>
      <c r="AD25" s="118">
        <v>37438</v>
      </c>
      <c r="AE25" s="89"/>
      <c r="AF25" s="118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9"/>
      <c r="P26" s="44">
        <f>P25</f>
        <v>37135</v>
      </c>
      <c r="Q26" s="90"/>
      <c r="R26" s="45">
        <f>R25</f>
        <v>37165</v>
      </c>
      <c r="S26" s="90"/>
      <c r="T26" s="119">
        <v>37226</v>
      </c>
      <c r="U26" s="127"/>
      <c r="V26" s="45">
        <v>37316</v>
      </c>
      <c r="W26" s="90"/>
      <c r="X26" s="119">
        <v>37316</v>
      </c>
      <c r="Y26" s="90"/>
      <c r="Z26" s="119">
        <v>37408</v>
      </c>
      <c r="AA26" s="90"/>
      <c r="AB26" s="60">
        <v>37530</v>
      </c>
      <c r="AC26" s="90"/>
      <c r="AD26" s="119">
        <v>37500</v>
      </c>
      <c r="AE26" s="90"/>
      <c r="AF26" s="119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20"/>
      <c r="P27" s="41"/>
      <c r="Q27" s="91"/>
      <c r="R27" s="41"/>
      <c r="S27" s="91"/>
      <c r="T27" s="120"/>
      <c r="U27" s="128"/>
      <c r="V27" s="41"/>
      <c r="W27" s="91"/>
      <c r="X27" s="120"/>
      <c r="Y27" s="91"/>
      <c r="Z27" s="120"/>
      <c r="AA27" s="91"/>
      <c r="AB27" s="41"/>
      <c r="AC27" s="91"/>
      <c r="AD27" s="120"/>
      <c r="AE27" s="91"/>
      <c r="AF27" s="120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0</v>
      </c>
      <c r="L28" s="62">
        <f>LOOKUP($K$15+1,CurveFetch!D$8:D$1000,CurveFetch!F$8:F$1000)</f>
        <v>1.9550000000000001</v>
      </c>
      <c r="M28" s="62">
        <f>L28-$L$49</f>
        <v>6.5000000000000169E-2</v>
      </c>
      <c r="N28" s="129">
        <f>M28-'[4]Gas Average Basis'!M28</f>
        <v>0.10000000000000031</v>
      </c>
      <c r="O28" s="62">
        <f>LOOKUP($K$15+2,CurveFetch!$D$8:$D$1000,CurveFetch!$F$8:$F$1000)</f>
        <v>1.98</v>
      </c>
      <c r="P28" s="62">
        <f t="shared" ref="P28:P43" ca="1" si="0">IF(P$22,AveragePrices($F$21,P$23,P$24,$AJ28:$AJ28)-INDIRECT(ADDRESS(P$23,$G$23,,,$F$21)),AveragePrices($F$15,P$23,P$24,$AL28:$AL28))</f>
        <v>-1.86</v>
      </c>
      <c r="Q28" s="129">
        <f ca="1">P28-'[4]Gas Average Basis'!P28</f>
        <v>-1.86</v>
      </c>
      <c r="R28" s="62">
        <f ca="1">IF(R$22,AveragePrices($F$21,R$23,R$24,$AJ28:$AJ28),AveragePrices($F$15,R$23,R$24,$AL28:$AL28))</f>
        <v>-0.03</v>
      </c>
      <c r="S28" s="129">
        <f ca="1">R28-'[4]Gas Average Basis'!R28</f>
        <v>0.05</v>
      </c>
      <c r="T28" s="62">
        <f ca="1">IF(T$22,AveragePrices($F$21,T$23,T$24,$AJ28:$AJ28),AveragePrices($F$15,T$23,T$24,$AL28:$AL28))</f>
        <v>0.17166666666666666</v>
      </c>
      <c r="U28" s="129">
        <v>-4.2999999999999997E-2</v>
      </c>
      <c r="V28" s="62">
        <f t="shared" ref="V28:V43" ca="1" si="1">IF(V$22,AveragePrices($F$21,V$23,V$24,$AJ28:$AJ28),AveragePrices($F$15,V$23,V$24,$AL28:$AL28))</f>
        <v>0.26599999999999996</v>
      </c>
      <c r="W28" s="129">
        <f ca="1">V28-'[4]Gas Average Basis'!V28</f>
        <v>1.6999999999999987E-2</v>
      </c>
      <c r="X28" s="62">
        <f ca="1">IF(X$22,AveragePrices($F$21,X$23,X$24,$AJ28:$AJ28),AveragePrices($F$15,X$23,X$24,$AL28:$AL28))</f>
        <v>0.26166666666666666</v>
      </c>
      <c r="Y28" s="129">
        <v>-4.8300000000000003E-2</v>
      </c>
      <c r="Z28" s="62">
        <f ca="1">IF(Z$22,AveragePrices($F$21,Z$23,Z$24,$AJ28:$AJ28),AveragePrices($F$15,Z$23,Z$24,$AL28:$AL28))</f>
        <v>0.19833333333333333</v>
      </c>
      <c r="AA28" s="129">
        <v>-0.01</v>
      </c>
      <c r="AB28" s="62">
        <f ca="1">IF(AB$22,AveragePrices($F$21,AB$23,AB$24,$AJ28:$AJ28),AveragePrices($F$15,AB$23,AB$24,$AL28:$AL28))</f>
        <v>0.30428571428571427</v>
      </c>
      <c r="AC28" s="129">
        <f ca="1">AB28-'[4]Gas Average Basis'!AB28</f>
        <v>0</v>
      </c>
      <c r="AD28" s="62">
        <f ca="1">IF(AD$22,AveragePrices($F$21,AD$23,AD$24,$AJ28:$AJ28),AveragePrices($F$15,AD$23,AD$24,$AL28:$AL28))</f>
        <v>0.40000000000000008</v>
      </c>
      <c r="AE28" s="129">
        <v>-4.4999999999999998E-2</v>
      </c>
      <c r="AF28" s="62">
        <f ca="1">IF(AF$22,AveragePrices($F$21,AF$23,AF$24,$AJ28:$AJ28),AveragePrices($F$15,AF$23,AF$24,$AL28:$AL28))</f>
        <v>0.41166666666666668</v>
      </c>
      <c r="AG28" s="129">
        <v>-0.03</v>
      </c>
      <c r="AH28" s="62">
        <f ca="1">IF(AH$22,AveragePrices($F$21,AH$23,AH$24,$AJ28:$AJ28),AveragePrices($F$15,AH$23,AH$24,$AL28:$AL28))</f>
        <v>0.42599999999999999</v>
      </c>
      <c r="AI28" s="92">
        <f ca="1">AH28-'[4]Gas Average Basis'!AH28</f>
        <v>5.0000000000000044E-3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106</v>
      </c>
      <c r="D29" s="70"/>
      <c r="E29" s="73" t="s">
        <v>106</v>
      </c>
      <c r="F29" s="73" t="s">
        <v>106</v>
      </c>
      <c r="G29" s="73"/>
      <c r="H29" s="73"/>
      <c r="I29" s="73"/>
      <c r="J29" s="70"/>
      <c r="K29" s="80">
        <f>LOOKUP($K$15,CurveFetch!$D$8:$D$1000,CurveFetch!$Q$8:$Q$1000)</f>
        <v>0</v>
      </c>
      <c r="L29" s="62">
        <f>LOOKUP($K$15+1,CurveFetch!D$8:D$1000,CurveFetch!Q$8:Q$1000)</f>
        <v>1.8</v>
      </c>
      <c r="M29" s="62">
        <f>L29-$L$49</f>
        <v>-8.9999999999999858E-2</v>
      </c>
      <c r="N29" s="129">
        <f>M29-'[4]Gas Average Basis'!M29</f>
        <v>4.5000000000000151E-2</v>
      </c>
      <c r="O29" s="62">
        <f>LOOKUP($K$15+2,CurveFetch!$D$8:$D$1000,CurveFetch!$Q$8:$Q$1000)</f>
        <v>1.86</v>
      </c>
      <c r="P29" s="62">
        <f t="shared" ca="1" si="0"/>
        <v>-1.86</v>
      </c>
      <c r="Q29" s="129">
        <f ca="1">P29-'[4]Gas Average Basis'!P29</f>
        <v>-1.7600000000000002</v>
      </c>
      <c r="R29" s="62">
        <f ca="1">IF(R$22,AveragePrices($F$21,R$23,R$24,$AJ29:$AJ29),AveragePrices($F$15,R$23,R$24,$AL29:$AL29))</f>
        <v>-0.1</v>
      </c>
      <c r="S29" s="129">
        <f ca="1">R29-'[4]Gas Average Basis'!R29</f>
        <v>4.9999999999999906E-3</v>
      </c>
      <c r="T29" s="62">
        <f ca="1">IF(T$22,AveragePrices($F$21,T$23,T$24,$AJ29:$AJ29),AveragePrices($F$15,T$23,T$24,$AL29:$AL29))</f>
        <v>1.4999999999999994E-2</v>
      </c>
      <c r="U29" s="129">
        <f ca="1">T29-'[4]Gas Average Basis'!S29</f>
        <v>1.4999999999999994E-2</v>
      </c>
      <c r="V29" s="62">
        <f t="shared" ca="1" si="1"/>
        <v>6.5999999999999989E-2</v>
      </c>
      <c r="W29" s="129">
        <f ca="1">V29-'[4]Gas Average Basis'!V29</f>
        <v>1.6999999999999987E-2</v>
      </c>
      <c r="X29" s="62">
        <f ca="1">IF(X$22,AveragePrices($F$21,X$23,X$24,$AJ29:$AJ29),AveragePrices($F$15,X$23,X$24,$AL29:$AL29))</f>
        <v>6.1666666666666668E-2</v>
      </c>
      <c r="Y29" s="129">
        <f ca="1">X29-'[4]Gas Average Basis'!W29</f>
        <v>4.6666666666666676E-2</v>
      </c>
      <c r="Z29" s="62">
        <f ca="1">IF(Z$22,AveragePrices($F$21,Z$23,Z$24,$AJ29:$AJ29),AveragePrices($F$15,Z$23,Z$24,$AL29:$AL29))</f>
        <v>-5.1666666666666659E-2</v>
      </c>
      <c r="AA29" s="129">
        <f ca="1">Z29-'[4]Gas Average Basis'!Y29</f>
        <v>-0.10233333333333332</v>
      </c>
      <c r="AB29" s="62">
        <f ca="1">IF(AB$22,AveragePrices($F$21,AB$23,AB$24,$AJ29:$AJ29),AveragePrices($F$15,AB$23,AB$24,$AL29:$AL29))</f>
        <v>5.4285714285714291E-2</v>
      </c>
      <c r="AC29" s="129">
        <f ca="1">AB29-'[4]Gas Average Basis'!AB29</f>
        <v>0</v>
      </c>
      <c r="AD29" s="62">
        <f ca="1">IF(AD$22,AveragePrices($F$21,AD$23,AD$24,$AJ29:$AJ29),AveragePrices($F$15,AD$23,AD$24,$AL29:$AL29))</f>
        <v>0.15</v>
      </c>
      <c r="AE29" s="129">
        <f ca="1">AD29-'[4]Gas Average Basis'!AC29</f>
        <v>0.13500000000000001</v>
      </c>
      <c r="AF29" s="62">
        <f ca="1">IF(AF$22,AveragePrices($F$21,AF$23,AF$24,$AJ29:$AJ29),AveragePrices($F$15,AF$23,AF$24,$AL29:$AL29))</f>
        <v>0.19499999999999998</v>
      </c>
      <c r="AG29" s="129">
        <f ca="1">AF29-'[4]Gas Average Basis'!AE29</f>
        <v>4.2857142857142844E-2</v>
      </c>
      <c r="AH29" s="62">
        <f ca="1">IF(AH$22,AveragePrices($F$21,AH$23,AH$24,$AJ29:$AJ29),AveragePrices($F$15,AH$23,AH$24,$AL29:$AL29))</f>
        <v>0.22599999999999998</v>
      </c>
      <c r="AI29" s="92">
        <f ca="1">AH29-'[4]Gas Average Basis'!AH29</f>
        <v>4.9999999999999767E-3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0</v>
      </c>
      <c r="L30" s="62">
        <f>LOOKUP($K$15+1,CurveFetch!D$8:D$1000,CurveFetch!G$8:G$1000)</f>
        <v>1.53</v>
      </c>
      <c r="M30" s="62">
        <f>L30-$L$49</f>
        <v>-0.35999999999999988</v>
      </c>
      <c r="N30" s="129">
        <f>M30-'[4]Gas Average Basis'!M30</f>
        <v>0.13000000000000012</v>
      </c>
      <c r="O30" s="62">
        <f>LOOKUP($K$15+2,CurveFetch!$D$8:$D$1000,CurveFetch!$G$8:$G$1000)</f>
        <v>1.53</v>
      </c>
      <c r="P30" s="62">
        <f t="shared" ca="1" si="0"/>
        <v>-1.86</v>
      </c>
      <c r="Q30" s="129">
        <f ca="1">P30-'[4]Gas Average Basis'!P30</f>
        <v>-1.36</v>
      </c>
      <c r="R30" s="62">
        <f ca="1">IF(R$22,AveragePrices($F$21,R$23,R$24,$AJ30:$AJ30),AveragePrices($F$15,R$23,R$24,$AL30:$AL30))</f>
        <v>-0.34</v>
      </c>
      <c r="S30" s="129">
        <f ca="1">R30-'[4]Gas Average Basis'!R30</f>
        <v>0.11099999999999999</v>
      </c>
      <c r="T30" s="62">
        <f ca="1">IF(T$22,AveragePrices($F$21,T$23,T$24,$AJ30:$AJ30),AveragePrices($F$15,T$23,T$24,$AL30:$AL30))</f>
        <v>-0.14833333333333334</v>
      </c>
      <c r="U30" s="129">
        <f ca="1">T30-'[4]Gas Average Basis'!S30</f>
        <v>-0.10733333333333331</v>
      </c>
      <c r="V30" s="62">
        <f t="shared" ca="1" si="1"/>
        <v>-1.9E-2</v>
      </c>
      <c r="W30" s="129">
        <f ca="1">V30-'[4]Gas Average Basis'!V30</f>
        <v>6.9999999999999958E-3</v>
      </c>
      <c r="X30" s="62">
        <f ca="1">IF(X$22,AveragePrices($F$21,X$23,X$24,$AJ30:$AJ30),AveragePrices($F$15,X$23,X$24,$AL30:$AL30))</f>
        <v>3.333333333333334E-3</v>
      </c>
      <c r="Y30" s="129">
        <f ca="1">X30-'[4]Gas Average Basis'!W30</f>
        <v>-1.6666666666666705E-3</v>
      </c>
      <c r="Z30" s="62">
        <f ca="1">IF(Z$22,AveragePrices($F$21,Z$23,Z$24,$AJ30:$AJ30),AveragePrices($F$15,Z$23,Z$24,$AL30:$AL30))</f>
        <v>-5.1666666666666673E-2</v>
      </c>
      <c r="AA30" s="129">
        <f ca="1">Z30-'[4]Gas Average Basis'!Y30</f>
        <v>-5.3999999999999999E-2</v>
      </c>
      <c r="AB30" s="62">
        <f ca="1">IF(AB$22,AveragePrices($F$21,AB$23,AB$24,$AJ30:$AJ30),AveragePrices($F$15,AB$23,AB$24,$AL30:$AL30))</f>
        <v>4.2857142857142833E-3</v>
      </c>
      <c r="AC30" s="129">
        <f ca="1">AB30-'[4]Gas Average Basis'!AB30</f>
        <v>0</v>
      </c>
      <c r="AD30" s="62">
        <f ca="1">IF(AD$22,AveragePrices($F$21,AD$23,AD$24,$AJ30:$AJ30),AveragePrices($F$15,AD$23,AD$24,$AL30:$AL30))</f>
        <v>4.6666666666666669E-2</v>
      </c>
      <c r="AE30" s="129">
        <f ca="1">AD30-'[4]Gas Average Basis'!AC30</f>
        <v>4.1666666666666671E-2</v>
      </c>
      <c r="AF30" s="62">
        <f ca="1">IF(AF$22,AveragePrices($F$21,AF$23,AF$24,$AJ30:$AJ30),AveragePrices($F$15,AF$23,AF$24,$AL30:$AL30))</f>
        <v>0.10166666666666667</v>
      </c>
      <c r="AG30" s="129">
        <f ca="1">AF30-'[4]Gas Average Basis'!AE30</f>
        <v>5.5E-2</v>
      </c>
      <c r="AH30" s="62">
        <f ca="1">IF(AH$22,AveragePrices($F$21,AH$23,AH$24,$AJ30:$AJ30),AveragePrices($F$15,AH$23,AH$24,$AL30:$AL30))</f>
        <v>0.13</v>
      </c>
      <c r="AI30" s="92">
        <f ca="1">AH30-'[4]Gas Average Basis'!AH30</f>
        <v>5.0000000000000044E-3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0</v>
      </c>
      <c r="L31" s="62">
        <f>LOOKUP($K$15+1,CurveFetch!D$8:D$1000,CurveFetch!H$8:H$1000)</f>
        <v>1.77</v>
      </c>
      <c r="M31" s="62">
        <f>L31-$L$49</f>
        <v>-0.11999999999999988</v>
      </c>
      <c r="N31" s="129">
        <f>M31-'[4]Gas Average Basis'!M31</f>
        <v>2.5000000000000133E-2</v>
      </c>
      <c r="O31" s="62">
        <f>LOOKUP($K$15+2,CurveFetch!$D$8:$D$1000,CurveFetch!$H$8:$H$1000)</f>
        <v>1.81</v>
      </c>
      <c r="P31" s="62">
        <f t="shared" ca="1" si="0"/>
        <v>-1.86</v>
      </c>
      <c r="Q31" s="129">
        <f ca="1">P31-'[4]Gas Average Basis'!P31</f>
        <v>-1.7800000000000002</v>
      </c>
      <c r="R31" s="62">
        <f ca="1">IF(R$22,AveragePrices($F$21,R$23,R$24,$AJ31:$AJ31),AveragePrices($F$15,R$23,R$24,$AL31:$AL31))</f>
        <v>-0.08</v>
      </c>
      <c r="S31" s="129">
        <f ca="1">R31-'[4]Gas Average Basis'!R31</f>
        <v>4.4999999999999998E-2</v>
      </c>
      <c r="T31" s="62">
        <f ca="1">IF(T$22,AveragePrices($F$21,T$23,T$24,$AJ31:$AJ31),AveragePrices($F$15,T$23,T$24,$AL31:$AL31))</f>
        <v>-8.3333333333333315E-3</v>
      </c>
      <c r="U31" s="129">
        <f ca="1">T31-'[4]Gas Average Basis'!S31</f>
        <v>6.666666666666668E-3</v>
      </c>
      <c r="V31" s="62">
        <f t="shared" ca="1" si="1"/>
        <v>3.8000000000000006E-2</v>
      </c>
      <c r="W31" s="129">
        <f ca="1">V31-'[4]Gas Average Basis'!V31</f>
        <v>7.0000000000000062E-3</v>
      </c>
      <c r="X31" s="62">
        <f ca="1">IF(X$22,AveragePrices($F$21,X$23,X$24,$AJ31:$AJ31),AveragePrices($F$15,X$23,X$24,$AL31:$AL31))</f>
        <v>4.5000000000000005E-2</v>
      </c>
      <c r="Y31" s="129">
        <f ca="1">X31-'[4]Gas Average Basis'!W31</f>
        <v>4.5000000000000005E-2</v>
      </c>
      <c r="Z31" s="62">
        <f ca="1">IF(Z$22,AveragePrices($F$21,Z$23,Z$24,$AJ31:$AJ31),AveragePrices($F$15,Z$23,Z$24,$AL31:$AL31))</f>
        <v>8.1666666666666679E-2</v>
      </c>
      <c r="AA31" s="129">
        <f ca="1">Z31-'[4]Gas Average Basis'!Y31</f>
        <v>3.7666666666666668E-2</v>
      </c>
      <c r="AB31" s="62">
        <f ca="1">IF(AB$22,AveragePrices($F$21,AB$23,AB$24,$AJ31:$AJ31),AveragePrices($F$15,AB$23,AB$24,$AL31:$AL31))</f>
        <v>0.14500000000000002</v>
      </c>
      <c r="AC31" s="129">
        <f ca="1">AB31-'[4]Gas Average Basis'!AB31</f>
        <v>1.0000000000000009E-2</v>
      </c>
      <c r="AD31" s="62">
        <f ca="1">IF(AD$22,AveragePrices($F$21,AD$23,AD$24,$AJ31:$AJ31),AveragePrices($F$15,AD$23,AD$24,$AL31:$AL31))</f>
        <v>0.23</v>
      </c>
      <c r="AE31" s="129">
        <f ca="1">AD31-'[4]Gas Average Basis'!AC31</f>
        <v>0.215</v>
      </c>
      <c r="AF31" s="62">
        <f ca="1">IF(AF$22,AveragePrices($F$21,AF$23,AF$24,$AJ31:$AJ31),AveragePrices($F$15,AF$23,AF$24,$AL31:$AL31))</f>
        <v>0.13</v>
      </c>
      <c r="AG31" s="129">
        <f ca="1">AF31-'[4]Gas Average Basis'!AE31</f>
        <v>-9.2142857142857137E-2</v>
      </c>
      <c r="AH31" s="62">
        <f ca="1">IF(AH$22,AveragePrices($F$21,AH$23,AH$24,$AJ31:$AJ31),AveragePrices($F$15,AH$23,AH$24,$AL31:$AL31))</f>
        <v>0.13100000000000001</v>
      </c>
      <c r="AI31" s="92">
        <f ca="1">AH31-'[4]Gas Average Basis'!AH31</f>
        <v>5.0000000000000044E-3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196" t="s">
        <v>111</v>
      </c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9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0</v>
      </c>
      <c r="L33" s="62">
        <f>LOOKUP($K$15+1,CurveFetch!D$8:D$1000,CurveFetch!K$8:K$1000)</f>
        <v>1.37</v>
      </c>
      <c r="M33" s="62">
        <f>L33-$L$49</f>
        <v>-0.5199999999999998</v>
      </c>
      <c r="N33" s="129">
        <f>M33-'[4]Gas Average Basis'!M33</f>
        <v>9.5000000000000195E-2</v>
      </c>
      <c r="O33" s="62">
        <f>LOOKUP($K$15+2,CurveFetch!$D$8:$D$1000,CurveFetch!$K$8:$K$1000)</f>
        <v>1.41</v>
      </c>
      <c r="P33" s="62">
        <f t="shared" ca="1" si="0"/>
        <v>-1.86</v>
      </c>
      <c r="Q33" s="129">
        <f ca="1">P33-'[4]Gas Average Basis'!P33</f>
        <v>-1.31</v>
      </c>
      <c r="R33" s="62">
        <f ca="1">IF(R$22,AveragePrices($F$21,R$23,R$24,$AJ33:$AJ33),AveragePrices($F$15,R$23,R$24,$AL33:$AL33))</f>
        <v>-0.49</v>
      </c>
      <c r="S33" s="129">
        <f ca="1">R33-'[4]Gas Average Basis'!R33</f>
        <v>3.0000000000000027E-2</v>
      </c>
      <c r="T33" s="62">
        <f ca="1">IF(T$22,AveragePrices($F$21,T$23,T$24,$AJ33:$AJ33),AveragePrices($F$15,T$23,T$24,$AL33:$AL33))</f>
        <v>-0.34</v>
      </c>
      <c r="U33" s="129">
        <f ca="1">T33-'[4]Gas Average Basis'!S33</f>
        <v>-0.38000000000000006</v>
      </c>
      <c r="V33" s="62">
        <f t="shared" ca="1" si="1"/>
        <v>-0.24699999999999997</v>
      </c>
      <c r="W33" s="129">
        <f ca="1">V33-'[4]Gas Average Basis'!V33</f>
        <v>1.3000000000000039E-2</v>
      </c>
      <c r="X33" s="62">
        <f ca="1">IF(X$22,AveragePrices($F$21,X$23,X$24,$AJ33:$AJ33),AveragePrices($F$15,X$23,X$24,$AL33:$AL33))</f>
        <v>-0.23500000000000001</v>
      </c>
      <c r="Y33" s="129">
        <f ca="1">X33-'[4]Gas Average Basis'!W33</f>
        <v>-0.23500000000000001</v>
      </c>
      <c r="Z33" s="62">
        <f ca="1">IF(Z$22,AveragePrices($F$21,Z$23,Z$24,$AJ33:$AJ33),AveragePrices($F$15,Z$23,Z$24,$AL33:$AL33))</f>
        <v>-0.38999999999999996</v>
      </c>
      <c r="AA33" s="129">
        <f ca="1">Z33-'[4]Gas Average Basis'!Y33</f>
        <v>-0.16599999999999998</v>
      </c>
      <c r="AB33" s="62">
        <f ca="1">IF(AB$22,AveragePrices($F$21,AB$23,AB$24,$AJ33:$AJ33),AveragePrices($F$15,AB$23,AB$24,$AL33:$AL33))</f>
        <v>-0.37928571428571428</v>
      </c>
      <c r="AC33" s="129">
        <f ca="1">AB33-'[4]Gas Average Basis'!AB33</f>
        <v>0</v>
      </c>
      <c r="AD33" s="62">
        <f ca="1">IF(AD$22,AveragePrices($F$21,AD$23,AD$24,$AJ33:$AJ33),AveragePrices($F$15,AD$23,AD$24,$AL33:$AL33))</f>
        <v>-0.36499999999999999</v>
      </c>
      <c r="AE33" s="129">
        <f ca="1">AD33-'[4]Gas Average Basis'!AC33</f>
        <v>-0.35499999999999998</v>
      </c>
      <c r="AF33" s="62">
        <f ca="1">IF(AF$22,AveragePrices($F$21,AF$23,AF$24,$AJ33:$AJ33),AveragePrices($F$15,AF$23,AF$24,$AL33:$AL33))</f>
        <v>-0.26333333333333336</v>
      </c>
      <c r="AG33" s="129">
        <f ca="1">AF33-'[4]Gas Average Basis'!AE33</f>
        <v>8.630952380952378E-2</v>
      </c>
      <c r="AH33" s="62">
        <f ca="1">IF(AH$22,AveragePrices($F$21,AH$23,AH$24,$AJ33:$AJ33),AveragePrices($F$15,AH$23,AH$24,$AL33:$AL33))</f>
        <v>-0.2</v>
      </c>
      <c r="AI33" s="92">
        <f ca="1">AH33-'[4]Gas Average Basis'!AH33</f>
        <v>0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107</v>
      </c>
      <c r="D34" s="70"/>
      <c r="E34" s="73" t="s">
        <v>108</v>
      </c>
      <c r="F34" s="73" t="s">
        <v>108</v>
      </c>
      <c r="G34" s="73"/>
      <c r="H34" s="73"/>
      <c r="I34" s="73"/>
      <c r="J34" s="70"/>
      <c r="K34" s="80">
        <f>LOOKUP($K$15,CurveFetch!$D$8:$D$1000,CurveFetch!$R$8:$R$1000)</f>
        <v>0</v>
      </c>
      <c r="L34" s="62">
        <f>LOOKUP($K$15+1,CurveFetch!D$8:D$1000,CurveFetch!R$8:R$1000)</f>
        <v>1.66</v>
      </c>
      <c r="M34" s="62">
        <f>L34-$L$49</f>
        <v>-0.22999999999999998</v>
      </c>
      <c r="N34" s="129">
        <f>M34-'[4]Gas Average Basis'!M34</f>
        <v>5.0000000000001155E-3</v>
      </c>
      <c r="O34" s="62">
        <f>LOOKUP($K$15+2,CurveFetch!$D$8:$D$1000,CurveFetch!$R$8:$R$1000)</f>
        <v>1.64</v>
      </c>
      <c r="P34" s="62">
        <f t="shared" ca="1" si="0"/>
        <v>-1.86</v>
      </c>
      <c r="Q34" s="129">
        <f ca="1">P34-'[4]Gas Average Basis'!P34</f>
        <v>-1.6400000000000001</v>
      </c>
      <c r="R34" s="62">
        <f ca="1">IF(R$22,AveragePrices($F$21,R$23,R$24,$AJ34:$AJ34),AveragePrices($F$15,R$23,R$24,$AL34:$AL34))</f>
        <v>-0.20499999999999999</v>
      </c>
      <c r="S34" s="129">
        <f ca="1">R34-'[4]Gas Average Basis'!R34</f>
        <v>0</v>
      </c>
      <c r="T34" s="62">
        <f ca="1">IF(T$22,AveragePrices($F$21,T$23,T$24,$AJ34:$AJ34),AveragePrices($F$15,T$23,T$24,$AL34:$AL34))</f>
        <v>-0.18833333333333335</v>
      </c>
      <c r="U34" s="129">
        <f ca="1">T34-'[4]Gas Average Basis'!S34</f>
        <v>-0.18833333333333335</v>
      </c>
      <c r="V34" s="62">
        <f t="shared" ca="1" si="1"/>
        <v>-0.16899999999999998</v>
      </c>
      <c r="W34" s="129">
        <f ca="1">V34-'[4]Gas Average Basis'!V34</f>
        <v>-2.0000000000000018E-3</v>
      </c>
      <c r="X34" s="62">
        <f ca="1">IF(X$22,AveragePrices($F$21,X$23,X$24,$AJ34:$AJ34),AveragePrices($F$15,X$23,X$24,$AL34:$AL34))</f>
        <v>-0.16166666666666665</v>
      </c>
      <c r="Y34" s="129">
        <f ca="1">X34-'[4]Gas Average Basis'!W34</f>
        <v>-0.15566666666666668</v>
      </c>
      <c r="Z34" s="62">
        <f ca="1">IF(Z$22,AveragePrices($F$21,Z$23,Z$24,$AJ34:$AJ34),AveragePrices($F$15,Z$23,Z$24,$AL34:$AL34))</f>
        <v>-0.125</v>
      </c>
      <c r="AA34" s="129">
        <f ca="1">Z34-'[4]Gas Average Basis'!Y34</f>
        <v>2.6666666666666644E-2</v>
      </c>
      <c r="AB34" s="62">
        <f ca="1">IF(AB$22,AveragePrices($F$21,AB$23,AB$24,$AJ34:$AJ34),AveragePrices($F$15,AB$23,AB$24,$AL34:$AL34))</f>
        <v>-0.125</v>
      </c>
      <c r="AC34" s="129">
        <f ca="1">AB34-'[4]Gas Average Basis'!AB34</f>
        <v>0</v>
      </c>
      <c r="AD34" s="62">
        <f ca="1">IF(AD$22,AveragePrices($F$21,AD$23,AD$24,$AJ34:$AJ34),AveragePrices($F$15,AD$23,AD$24,$AL34:$AL34))</f>
        <v>-0.125</v>
      </c>
      <c r="AE34" s="129">
        <f ca="1">AD34-'[4]Gas Average Basis'!AC34</f>
        <v>-0.125</v>
      </c>
      <c r="AF34" s="62">
        <f ca="1">IF(AF$22,AveragePrices($F$21,AF$23,AF$24,$AJ34:$AJ34),AveragePrices($F$15,AF$23,AF$24,$AL34:$AL34))</f>
        <v>-0.125</v>
      </c>
      <c r="AG34" s="129">
        <f ca="1">AF34-'[4]Gas Average Basis'!AE34</f>
        <v>-2.4999999999999745E-3</v>
      </c>
      <c r="AH34" s="62">
        <f ca="1">IF(AH$22,AveragePrices($F$21,AH$23,AH$24,$AJ34:$AJ34),AveragePrices($F$15,AH$23,AH$24,$AL34:$AL34))</f>
        <v>-0.125</v>
      </c>
      <c r="AI34" s="92">
        <f ca="1">AH34-'[4]Gas Average Basis'!AH34</f>
        <v>0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1.7649999999999999</v>
      </c>
      <c r="L35" s="62">
        <f>LOOKUP($K$15+1,CurveFetch!D$8:D$1000,CurveFetch!L$8:L$1000)</f>
        <v>1.71</v>
      </c>
      <c r="M35" s="62">
        <f>L35-$L$49</f>
        <v>-0.17999999999999994</v>
      </c>
      <c r="N35" s="129">
        <f>M35-'[4]Gas Average Basis'!M35</f>
        <v>-4.9999999999998934E-3</v>
      </c>
      <c r="O35" s="62">
        <f>LOOKUP($K$15+2,CurveFetch!$D$8:$D$1000,CurveFetch!$L$8:$L$1000)</f>
        <v>1.71</v>
      </c>
      <c r="P35" s="62">
        <f t="shared" ca="1" si="0"/>
        <v>-0.15000000000000013</v>
      </c>
      <c r="Q35" s="129">
        <f ca="1">P35-'[4]Gas Average Basis'!P35</f>
        <v>-2.2204460492503131E-16</v>
      </c>
      <c r="R35" s="62">
        <f ca="1">IF(R$22,AveragePrices($F$21,R$23,R$24,$AJ35:$AJ35),AveragePrices($F$15,R$23,R$24,$AL35:$AL35))</f>
        <v>-0.11</v>
      </c>
      <c r="S35" s="129">
        <f ca="1">R35-'[4]Gas Average Basis'!R35</f>
        <v>3.0000000000000013E-2</v>
      </c>
      <c r="T35" s="62">
        <f ca="1">IF(T$22,AveragePrices($F$21,T$23,T$24,$AJ35:$AJ35),AveragePrices($F$15,T$23,T$24,$AL35:$AL35))</f>
        <v>-0.13166666666666668</v>
      </c>
      <c r="U35" s="129">
        <f ca="1">T35-'[4]Gas Average Basis'!S35</f>
        <v>-0.12666666666666668</v>
      </c>
      <c r="V35" s="62">
        <f t="shared" ca="1" si="1"/>
        <v>-0.13300000000000001</v>
      </c>
      <c r="W35" s="129">
        <f ca="1">V35-'[4]Gas Average Basis'!V35</f>
        <v>-7.0000000000000062E-3</v>
      </c>
      <c r="X35" s="62">
        <f ca="1">IF(X$22,AveragePrices($F$21,X$23,X$24,$AJ35:$AJ35),AveragePrices($F$15,X$23,X$24,$AL35:$AL35))</f>
        <v>-0.12666666666666668</v>
      </c>
      <c r="Y35" s="129">
        <f ca="1">X35-'[4]Gas Average Basis'!W35</f>
        <v>-0.12866666666666668</v>
      </c>
      <c r="Z35" s="62">
        <f ca="1">IF(Z$22,AveragePrices($F$21,Z$23,Z$24,$AJ35:$AJ35),AveragePrices($F$15,Z$23,Z$24,$AL35:$AL35))</f>
        <v>-9.0000000000000011E-2</v>
      </c>
      <c r="AA35" s="129">
        <f ca="1">Z35-'[4]Gas Average Basis'!Y35</f>
        <v>3.2666666666666649E-2</v>
      </c>
      <c r="AB35" s="62">
        <f ca="1">IF(AB$22,AveragePrices($F$21,AB$23,AB$24,$AJ35:$AJ35),AveragePrices($F$15,AB$23,AB$24,$AL35:$AL35))</f>
        <v>-8.9999999999999983E-2</v>
      </c>
      <c r="AC35" s="129">
        <f ca="1">AB35-'[4]Gas Average Basis'!AB35</f>
        <v>0</v>
      </c>
      <c r="AD35" s="62">
        <f ca="1">IF(AD$22,AveragePrices($F$21,AD$23,AD$24,$AJ35:$AJ35),AveragePrices($F$15,AD$23,AD$24,$AL35:$AL35))</f>
        <v>-9.0000000000000011E-2</v>
      </c>
      <c r="AE35" s="129">
        <f ca="1">AD35-'[4]Gas Average Basis'!AC35</f>
        <v>-9.0000000000000011E-2</v>
      </c>
      <c r="AF35" s="62">
        <f ca="1">IF(AF$22,AveragePrices($F$21,AF$23,AF$24,$AJ35:$AJ35),AveragePrices($F$15,AF$23,AF$24,$AL35:$AL35))</f>
        <v>-0.10333333333333333</v>
      </c>
      <c r="AG35" s="129">
        <f ca="1">AF35-'[4]Gas Average Basis'!AE35</f>
        <v>-1.3333333333333322E-2</v>
      </c>
      <c r="AH35" s="62">
        <f ca="1">IF(AH$22,AveragePrices($F$21,AH$23,AH$24,$AJ35:$AJ35),AveragePrices($F$15,AH$23,AH$24,$AL35:$AL35))</f>
        <v>-0.11000000000000001</v>
      </c>
      <c r="AI35" s="92">
        <f ca="1">AH35-'[4]Gas Average Basis'!AH35</f>
        <v>0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1.82</v>
      </c>
      <c r="L36" s="62">
        <f>LOOKUP($K$15+1,CurveFetch!D$8:D$1000,CurveFetch!P$8:P$1000)</f>
        <v>1.75</v>
      </c>
      <c r="M36" s="62">
        <f>L36-$L$49</f>
        <v>-0.1399999999999999</v>
      </c>
      <c r="N36" s="129">
        <f>M36-'[4]Gas Average Basis'!M36</f>
        <v>-4.9999999999998934E-3</v>
      </c>
      <c r="O36" s="62">
        <f>LOOKUP($K$15+2,CurveFetch!$D$8:$D$1000,CurveFetch!$P$8:$P$1000)</f>
        <v>1.75</v>
      </c>
      <c r="P36" s="62">
        <f t="shared" ca="1" si="0"/>
        <v>-0.1100000000000001</v>
      </c>
      <c r="Q36" s="129">
        <f ca="1">P36-'[4]Gas Average Basis'!P36</f>
        <v>1.9999999999999796E-2</v>
      </c>
      <c r="R36" s="62">
        <f ca="1">IF(R$22,AveragePrices($F$21,R$23,R$24,$AJ36:$AJ36),AveragePrices($F$15,R$23,R$24,$AL36:$AL36))</f>
        <v>-0.13</v>
      </c>
      <c r="S36" s="129">
        <f ca="1">R36-'[4]Gas Average Basis'!R36</f>
        <v>0</v>
      </c>
      <c r="T36" s="62">
        <f ca="1">IF(T$22,AveragePrices($F$21,T$23,T$24,$AJ36:$AJ36),AveragePrices($F$15,T$23,T$24,$AL36:$AL36))</f>
        <v>-0.13083333333333333</v>
      </c>
      <c r="U36" s="129">
        <f ca="1">T36-'[4]Gas Average Basis'!S36</f>
        <v>-0.13083333333333333</v>
      </c>
      <c r="V36" s="62">
        <f t="shared" ca="1" si="1"/>
        <v>-0.13</v>
      </c>
      <c r="W36" s="129">
        <f ca="1">V36-'[4]Gas Average Basis'!V36</f>
        <v>0</v>
      </c>
      <c r="X36" s="62">
        <f ca="1">IF(X$22,AveragePrices($F$21,X$23,X$24,$AJ36:$AJ36),AveragePrices($F$15,X$23,X$24,$AL36:$AL36))</f>
        <v>-0.12916666666666668</v>
      </c>
      <c r="Y36" s="129">
        <f ca="1">X36-'[4]Gas Average Basis'!W36</f>
        <v>-0.12916666666666668</v>
      </c>
      <c r="Z36" s="62">
        <f ca="1">IF(Z$22,AveragePrices($F$21,Z$23,Z$24,$AJ36:$AJ36),AveragePrices($F$15,Z$23,Z$24,$AL36:$AL36))</f>
        <v>-0.13500000000000001</v>
      </c>
      <c r="AA36" s="129">
        <f ca="1">Z36-'[4]Gas Average Basis'!Y36</f>
        <v>4.1666666666666519E-3</v>
      </c>
      <c r="AB36" s="62">
        <f ca="1">IF(AB$22,AveragePrices($F$21,AB$23,AB$24,$AJ36:$AJ36),AveragePrices($F$15,AB$23,AB$24,$AL36:$AL36))</f>
        <v>-0.13500000000000001</v>
      </c>
      <c r="AC36" s="129">
        <f ca="1">AB36-'[4]Gas Average Basis'!AB36</f>
        <v>0</v>
      </c>
      <c r="AD36" s="62">
        <f ca="1">IF(AD$22,AveragePrices($F$21,AD$23,AD$24,$AJ36:$AJ36),AveragePrices($F$15,AD$23,AD$24,$AL36:$AL36))</f>
        <v>-0.13500000000000001</v>
      </c>
      <c r="AE36" s="129">
        <f ca="1">AD36-'[4]Gas Average Basis'!AC36</f>
        <v>-0.13500000000000001</v>
      </c>
      <c r="AF36" s="62">
        <f ca="1">IF(AF$22,AveragePrices($F$21,AF$23,AF$24,$AJ36:$AJ36),AveragePrices($F$15,AF$23,AF$24,$AL36:$AL36))</f>
        <v>-0.13916666666666666</v>
      </c>
      <c r="AG36" s="129">
        <f ca="1">AF36-'[4]Gas Average Basis'!AE36</f>
        <v>5.8333333333333293E-3</v>
      </c>
      <c r="AH36" s="62">
        <f ca="1">IF(AH$22,AveragePrices($F$21,AH$23,AH$24,$AJ36:$AJ36),AveragePrices($F$15,AH$23,AH$24,$AL36:$AL36))</f>
        <v>-0.13999999999999999</v>
      </c>
      <c r="AI36" s="92">
        <f ca="1">AH36-'[4]Gas Average Basis'!AH36</f>
        <v>0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196" t="s">
        <v>110</v>
      </c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9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0</v>
      </c>
      <c r="L39" s="62">
        <f>LOOKUP($K$15+1,CurveFetch!D$8:D$1000,CurveFetch!I$8:I$1000)</f>
        <v>1.2749999999999999</v>
      </c>
      <c r="M39" s="62">
        <f>L39-$L$49</f>
        <v>-0.61499999999999999</v>
      </c>
      <c r="N39" s="129">
        <f>M39-'[4]Gas Average Basis'!M39</f>
        <v>0.10000000000000009</v>
      </c>
      <c r="O39" s="62">
        <f>LOOKUP($K$15+2,CurveFetch!$D$8:$D$1000,CurveFetch!$I$8:$I$1000)</f>
        <v>1.26</v>
      </c>
      <c r="P39" s="62">
        <f ca="1">IF(P$22,AveragePrices($F$21,P$23,P$24,$AJ39:$AJ39)-INDIRECT(ADDRESS(P$23,$G$23,,,$F$21)),AveragePrices($F$15,P$23,P$24,$AL39:$AL39))</f>
        <v>-1.86</v>
      </c>
      <c r="Q39" s="129">
        <f ca="1">P39-'[4]Gas Average Basis'!P39</f>
        <v>-1.1200000000000001</v>
      </c>
      <c r="R39" s="62">
        <f ca="1">IF(R$22,AveragePrices($F$21,R$23,R$24,$AJ39:$AJ39),AveragePrices($F$15,R$23,R$24,$AL39:$AL39))</f>
        <v>-0.61</v>
      </c>
      <c r="S39" s="129">
        <f ca="1">R39-'[4]Gas Average Basis'!R39</f>
        <v>6.0000000000000053E-2</v>
      </c>
      <c r="T39" s="62">
        <f ca="1">IF(T$22,AveragePrices($F$21,T$23,T$24,$AJ39:$AJ39),AveragePrices($F$15,T$23,T$24,$AL39:$AL39))</f>
        <v>-0.43999999999999995</v>
      </c>
      <c r="U39" s="129">
        <f ca="1">T39-'[4]Gas Average Basis'!S39</f>
        <v>-0.45999999999999985</v>
      </c>
      <c r="V39" s="62">
        <f ca="1">IF(V$22,AveragePrices($F$21,V$23,V$24,$AJ39:$AJ39),AveragePrices($F$15,V$23,V$24,$AL39:$AL39))</f>
        <v>-0.34599999999999997</v>
      </c>
      <c r="W39" s="129">
        <f ca="1">V39-'[4]Gas Average Basis'!V39</f>
        <v>1.4000000000000012E-2</v>
      </c>
      <c r="X39" s="62">
        <f ca="1">IF(X$22,AveragePrices($F$21,X$23,X$24,$AJ39:$AJ39),AveragePrices($F$15,X$23,X$24,$AL39:$AL39))</f>
        <v>-0.34</v>
      </c>
      <c r="Y39" s="129">
        <f ca="1">X39-'[4]Gas Average Basis'!W39</f>
        <v>-0.34300000000000003</v>
      </c>
      <c r="Z39" s="62">
        <f ca="1">IF(Z$22,AveragePrices($F$21,Z$23,Z$24,$AJ39:$AJ39),AveragePrices($F$15,Z$23,Z$24,$AL39:$AL39))</f>
        <v>-0.57499999999999996</v>
      </c>
      <c r="AA39" s="129">
        <f ca="1">Z39-'[4]Gas Average Basis'!Y39</f>
        <v>-0.25299999999999989</v>
      </c>
      <c r="AB39" s="62">
        <f ca="1">IF(AB$22,AveragePrices($F$21,AB$23,AB$24,$AJ39:$AJ39),AveragePrices($F$15,AB$23,AB$24,$AL39:$AL39))</f>
        <v>-0.57500000000000007</v>
      </c>
      <c r="AC39" s="129">
        <f ca="1">AB39-'[4]Gas Average Basis'!AB39</f>
        <v>0</v>
      </c>
      <c r="AD39" s="62">
        <f ca="1">IF(AD$22,AveragePrices($F$21,AD$23,AD$24,$AJ39:$AJ39),AveragePrices($F$15,AD$23,AD$24,$AL39:$AL39))</f>
        <v>-0.57499999999999996</v>
      </c>
      <c r="AE39" s="129">
        <f ca="1">AD39-'[4]Gas Average Basis'!AC39</f>
        <v>-0.57499999999999996</v>
      </c>
      <c r="AF39" s="62">
        <f ca="1">IF(AF$22,AveragePrices($F$21,AF$23,AF$24,$AJ39:$AJ39),AveragePrices($F$15,AF$23,AF$24,$AL39:$AL39))</f>
        <v>-0.36833333333333335</v>
      </c>
      <c r="AG39" s="129">
        <f ca="1">AF39-'[4]Gas Average Basis'!AE39</f>
        <v>0.18166666666666648</v>
      </c>
      <c r="AH39" s="62">
        <f ca="1">IF(AH$22,AveragePrices($F$21,AH$23,AH$24,$AJ39:$AJ39),AveragePrices($F$15,AH$23,AH$24,$AL39:$AL39))</f>
        <v>-0.26500000000000001</v>
      </c>
      <c r="AI39" s="92">
        <f ca="1">AH39-'[4]Gas Average Basis'!AH39</f>
        <v>0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104</v>
      </c>
      <c r="F40" s="73" t="s">
        <v>104</v>
      </c>
      <c r="G40" s="73"/>
      <c r="H40" s="73"/>
      <c r="I40" s="73"/>
      <c r="J40" s="80"/>
      <c r="K40" s="80">
        <f>LOOKUP($K$15,CurveFetch!$D$8:$D$1000,CurveFetch!$M$8:$M$1000)</f>
        <v>0</v>
      </c>
      <c r="L40" s="62">
        <f>LOOKUP($K$15+1,CurveFetch!D$8:D$1000,CurveFetch!M$8:M$1000)</f>
        <v>1.35</v>
      </c>
      <c r="M40" s="62">
        <f>L40-$L$49</f>
        <v>-0.53999999999999981</v>
      </c>
      <c r="N40" s="129">
        <f>M40-'[4]Gas Average Basis'!M40</f>
        <v>0.1050000000000002</v>
      </c>
      <c r="O40" s="62">
        <f>LOOKUP($K$15+2,CurveFetch!$D$8:$D$1000,CurveFetch!$M$8:$M$1000)</f>
        <v>1.08</v>
      </c>
      <c r="P40" s="62">
        <f ca="1">IF(P$22,AveragePrices($F$21,P$23,P$24,$AJ40:$AJ40)-INDIRECT(ADDRESS(P$23,$G$23,,,$F$21)),AveragePrices($F$15,P$23,P$24,$AL40:$AL40))</f>
        <v>-1.86</v>
      </c>
      <c r="Q40" s="129">
        <f ca="1">P40-'[4]Gas Average Basis'!P40</f>
        <v>-1.1000000000000001</v>
      </c>
      <c r="R40" s="62">
        <f ca="1">IF(R$22,AveragePrices($F$21,R$23,R$24,$AJ40:$AJ40),AveragePrices($F$15,R$23,R$24,$AL40:$AL40))</f>
        <v>-0.11</v>
      </c>
      <c r="S40" s="129">
        <f ca="1">R40-'[4]Gas Average Basis'!R40</f>
        <v>0</v>
      </c>
      <c r="T40" s="62">
        <f ca="1">IF(T$22,AveragePrices($F$21,T$23,T$24,$AJ40:$AJ40),AveragePrices($F$15,T$23,T$24,$AL40:$AL40))</f>
        <v>-0.13</v>
      </c>
      <c r="U40" s="129">
        <f ca="1">T40-'[4]Gas Average Basis'!S40</f>
        <v>-0.13</v>
      </c>
      <c r="V40" s="62">
        <f ca="1">IF(V$22,AveragePrices($F$21,V$23,V$24,$AJ40:$AJ40),AveragePrices($F$15,V$23,V$24,$AL40:$AL40))</f>
        <v>-0.129</v>
      </c>
      <c r="W40" s="129">
        <f ca="1">V40-'[4]Gas Average Basis'!V40</f>
        <v>0</v>
      </c>
      <c r="X40" s="62">
        <f ca="1">IF(X$22,AveragePrices($F$21,X$23,X$24,$AJ40:$AJ40),AveragePrices($F$15,X$23,X$24,$AL40:$AL40))</f>
        <v>-0.12166666666666666</v>
      </c>
      <c r="Y40" s="129">
        <f ca="1">X40-'[4]Gas Average Basis'!W40</f>
        <v>-0.12166666666666666</v>
      </c>
      <c r="Z40" s="62">
        <f ca="1">IF(Z$22,AveragePrices($F$21,Z$23,Z$24,$AJ40:$AJ40),AveragePrices($F$15,Z$23,Z$24,$AL40:$AL40))</f>
        <v>-0.115</v>
      </c>
      <c r="AA40" s="129">
        <f ca="1">Z40-'[4]Gas Average Basis'!Y40</f>
        <v>6.6666666666666541E-3</v>
      </c>
      <c r="AB40" s="62">
        <f ca="1">IF(AB$22,AveragePrices($F$21,AB$23,AB$24,$AJ40:$AJ40),AveragePrices($F$15,AB$23,AB$24,$AL40:$AL40))</f>
        <v>-0.115</v>
      </c>
      <c r="AC40" s="129">
        <f ca="1">AB40-'[4]Gas Average Basis'!AB40</f>
        <v>0</v>
      </c>
      <c r="AD40" s="62">
        <f ca="1">IF(AD$22,AveragePrices($F$21,AD$23,AD$24,$AJ40:$AJ40),AveragePrices($F$15,AD$23,AD$24,$AL40:$AL40))</f>
        <v>-0.115</v>
      </c>
      <c r="AE40" s="129">
        <f ca="1">AD40-'[4]Gas Average Basis'!AC40</f>
        <v>-0.115</v>
      </c>
      <c r="AF40" s="62">
        <f ca="1">IF(AF$22,AveragePrices($F$21,AF$23,AF$24,$AJ40:$AJ40),AveragePrices($F$15,AF$23,AF$24,$AL40:$AL40))</f>
        <v>-0.11166666666666668</v>
      </c>
      <c r="AG40" s="129">
        <f ca="1">AF40-'[4]Gas Average Basis'!AE40</f>
        <v>3.333333333333327E-3</v>
      </c>
      <c r="AH40" s="62">
        <f ca="1">IF(AH$22,AveragePrices($F$21,AH$23,AH$24,$AJ40:$AJ40),AveragePrices($F$15,AH$23,AH$24,$AL40:$AL40))</f>
        <v>-0.11000000000000001</v>
      </c>
      <c r="AI40" s="92">
        <f ca="1">AH40-'[4]Gas Average Basis'!AH40</f>
        <v>0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105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0</v>
      </c>
      <c r="L41" s="62">
        <f>LOOKUP($K$15+1,CurveFetch!D$8:D$1000,CurveFetch!M$8:M$1000)</f>
        <v>1.35</v>
      </c>
      <c r="M41" s="62">
        <f>L41-$L$49</f>
        <v>-0.53999999999999981</v>
      </c>
      <c r="N41" s="129">
        <f>M41-'[4]Gas Average Basis'!M41</f>
        <v>0.1050000000000002</v>
      </c>
      <c r="O41" s="62">
        <f>LOOKUP($K$15+2,CurveFetch!$D$8:$D$1000,CurveFetch!$M$8:$M$1000)</f>
        <v>1.08</v>
      </c>
      <c r="P41" s="62">
        <f ca="1">IF(P$22,AveragePrices($F$21,P$23,P$24,$AJ41:$AJ41)-INDIRECT(ADDRESS(P$23,$G$23,,,$F$21)),AveragePrices($F$15,P$23,P$24,$AL41:$AL41))</f>
        <v>-1.86</v>
      </c>
      <c r="Q41" s="129">
        <f ca="1">P41-'[4]Gas Average Basis'!P41</f>
        <v>-1.08</v>
      </c>
      <c r="R41" s="62">
        <f ca="1">IF(R$22,AveragePrices($F$21,R$23,R$24,$AJ41:$AJ41),AveragePrices($F$15,R$23,R$24,$AL41:$AL41))</f>
        <v>-0.5</v>
      </c>
      <c r="S41" s="129">
        <f ca="1">R41-'[4]Gas Average Basis'!R41</f>
        <v>0</v>
      </c>
      <c r="T41" s="62">
        <f ca="1">IF(T$22,AveragePrices($F$21,T$23,T$24,$AJ41:$AJ41),AveragePrices($F$15,T$23,T$24,$AL41:$AL41))</f>
        <v>-0.16333333333333333</v>
      </c>
      <c r="U41" s="129">
        <f ca="1">T41-'[4]Gas Average Basis'!S41</f>
        <v>-0.16333333333333333</v>
      </c>
      <c r="V41" s="62">
        <f ca="1">IF(V$22,AveragePrices($F$21,V$23,V$24,$AJ41:$AJ41),AveragePrices($F$15,V$23,V$24,$AL41:$AL41))</f>
        <v>-2.4999999999999994E-2</v>
      </c>
      <c r="W41" s="129">
        <f ca="1">V41-'[4]Gas Average Basis'!V41</f>
        <v>0</v>
      </c>
      <c r="X41" s="62">
        <f ca="1">IF(X$22,AveragePrices($F$21,X$23,X$24,$AJ41:$AJ41),AveragePrices($F$15,X$23,X$24,$AL41:$AL41))</f>
        <v>-4.4999999999999991E-2</v>
      </c>
      <c r="Y41" s="129">
        <f ca="1">X41-'[4]Gas Average Basis'!W41</f>
        <v>-4.4999999999999991E-2</v>
      </c>
      <c r="Z41" s="62">
        <f ca="1">IF(Z$22,AveragePrices($F$21,Z$23,Z$24,$AJ41:$AJ41),AveragePrices($F$15,Z$23,Z$24,$AL41:$AL41))</f>
        <v>-0.315</v>
      </c>
      <c r="AA41" s="129">
        <f ca="1">Z41-'[4]Gas Average Basis'!Y41</f>
        <v>-0.27</v>
      </c>
      <c r="AB41" s="62">
        <f ca="1">IF(AB$22,AveragePrices($F$21,AB$23,AB$24,$AJ41:$AJ41),AveragePrices($F$15,AB$23,AB$24,$AL41:$AL41))</f>
        <v>-0.315</v>
      </c>
      <c r="AC41" s="129">
        <f ca="1">AB41-'[4]Gas Average Basis'!AB41</f>
        <v>0</v>
      </c>
      <c r="AD41" s="62">
        <f ca="1">IF(AD$22,AveragePrices($F$21,AD$23,AD$24,$AJ41:$AJ41),AveragePrices($F$15,AD$23,AD$24,$AL41:$AL41))</f>
        <v>-0.315</v>
      </c>
      <c r="AE41" s="129">
        <f ca="1">AD41-'[4]Gas Average Basis'!AC41</f>
        <v>-0.315</v>
      </c>
      <c r="AF41" s="62">
        <f ca="1">IF(AF$22,AveragePrices($F$21,AF$23,AF$24,$AJ41:$AJ41),AveragePrices($F$15,AF$23,AF$24,$AL41:$AL41))</f>
        <v>1.6666666666666681E-3</v>
      </c>
      <c r="AG41" s="129">
        <f ca="1">AF41-'[4]Gas Average Basis'!AE41</f>
        <v>0.31666666666666665</v>
      </c>
      <c r="AH41" s="62">
        <f ca="1">IF(AH$22,AveragePrices($F$21,AH$23,AH$24,$AJ41:$AJ41),AveragePrices($F$15,AH$23,AH$24,$AL41:$AL41))</f>
        <v>0.12999999999999998</v>
      </c>
      <c r="AI41" s="92">
        <f ca="1">AH41-'[4]Gas Average Basis'!AH41</f>
        <v>0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109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0</v>
      </c>
      <c r="L42" s="62">
        <f>LOOKUP($K$15+1,CurveFetch!D$8:D$1000,CurveFetch!N$8:N$1000)</f>
        <v>1.369</v>
      </c>
      <c r="M42" s="62">
        <f>L42-$L$49</f>
        <v>-0.52099999999999991</v>
      </c>
      <c r="N42" s="129">
        <f>M42-'[4]Gas Average Basis'!M42</f>
        <v>4.5000000000000151E-2</v>
      </c>
      <c r="O42" s="62">
        <f>LOOKUP($K$15+2,CurveFetch!$D$8:$D$1000,CurveFetch!$N$8:$N$1000)</f>
        <v>1.369</v>
      </c>
      <c r="P42" s="62">
        <f t="shared" ca="1" si="0"/>
        <v>-1.86</v>
      </c>
      <c r="Q42" s="129">
        <f ca="1">P42-'[4]Gas Average Basis'!P42</f>
        <v>-1.2770000000000001</v>
      </c>
      <c r="R42" s="62">
        <f ca="1">IF(R$22,AveragePrices($F$21,R$23,R$24,$AJ42:$AJ42),AveragePrices($F$15,R$23,R$24,$AL42:$AL42))</f>
        <v>-0.38353504785291997</v>
      </c>
      <c r="S42" s="129">
        <f ca="1">R42-'[4]Gas Average Basis'!R42</f>
        <v>0</v>
      </c>
      <c r="T42" s="62">
        <f ca="1">IF(T$22,AveragePrices($F$21,T$23,T$24,$AJ42:$AJ42),AveragePrices($F$15,T$23,T$24,$AL42:$AL42))</f>
        <v>-0.4378450159509733</v>
      </c>
      <c r="U42" s="129">
        <f ca="1">T42-'[4]Gas Average Basis'!S42</f>
        <v>-0.4378450159509733</v>
      </c>
      <c r="V42" s="62">
        <f t="shared" ca="1" si="1"/>
        <v>-0.45300000000000001</v>
      </c>
      <c r="W42" s="129">
        <f ca="1">V42-'[4]Gas Average Basis'!V42</f>
        <v>0</v>
      </c>
      <c r="X42" s="62">
        <f ca="1">IF(X$22,AveragePrices($F$21,X$23,X$24,$AJ42:$AJ42),AveragePrices($F$15,X$23,X$24,$AL42:$AL42))</f>
        <v>-0.44500000000000001</v>
      </c>
      <c r="Y42" s="129">
        <f ca="1">X42-'[4]Gas Average Basis'!W42</f>
        <v>-0.44500000000000001</v>
      </c>
      <c r="Z42" s="62">
        <f ca="1">IF(Z$22,AveragePrices($F$21,Z$23,Z$24,$AJ42:$AJ42),AveragePrices($F$15,Z$23,Z$24,$AL42:$AL42))</f>
        <v>-0.46300000000000002</v>
      </c>
      <c r="AA42" s="129">
        <f ca="1">Z42-'[4]Gas Average Basis'!Y42</f>
        <v>-1.8000000000000016E-2</v>
      </c>
      <c r="AB42" s="62">
        <f ca="1">IF(AB$22,AveragePrices($F$21,AB$23,AB$24,$AJ42:$AJ42),AveragePrices($F$15,AB$23,AB$24,$AL42:$AL42))</f>
        <v>-0.46300000000000002</v>
      </c>
      <c r="AC42" s="129">
        <f ca="1">AB42-'[4]Gas Average Basis'!AB42</f>
        <v>0</v>
      </c>
      <c r="AD42" s="62">
        <f ca="1">IF(AD$22,AveragePrices($F$21,AD$23,AD$24,$AJ42:$AJ42),AveragePrices($F$15,AD$23,AD$24,$AL42:$AL42))</f>
        <v>-0.46300000000000002</v>
      </c>
      <c r="AE42" s="129">
        <f ca="1">AD42-'[4]Gas Average Basis'!AC42</f>
        <v>-0.46300000000000002</v>
      </c>
      <c r="AF42" s="62">
        <f ca="1">IF(AF$22,AveragePrices($F$21,AF$23,AF$24,$AJ42:$AJ42),AveragePrices($F$15,AF$23,AF$24,$AL42:$AL42))</f>
        <v>-0.43433333333333329</v>
      </c>
      <c r="AG42" s="129">
        <f ca="1">AF42-'[4]Gas Average Basis'!AE42</f>
        <v>2.8666666666666729E-2</v>
      </c>
      <c r="AH42" s="62">
        <f ca="1">IF(AH$22,AveragePrices($F$21,AH$23,AH$24,$AJ42:$AJ42),AveragePrices($F$15,AH$23,AH$24,$AL42:$AL42))</f>
        <v>-0.42000000000000004</v>
      </c>
      <c r="AI42" s="92">
        <f ca="1">AH42-'[4]Gas Average Basis'!AH42</f>
        <v>0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103</v>
      </c>
      <c r="F43" s="73" t="s">
        <v>103</v>
      </c>
      <c r="G43" s="73"/>
      <c r="H43" s="73"/>
      <c r="I43" s="73"/>
      <c r="J43" s="73"/>
      <c r="K43" s="80">
        <f>LOOKUP($K$15,CurveFetch!$D$8:$D$1000,CurveFetch!$O$8:$O$1000)</f>
        <v>0</v>
      </c>
      <c r="L43" s="62">
        <f>LOOKUP($K$15+1,CurveFetch!D$8:D$1000,CurveFetch!O$8:O$1000)</f>
        <v>1.27</v>
      </c>
      <c r="M43" s="62">
        <f>L43-$L$49</f>
        <v>-0.61999999999999988</v>
      </c>
      <c r="N43" s="129">
        <f>M43-'[4]Gas Average Basis'!M43</f>
        <v>0.28500000000000014</v>
      </c>
      <c r="O43" s="62">
        <f>LOOKUP($K$15+2,CurveFetch!$D$8:$D$1000,CurveFetch!$O$8:$O$1000)</f>
        <v>1.26</v>
      </c>
      <c r="P43" s="62">
        <f t="shared" ca="1" si="0"/>
        <v>-1.86</v>
      </c>
      <c r="Q43" s="129">
        <f ca="1">P43-'[4]Gas Average Basis'!P43</f>
        <v>-0.9800000000000002</v>
      </c>
      <c r="R43" s="62">
        <f ca="1">IF(R$22,AveragePrices($F$21,R$23,R$24,$AJ43:$AJ43),AveragePrices($F$15,R$23,R$24,$AL43:$AL43))</f>
        <v>-0.78</v>
      </c>
      <c r="S43" s="129">
        <f ca="1">R43-'[4]Gas Average Basis'!R43</f>
        <v>4.4999999999999929E-2</v>
      </c>
      <c r="T43" s="62">
        <f ca="1">IF(T$22,AveragePrices($F$21,T$23,T$24,$AJ43:$AJ43),AveragePrices($F$15,T$23,T$24,$AL43:$AL43))</f>
        <v>-0.54333333333333333</v>
      </c>
      <c r="U43" s="129">
        <f ca="1">T43-'[4]Gas Average Basis'!S43</f>
        <v>-0.56333333333333335</v>
      </c>
      <c r="V43" s="62">
        <f t="shared" ca="1" si="1"/>
        <v>-0.41600000000000004</v>
      </c>
      <c r="W43" s="129">
        <f ca="1">V43-'[4]Gas Average Basis'!V43</f>
        <v>1.3999999999999957E-2</v>
      </c>
      <c r="X43" s="62">
        <f ca="1">IF(X$22,AveragePrices($F$21,X$23,X$24,$AJ43:$AJ43),AveragePrices($F$15,X$23,X$24,$AL43:$AL43))</f>
        <v>-0.41</v>
      </c>
      <c r="Y43" s="129">
        <f ca="1">X43-'[4]Gas Average Basis'!W43</f>
        <v>-0.41299999999999998</v>
      </c>
      <c r="Z43" s="62">
        <f ca="1">IF(Z$22,AveragePrices($F$21,Z$23,Z$24,$AJ43:$AJ43),AveragePrices($F$15,Z$23,Z$24,$AL43:$AL43))</f>
        <v>-0.69999999999999984</v>
      </c>
      <c r="AA43" s="129">
        <f ca="1">Z43-'[4]Gas Average Basis'!Y43</f>
        <v>-0.30799999999999983</v>
      </c>
      <c r="AB43" s="62">
        <f ca="1">IF(AB$22,AveragePrices($F$21,AB$23,AB$24,$AJ43:$AJ43),AveragePrices($F$15,AB$23,AB$24,$AL43:$AL43))</f>
        <v>-0.70000000000000007</v>
      </c>
      <c r="AC43" s="129">
        <f ca="1">AB43-'[4]Gas Average Basis'!AB43</f>
        <v>0</v>
      </c>
      <c r="AD43" s="62">
        <f ca="1">IF(AD$22,AveragePrices($F$21,AD$23,AD$24,$AJ43:$AJ43),AveragePrices($F$15,AD$23,AD$24,$AL43:$AL43))</f>
        <v>-0.69999999999999984</v>
      </c>
      <c r="AE43" s="129">
        <f ca="1">AD43-'[4]Gas Average Basis'!AC43</f>
        <v>-0.69999999999999984</v>
      </c>
      <c r="AF43" s="62">
        <f ca="1">IF(AF$22,AveragePrices($F$21,AF$23,AF$24,$AJ43:$AJ43),AveragePrices($F$15,AF$23,AF$24,$AL43:$AL43))</f>
        <v>-0.46333333333333332</v>
      </c>
      <c r="AG43" s="129">
        <f ca="1">AF43-'[4]Gas Average Basis'!AE43</f>
        <v>0.21166666666666639</v>
      </c>
      <c r="AH43" s="62">
        <f ca="1">IF(AH$22,AveragePrices($F$21,AH$23,AH$24,$AJ43:$AJ43),AveragePrices($F$15,AH$23,AH$24,$AL43:$AL43))</f>
        <v>-0.34499999999999997</v>
      </c>
      <c r="AI43" s="92">
        <f ca="1">AH43-'[4]Gas Average Basis'!AH43</f>
        <v>0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4" t="s">
        <v>76</v>
      </c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  <c r="AH45" s="105"/>
      <c r="AI45" s="105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4" t="s">
        <v>77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  <c r="AH46" s="105"/>
      <c r="AI46" s="105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4" t="s">
        <v>78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  <c r="AH47" s="105"/>
      <c r="AI47" s="105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196" t="s">
        <v>81</v>
      </c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9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1.86</v>
      </c>
      <c r="K49" s="80">
        <f>LOOKUP($K$15,CurveFetch!$D$8:$D$1000,CurveFetch!$E$8:$E$1000)</f>
        <v>1.9450000000000001</v>
      </c>
      <c r="L49" s="62">
        <f>LOOKUP($K$15+1,CurveFetch!D$8:D$1000,CurveFetch!E$8:E$1000)</f>
        <v>1.89</v>
      </c>
      <c r="M49" s="62"/>
      <c r="N49" s="129">
        <f>L49-'[4]Gas Average Basis'!L49</f>
        <v>-5.500000000000016E-2</v>
      </c>
      <c r="O49" s="62">
        <f>LOOKUP($K$15+2,CurveFetch!$D$8:$D$1000,CurveFetch!$E$8:$E$1000)</f>
        <v>1.86</v>
      </c>
      <c r="P49" s="62"/>
      <c r="Q49" s="129">
        <f>O49-'[4]Gas Average Basis'!O49</f>
        <v>-7.9999999999999849E-2</v>
      </c>
      <c r="R49" s="62">
        <f ca="1">IF(R$22,AveragePrices($F$21,R$23,R$24,$AJ49:$AJ49),AveragePrices($F$15,R$23,R$24,$AL49:$AL49))</f>
        <v>1.83</v>
      </c>
      <c r="S49" s="129">
        <f ca="1">R49-'[4]Gas Average Basis'!R49</f>
        <v>-9.4999999999999973E-2</v>
      </c>
      <c r="T49" s="62">
        <f ca="1">IF(T$22,AveragePrices($F$21,T$23,T$24,$AJ49:$AJ49),AveragePrices($F$15,T$23,T$24,$AL49:$AL49))</f>
        <v>2.2386666666666666</v>
      </c>
      <c r="U49" s="130"/>
      <c r="V49" s="62">
        <f ca="1">IF(V$22,AveragePrices($F$21,V$23,V$24,$AJ49:$AJ49),AveragePrices($F$15,V$23,V$24,$AL49:$AL49))</f>
        <v>2.6722000000000001</v>
      </c>
      <c r="W49" s="129">
        <f ca="1">V49-'[4]Gas Average Basis'!V49</f>
        <v>-5.5399999999999672E-2</v>
      </c>
      <c r="X49" s="62">
        <f ca="1">IF(X$22,AveragePrices($F$21,X$23,X$24,$AJ49:$AJ49),AveragePrices($F$15,X$23,X$24,$AL49:$AL49))</f>
        <v>2.8249999999999997</v>
      </c>
      <c r="Y49" s="129"/>
      <c r="Z49" s="62">
        <f ca="1">IF(Z$22,AveragePrices($F$21,Z$23,Z$24,$AJ49:$AJ49),AveragePrices($F$15,Z$23,Z$24,$AL49:$AL49))</f>
        <v>2.7840000000000003</v>
      </c>
      <c r="AA49" s="129"/>
      <c r="AB49" s="62">
        <f ca="1">IF(AB$22,AveragePrices($F$21,AB$23,AB$24,$AJ49:$AJ49),AveragePrices($F$15,AB$23,AB$24,$AL49:$AL49))</f>
        <v>2.854285714285715</v>
      </c>
      <c r="AC49" s="129">
        <f ca="1">AB49-'[4]Gas Average Basis'!AB49</f>
        <v>-5.4428571428570383E-2</v>
      </c>
      <c r="AD49" s="62">
        <f ca="1">IF(AD$22,AveragePrices($F$21,AD$23,AD$24,$AJ49:$AJ49),AveragePrices($F$15,AD$23,AD$24,$AL49:$AL49))</f>
        <v>2.8989999999999996</v>
      </c>
      <c r="AE49" s="129"/>
      <c r="AF49" s="62">
        <f ca="1">IF(AF$22,AveragePrices($F$21,AF$23,AF$24,$AJ49:$AJ49),AveragePrices($F$15,AF$23,AF$24,$AL49:$AL49))</f>
        <v>3.1076666666666668</v>
      </c>
      <c r="AG49" s="129"/>
      <c r="AH49" s="62">
        <f ca="1">IF(AH$22,AveragePrices($F$21,AH$23,AH$24,$AJ49:$AJ49),AveragePrices($F$15,AH$23,AH$24,$AL49:$AL49))</f>
        <v>3.2431999999999994</v>
      </c>
      <c r="AI49" s="92">
        <f ca="1">AH49-'[4]Gas Average Basis'!AH49</f>
        <v>-5.0200000000000244E-2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1"/>
      <c r="D52" s="96"/>
      <c r="E52" s="112"/>
      <c r="F52" s="112"/>
      <c r="AI52" s="52"/>
      <c r="AJ52" s="51"/>
      <c r="AK52" s="52"/>
      <c r="AL52" s="52"/>
    </row>
    <row r="53" spans="3:38" ht="18" x14ac:dyDescent="0.25">
      <c r="C53" s="111"/>
      <c r="D53" s="96"/>
      <c r="E53" s="112"/>
      <c r="F53" s="112"/>
      <c r="R53" s="131"/>
      <c r="S53" s="93"/>
      <c r="T53" s="131" t="s">
        <v>138</v>
      </c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196" t="s">
        <v>82</v>
      </c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  <c r="AC55" s="197"/>
      <c r="AD55" s="197"/>
      <c r="AE55" s="197"/>
      <c r="AF55" s="197"/>
      <c r="AG55" s="197"/>
      <c r="AH55" s="197"/>
      <c r="AI55" s="198"/>
    </row>
    <row r="56" spans="3:38" ht="14.25" customHeight="1" thickBot="1" x14ac:dyDescent="0.3">
      <c r="C56" s="196">
        <f>PowerPrices!A2</f>
        <v>37160</v>
      </c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  <c r="AC56" s="197"/>
      <c r="AD56" s="197"/>
      <c r="AE56" s="197"/>
      <c r="AF56" s="197"/>
      <c r="AG56" s="197"/>
      <c r="AH56" s="197"/>
      <c r="AI56" s="19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 t="s">
        <v>86</v>
      </c>
      <c r="N57" s="83" t="s">
        <v>88</v>
      </c>
      <c r="O57" s="95" t="s">
        <v>133</v>
      </c>
      <c r="P57" s="95" t="s">
        <v>133</v>
      </c>
      <c r="Q57" s="83" t="s">
        <v>88</v>
      </c>
      <c r="R57" s="95" t="s">
        <v>3</v>
      </c>
      <c r="S57" s="83" t="s">
        <v>88</v>
      </c>
      <c r="T57" s="95" t="s">
        <v>134</v>
      </c>
      <c r="U57" s="83" t="s">
        <v>88</v>
      </c>
      <c r="V57" s="95" t="s">
        <v>124</v>
      </c>
      <c r="W57" s="83" t="s">
        <v>88</v>
      </c>
      <c r="X57" s="95" t="s">
        <v>135</v>
      </c>
      <c r="Y57" s="83" t="s">
        <v>88</v>
      </c>
      <c r="Z57" s="95" t="s">
        <v>136</v>
      </c>
      <c r="AA57" s="83" t="s">
        <v>88</v>
      </c>
      <c r="AB57" s="95" t="s">
        <v>93</v>
      </c>
      <c r="AC57" s="83" t="s">
        <v>88</v>
      </c>
      <c r="AD57" s="95" t="s">
        <v>137</v>
      </c>
      <c r="AE57" s="83" t="s">
        <v>88</v>
      </c>
      <c r="AF57" s="95" t="s">
        <v>134</v>
      </c>
      <c r="AG57" s="83" t="s">
        <v>88</v>
      </c>
      <c r="AH57" s="95" t="s">
        <v>126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 t="s">
        <v>132</v>
      </c>
      <c r="M58" s="97" t="s">
        <v>83</v>
      </c>
      <c r="N58" s="84"/>
      <c r="O58" s="97" t="s">
        <v>132</v>
      </c>
      <c r="P58" s="97" t="s">
        <v>83</v>
      </c>
      <c r="Q58" s="84"/>
      <c r="R58" s="97">
        <f>R$25</f>
        <v>37165</v>
      </c>
      <c r="S58" s="84"/>
      <c r="T58" s="121">
        <v>2001</v>
      </c>
      <c r="U58" s="84"/>
      <c r="V58" s="97" t="s">
        <v>87</v>
      </c>
      <c r="W58" s="84"/>
      <c r="X58" s="121">
        <v>2002</v>
      </c>
      <c r="Y58" s="84"/>
      <c r="Z58" s="121">
        <v>2002</v>
      </c>
      <c r="AA58" s="84"/>
      <c r="AB58" s="97" t="s">
        <v>94</v>
      </c>
      <c r="AC58" s="84"/>
      <c r="AD58" s="121">
        <v>2002</v>
      </c>
      <c r="AE58" s="84"/>
      <c r="AF58" s="121">
        <v>2002</v>
      </c>
      <c r="AG58" s="84"/>
      <c r="AH58" s="97" t="s">
        <v>125</v>
      </c>
      <c r="AI58" s="84"/>
    </row>
    <row r="59" spans="3:38" ht="14.25" customHeight="1" thickBot="1" x14ac:dyDescent="0.3">
      <c r="C59" s="196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97"/>
      <c r="AB59" s="197"/>
      <c r="AC59" s="197"/>
      <c r="AD59" s="197"/>
      <c r="AE59" s="197"/>
      <c r="AF59" s="197"/>
      <c r="AG59" s="197"/>
      <c r="AH59" s="197"/>
      <c r="AI59" s="198"/>
      <c r="AJ59" s="63"/>
      <c r="AK59" s="63"/>
      <c r="AL59" s="63"/>
    </row>
    <row r="60" spans="3:38" x14ac:dyDescent="0.25">
      <c r="C60" s="100" t="s">
        <v>149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0</v>
      </c>
      <c r="L60" s="62"/>
      <c r="M60" s="62"/>
      <c r="N60" s="129"/>
      <c r="O60" s="62"/>
      <c r="P60" s="62"/>
      <c r="Q60" s="129"/>
      <c r="R60" s="62"/>
      <c r="S60" s="129"/>
      <c r="T60" s="62"/>
      <c r="U60" s="129"/>
      <c r="V60" s="62"/>
      <c r="W60" s="129"/>
      <c r="X60" s="62"/>
      <c r="Y60" s="129"/>
      <c r="Z60" s="62"/>
      <c r="AA60" s="129"/>
      <c r="AB60" s="62"/>
      <c r="AC60" s="129"/>
      <c r="AD60" s="62"/>
      <c r="AE60" s="129"/>
      <c r="AF60" s="62"/>
      <c r="AG60" s="129"/>
      <c r="AH60" s="62"/>
      <c r="AI60" s="92"/>
      <c r="AJ60" s="63"/>
      <c r="AK60" s="63"/>
      <c r="AL60" s="63"/>
    </row>
    <row r="61" spans="3:38" x14ac:dyDescent="0.25">
      <c r="C61" s="100" t="s">
        <v>151</v>
      </c>
      <c r="D61" s="70"/>
      <c r="E61" s="73" t="s">
        <v>106</v>
      </c>
      <c r="F61" s="73" t="s">
        <v>106</v>
      </c>
      <c r="G61" s="73"/>
      <c r="H61" s="73"/>
      <c r="I61" s="73"/>
      <c r="J61" s="70"/>
      <c r="K61" s="80">
        <f>LOOKUP($K$15,CurveFetch!$D$8:$D$1000,CurveFetch!$Q$8:$Q$1000)</f>
        <v>0</v>
      </c>
      <c r="L61" s="62"/>
      <c r="M61" s="62"/>
      <c r="N61" s="129"/>
      <c r="O61" s="62"/>
      <c r="P61" s="62"/>
      <c r="Q61" s="129"/>
      <c r="R61" s="62"/>
      <c r="S61" s="129"/>
      <c r="T61" s="62"/>
      <c r="U61" s="129"/>
      <c r="V61" s="62"/>
      <c r="W61" s="129"/>
      <c r="X61" s="62"/>
      <c r="Y61" s="129"/>
      <c r="Z61" s="62"/>
      <c r="AA61" s="129"/>
      <c r="AB61" s="62"/>
      <c r="AC61" s="129"/>
      <c r="AD61" s="62"/>
      <c r="AE61" s="129"/>
      <c r="AF61" s="62"/>
      <c r="AG61" s="129"/>
      <c r="AH61" s="62"/>
      <c r="AI61" s="92"/>
      <c r="AJ61" s="63"/>
      <c r="AK61" s="63"/>
      <c r="AL61" s="63"/>
    </row>
    <row r="62" spans="3:38" x14ac:dyDescent="0.25">
      <c r="C62" s="100" t="s">
        <v>153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0</v>
      </c>
      <c r="L62" s="62"/>
      <c r="M62" s="62"/>
      <c r="N62" s="129"/>
      <c r="O62" s="62"/>
      <c r="P62" s="62"/>
      <c r="Q62" s="129"/>
      <c r="R62" s="62"/>
      <c r="S62" s="129"/>
      <c r="T62" s="62"/>
      <c r="U62" s="129"/>
      <c r="V62" s="62"/>
      <c r="W62" s="129"/>
      <c r="X62" s="62"/>
      <c r="Y62" s="129"/>
      <c r="Z62" s="62"/>
      <c r="AA62" s="129"/>
      <c r="AB62" s="62"/>
      <c r="AC62" s="129"/>
      <c r="AD62" s="62"/>
      <c r="AE62" s="129"/>
      <c r="AF62" s="62"/>
      <c r="AG62" s="129"/>
      <c r="AH62" s="62"/>
      <c r="AI62" s="92"/>
      <c r="AJ62" s="63"/>
      <c r="AK62" s="63"/>
      <c r="AL62" s="63"/>
    </row>
    <row r="63" spans="3:38" x14ac:dyDescent="0.25">
      <c r="C63" s="100" t="s">
        <v>156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0</v>
      </c>
      <c r="L63" s="62"/>
      <c r="M63" s="62"/>
      <c r="N63" s="129"/>
      <c r="O63" s="62"/>
      <c r="P63" s="62"/>
      <c r="Q63" s="129"/>
      <c r="R63" s="62"/>
      <c r="S63" s="129"/>
      <c r="T63" s="62"/>
      <c r="U63" s="129"/>
      <c r="V63" s="62"/>
      <c r="W63" s="129"/>
      <c r="X63" s="62"/>
      <c r="Y63" s="129"/>
      <c r="Z63" s="62"/>
      <c r="AA63" s="129"/>
      <c r="AB63" s="62"/>
      <c r="AC63" s="129"/>
      <c r="AD63" s="62"/>
      <c r="AE63" s="129"/>
      <c r="AF63" s="62"/>
      <c r="AG63" s="129"/>
      <c r="AH63" s="62"/>
      <c r="AI63" s="92"/>
      <c r="AJ63" s="63"/>
      <c r="AK63" s="63"/>
      <c r="AL63" s="63"/>
    </row>
    <row r="67" spans="3:12" x14ac:dyDescent="0.25">
      <c r="C67" s="65"/>
      <c r="L67" s="52"/>
    </row>
  </sheetData>
  <sheetCalcPr fullCalcOnLoad="1"/>
  <mergeCells count="9">
    <mergeCell ref="C56:AI56"/>
    <mergeCell ref="C55:AI55"/>
    <mergeCell ref="C59:AI59"/>
    <mergeCell ref="C38:AI38"/>
    <mergeCell ref="C48:AI48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N18" activePane="bottomRight" state="frozen"/>
      <selection pane="topRight" activeCell="E1" sqref="E1"/>
      <selection pane="bottomLeft" activeCell="A8" sqref="A8"/>
      <selection pane="bottomRight" activeCell="S34" sqref="S3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37160</v>
      </c>
      <c r="F2" s="6">
        <f t="shared" ref="F2:AE2" si="1">E2</f>
        <v>37160</v>
      </c>
      <c r="G2" s="6">
        <f t="shared" si="1"/>
        <v>37160</v>
      </c>
      <c r="H2" s="6">
        <f t="shared" si="1"/>
        <v>37160</v>
      </c>
      <c r="I2" s="6">
        <f t="shared" si="1"/>
        <v>37160</v>
      </c>
      <c r="J2" s="6">
        <f t="shared" si="1"/>
        <v>37160</v>
      </c>
      <c r="K2" s="6">
        <f t="shared" si="1"/>
        <v>37160</v>
      </c>
      <c r="L2" s="6">
        <f t="shared" si="1"/>
        <v>37160</v>
      </c>
      <c r="M2" s="6">
        <f t="shared" si="1"/>
        <v>37160</v>
      </c>
      <c r="N2" s="6">
        <f t="shared" si="1"/>
        <v>37160</v>
      </c>
      <c r="O2" s="6">
        <f t="shared" si="1"/>
        <v>37160</v>
      </c>
      <c r="P2" s="6">
        <f t="shared" si="1"/>
        <v>37160</v>
      </c>
      <c r="Q2" s="6">
        <f t="shared" si="1"/>
        <v>37160</v>
      </c>
      <c r="R2" s="6">
        <f t="shared" si="1"/>
        <v>37160</v>
      </c>
      <c r="S2" s="6">
        <f t="shared" si="1"/>
        <v>37160</v>
      </c>
      <c r="T2" s="6">
        <f t="shared" si="1"/>
        <v>37160</v>
      </c>
      <c r="U2" s="6">
        <f t="shared" si="1"/>
        <v>37160</v>
      </c>
      <c r="V2" s="6">
        <f t="shared" si="1"/>
        <v>37160</v>
      </c>
      <c r="W2" s="6">
        <f t="shared" si="1"/>
        <v>37160</v>
      </c>
      <c r="X2" s="6">
        <f t="shared" si="1"/>
        <v>37160</v>
      </c>
      <c r="Y2" s="6">
        <f t="shared" si="1"/>
        <v>37160</v>
      </c>
      <c r="Z2" s="6">
        <f t="shared" si="1"/>
        <v>37160</v>
      </c>
      <c r="AA2" s="6">
        <f t="shared" si="1"/>
        <v>37160</v>
      </c>
      <c r="AB2" s="25">
        <f t="shared" si="1"/>
        <v>37160</v>
      </c>
      <c r="AC2" s="25">
        <f t="shared" si="1"/>
        <v>37160</v>
      </c>
      <c r="AD2" s="25">
        <f t="shared" si="1"/>
        <v>37160</v>
      </c>
      <c r="AE2" s="25">
        <f t="shared" si="1"/>
        <v>37160</v>
      </c>
      <c r="AF2" s="25">
        <f>AE2</f>
        <v>37160</v>
      </c>
      <c r="AG2" s="25">
        <f>AE2</f>
        <v>37160</v>
      </c>
      <c r="AH2" s="25">
        <f>AF2</f>
        <v>37160</v>
      </c>
      <c r="AI2" s="25">
        <f>AH2</f>
        <v>37160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37135</v>
      </c>
      <c r="F3" s="7">
        <f t="shared" ref="F3:AE3" si="2">E3</f>
        <v>37135</v>
      </c>
      <c r="G3" s="7">
        <f t="shared" si="2"/>
        <v>37135</v>
      </c>
      <c r="H3" s="7">
        <f t="shared" si="2"/>
        <v>37135</v>
      </c>
      <c r="I3" s="7">
        <f t="shared" si="2"/>
        <v>37135</v>
      </c>
      <c r="J3" s="7">
        <f t="shared" si="2"/>
        <v>37135</v>
      </c>
      <c r="K3" s="7">
        <f t="shared" si="2"/>
        <v>37135</v>
      </c>
      <c r="L3" s="7">
        <f t="shared" si="2"/>
        <v>37135</v>
      </c>
      <c r="M3" s="20">
        <f t="shared" si="2"/>
        <v>37135</v>
      </c>
      <c r="N3" s="7">
        <f t="shared" si="2"/>
        <v>37135</v>
      </c>
      <c r="O3" s="7">
        <f t="shared" si="2"/>
        <v>37135</v>
      </c>
      <c r="P3" s="7">
        <f t="shared" si="2"/>
        <v>37135</v>
      </c>
      <c r="Q3" s="7">
        <f t="shared" si="2"/>
        <v>37135</v>
      </c>
      <c r="R3" s="7">
        <f t="shared" si="2"/>
        <v>37135</v>
      </c>
      <c r="S3" s="7">
        <f t="shared" si="2"/>
        <v>37135</v>
      </c>
      <c r="T3" s="7">
        <f t="shared" si="2"/>
        <v>37135</v>
      </c>
      <c r="U3" s="7">
        <f t="shared" si="2"/>
        <v>37135</v>
      </c>
      <c r="V3" s="7">
        <f t="shared" si="2"/>
        <v>37135</v>
      </c>
      <c r="W3" s="7">
        <f t="shared" si="2"/>
        <v>37135</v>
      </c>
      <c r="X3" s="7">
        <f t="shared" si="2"/>
        <v>37135</v>
      </c>
      <c r="Y3" s="7">
        <f t="shared" si="2"/>
        <v>37135</v>
      </c>
      <c r="Z3" s="7">
        <f t="shared" si="2"/>
        <v>37135</v>
      </c>
      <c r="AA3" s="7">
        <f t="shared" si="2"/>
        <v>37135</v>
      </c>
      <c r="AB3" s="26">
        <f t="shared" si="2"/>
        <v>37135</v>
      </c>
      <c r="AC3" s="26">
        <f t="shared" si="2"/>
        <v>37135</v>
      </c>
      <c r="AD3" s="26">
        <f t="shared" si="2"/>
        <v>37135</v>
      </c>
      <c r="AE3" s="26">
        <f t="shared" si="2"/>
        <v>37135</v>
      </c>
      <c r="AF3" s="26">
        <f>AE3</f>
        <v>37135</v>
      </c>
      <c r="AG3" s="26">
        <f>AE3</f>
        <v>37135</v>
      </c>
      <c r="AH3" s="26">
        <f>AF3</f>
        <v>37135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6" t="s">
        <v>48</v>
      </c>
      <c r="F4" s="106" t="s">
        <v>44</v>
      </c>
      <c r="G4" s="106" t="s">
        <v>45</v>
      </c>
      <c r="H4" s="106" t="s">
        <v>46</v>
      </c>
      <c r="I4" s="106" t="s">
        <v>55</v>
      </c>
      <c r="J4" s="107" t="s">
        <v>104</v>
      </c>
      <c r="K4" s="108" t="s">
        <v>47</v>
      </c>
      <c r="L4" s="109" t="s">
        <v>90</v>
      </c>
      <c r="M4" s="21" t="s">
        <v>105</v>
      </c>
      <c r="N4" s="110" t="s">
        <v>109</v>
      </c>
      <c r="O4" s="107" t="s">
        <v>103</v>
      </c>
      <c r="P4" s="107" t="s">
        <v>0</v>
      </c>
      <c r="Q4" s="7" t="s">
        <v>106</v>
      </c>
      <c r="R4" s="7" t="s">
        <v>108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37135</v>
      </c>
      <c r="E8" s="10">
        <v>2.15</v>
      </c>
      <c r="F8" s="10"/>
      <c r="G8" s="10"/>
      <c r="H8" s="10"/>
      <c r="I8" s="10"/>
      <c r="J8" s="10"/>
      <c r="K8" s="10"/>
      <c r="L8" s="10">
        <v>1.98</v>
      </c>
      <c r="M8" s="10"/>
      <c r="N8" s="10"/>
      <c r="O8" s="10"/>
      <c r="P8" s="10">
        <v>2.0150000000000001</v>
      </c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37136</v>
      </c>
      <c r="E9" s="10">
        <v>2.15</v>
      </c>
      <c r="F9" s="10"/>
      <c r="G9" s="10"/>
      <c r="H9" s="10"/>
      <c r="I9" s="10"/>
      <c r="J9" s="10"/>
      <c r="K9" s="10"/>
      <c r="L9" s="10">
        <v>1.98</v>
      </c>
      <c r="M9" s="10"/>
      <c r="N9" s="10"/>
      <c r="O9" s="10"/>
      <c r="P9" s="10">
        <v>2.0150000000000001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37137</v>
      </c>
      <c r="E10" s="10">
        <v>2.15</v>
      </c>
      <c r="F10" s="10"/>
      <c r="G10" s="10"/>
      <c r="H10" s="10"/>
      <c r="I10" s="10"/>
      <c r="J10" s="10"/>
      <c r="K10" s="10"/>
      <c r="L10" s="10">
        <v>1.98</v>
      </c>
      <c r="M10" s="10"/>
      <c r="N10" s="10"/>
      <c r="O10" s="10"/>
      <c r="P10" s="10">
        <v>2.0150000000000001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37138</v>
      </c>
      <c r="E11" s="10">
        <v>2.15</v>
      </c>
      <c r="F11" s="10"/>
      <c r="G11" s="10"/>
      <c r="H11" s="10"/>
      <c r="I11" s="10"/>
      <c r="J11" s="10"/>
      <c r="K11" s="10"/>
      <c r="L11" s="10">
        <v>1.98</v>
      </c>
      <c r="M11" s="10"/>
      <c r="N11" s="10"/>
      <c r="O11" s="10"/>
      <c r="P11" s="10">
        <v>2.0150000000000001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37139</v>
      </c>
      <c r="E12" s="10">
        <v>2.2000000000000002</v>
      </c>
      <c r="F12" s="10"/>
      <c r="G12" s="10"/>
      <c r="H12" s="10"/>
      <c r="I12" s="10"/>
      <c r="J12" s="10"/>
      <c r="K12" s="10"/>
      <c r="L12" s="10">
        <v>2.06</v>
      </c>
      <c r="M12" s="10"/>
      <c r="N12" s="10"/>
      <c r="O12" s="10"/>
      <c r="P12" s="10">
        <v>2.0750000000000002</v>
      </c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37140</v>
      </c>
      <c r="E13" s="10">
        <v>2.335</v>
      </c>
      <c r="F13" s="10"/>
      <c r="G13" s="10"/>
      <c r="H13" s="10"/>
      <c r="I13" s="10"/>
      <c r="J13" s="10"/>
      <c r="K13" s="10"/>
      <c r="L13" s="10">
        <v>2.1549999999999998</v>
      </c>
      <c r="M13" s="10"/>
      <c r="N13" s="10"/>
      <c r="O13" s="10"/>
      <c r="P13" s="10">
        <v>2.1850000000000001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37141</v>
      </c>
      <c r="E14" s="10">
        <v>2.4</v>
      </c>
      <c r="F14" s="10"/>
      <c r="G14" s="10"/>
      <c r="H14" s="10"/>
      <c r="I14" s="10"/>
      <c r="J14" s="10"/>
      <c r="K14" s="10"/>
      <c r="L14" s="10">
        <v>2.2200000000000002</v>
      </c>
      <c r="M14" s="10"/>
      <c r="N14" s="10"/>
      <c r="O14" s="10"/>
      <c r="P14" s="10">
        <v>2.2450000000000001</v>
      </c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37142</v>
      </c>
      <c r="E15" s="10">
        <v>2.3450000000000002</v>
      </c>
      <c r="F15" s="10"/>
      <c r="G15" s="10"/>
      <c r="H15" s="10"/>
      <c r="I15" s="10"/>
      <c r="J15" s="10"/>
      <c r="K15" s="10"/>
      <c r="L15" s="10">
        <v>2.125</v>
      </c>
      <c r="M15" s="10"/>
      <c r="N15" s="10"/>
      <c r="O15" s="10"/>
      <c r="P15" s="10">
        <v>2.165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37143</v>
      </c>
      <c r="E16" s="10">
        <v>2.3450000000000002</v>
      </c>
      <c r="F16" s="10"/>
      <c r="G16" s="10"/>
      <c r="H16" s="10"/>
      <c r="I16" s="10"/>
      <c r="J16" s="10"/>
      <c r="K16" s="10"/>
      <c r="L16" s="10">
        <v>2.125</v>
      </c>
      <c r="M16" s="10"/>
      <c r="N16" s="10"/>
      <c r="O16" s="10"/>
      <c r="P16" s="10">
        <v>2.165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37144</v>
      </c>
      <c r="E17" s="10">
        <v>2.3450000000000002</v>
      </c>
      <c r="F17" s="10"/>
      <c r="G17" s="10"/>
      <c r="H17" s="10"/>
      <c r="I17" s="10"/>
      <c r="J17" s="10"/>
      <c r="K17" s="10"/>
      <c r="L17" s="10">
        <v>2.125</v>
      </c>
      <c r="M17" s="10"/>
      <c r="N17" s="10"/>
      <c r="O17" s="10"/>
      <c r="P17" s="10">
        <v>2.165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37145</v>
      </c>
      <c r="E18" s="10">
        <v>2.3849999999999998</v>
      </c>
      <c r="F18" s="10"/>
      <c r="G18" s="10"/>
      <c r="H18" s="10"/>
      <c r="I18" s="10"/>
      <c r="J18" s="10"/>
      <c r="K18" s="10"/>
      <c r="L18" s="10">
        <v>2.2050000000000001</v>
      </c>
      <c r="M18" s="10"/>
      <c r="N18" s="10"/>
      <c r="O18" s="10"/>
      <c r="P18" s="10">
        <v>2.25</v>
      </c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37146</v>
      </c>
      <c r="E19" s="10">
        <v>2.4700000000000002</v>
      </c>
      <c r="F19" s="10"/>
      <c r="G19" s="10"/>
      <c r="H19" s="10"/>
      <c r="I19" s="10"/>
      <c r="J19" s="10"/>
      <c r="K19" s="10"/>
      <c r="L19" s="10">
        <v>2.2050000000000001</v>
      </c>
      <c r="M19" s="10"/>
      <c r="N19" s="10"/>
      <c r="O19" s="10"/>
      <c r="P19" s="10">
        <v>2.2799999999999998</v>
      </c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37147</v>
      </c>
      <c r="E20" s="10">
        <v>2.4449999999999998</v>
      </c>
      <c r="F20" s="10"/>
      <c r="G20" s="10"/>
      <c r="H20" s="10"/>
      <c r="I20" s="10"/>
      <c r="J20" s="10"/>
      <c r="K20" s="10"/>
      <c r="L20" s="10">
        <v>2.27</v>
      </c>
      <c r="M20" s="10"/>
      <c r="N20" s="10"/>
      <c r="O20" s="10"/>
      <c r="P20" s="10">
        <v>2.335</v>
      </c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37148</v>
      </c>
      <c r="E21" s="10">
        <v>2.39</v>
      </c>
      <c r="F21" s="10"/>
      <c r="G21" s="10"/>
      <c r="H21" s="10"/>
      <c r="I21" s="10"/>
      <c r="J21" s="10"/>
      <c r="K21" s="10"/>
      <c r="L21" s="10">
        <v>2.21</v>
      </c>
      <c r="M21" s="10"/>
      <c r="N21" s="10"/>
      <c r="O21" s="10"/>
      <c r="P21" s="10">
        <v>2.2349999999999999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37149</v>
      </c>
      <c r="E22" s="10">
        <v>2.4049999999999998</v>
      </c>
      <c r="F22" s="10"/>
      <c r="G22" s="10"/>
      <c r="H22" s="10"/>
      <c r="I22" s="10"/>
      <c r="J22" s="10"/>
      <c r="K22" s="10"/>
      <c r="L22" s="10">
        <v>2.19</v>
      </c>
      <c r="M22" s="10"/>
      <c r="N22" s="10"/>
      <c r="O22" s="10"/>
      <c r="P22" s="10">
        <v>2.23</v>
      </c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37150</v>
      </c>
      <c r="E23" s="10">
        <v>2.4049999999999998</v>
      </c>
      <c r="F23" s="10"/>
      <c r="G23" s="10"/>
      <c r="H23" s="10"/>
      <c r="I23" s="10"/>
      <c r="J23" s="10"/>
      <c r="K23" s="10"/>
      <c r="L23" s="10">
        <v>2.19</v>
      </c>
      <c r="M23" s="10"/>
      <c r="N23" s="10"/>
      <c r="O23" s="10"/>
      <c r="P23" s="10">
        <v>2.23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37151</v>
      </c>
      <c r="E24" s="10">
        <v>2.4049999999999998</v>
      </c>
      <c r="F24" s="10"/>
      <c r="G24" s="10"/>
      <c r="H24" s="10"/>
      <c r="I24" s="10"/>
      <c r="J24" s="10"/>
      <c r="K24" s="10"/>
      <c r="L24" s="10">
        <v>2.19</v>
      </c>
      <c r="M24" s="10"/>
      <c r="N24" s="10"/>
      <c r="O24" s="10"/>
      <c r="P24" s="10">
        <v>2.23</v>
      </c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37152</v>
      </c>
      <c r="E25" s="10">
        <v>2.3450000000000002</v>
      </c>
      <c r="F25" s="10"/>
      <c r="G25" s="10"/>
      <c r="H25" s="10"/>
      <c r="I25" s="10"/>
      <c r="J25" s="10"/>
      <c r="K25" s="10"/>
      <c r="L25" s="10">
        <v>2.19</v>
      </c>
      <c r="M25" s="10"/>
      <c r="N25" s="10"/>
      <c r="O25" s="10"/>
      <c r="P25" s="10">
        <v>2.2000000000000002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37153</v>
      </c>
      <c r="E26" s="10">
        <v>2.1800000000000002</v>
      </c>
      <c r="F26" s="10"/>
      <c r="G26" s="10"/>
      <c r="H26" s="10"/>
      <c r="I26" s="10"/>
      <c r="J26" s="10"/>
      <c r="K26" s="10"/>
      <c r="L26" s="10">
        <v>2.06</v>
      </c>
      <c r="M26" s="10"/>
      <c r="N26" s="10"/>
      <c r="O26" s="10"/>
      <c r="P26" s="10">
        <v>2.08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37154</v>
      </c>
      <c r="E27" s="10">
        <v>2.125</v>
      </c>
      <c r="F27" s="10"/>
      <c r="G27" s="10"/>
      <c r="H27" s="10"/>
      <c r="I27" s="10"/>
      <c r="J27" s="10"/>
      <c r="K27" s="10"/>
      <c r="L27" s="10">
        <v>2</v>
      </c>
      <c r="M27" s="10"/>
      <c r="N27" s="10"/>
      <c r="O27" s="10"/>
      <c r="P27" s="10">
        <v>2.0299999999999998</v>
      </c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37155</v>
      </c>
      <c r="E28" s="10">
        <v>2.0699999999999998</v>
      </c>
      <c r="F28" s="10"/>
      <c r="G28" s="10"/>
      <c r="H28" s="10"/>
      <c r="I28" s="10"/>
      <c r="J28" s="10"/>
      <c r="K28" s="10"/>
      <c r="L28" s="10">
        <v>1.925</v>
      </c>
      <c r="M28" s="10"/>
      <c r="N28" s="10"/>
      <c r="O28" s="10"/>
      <c r="P28" s="10">
        <v>1.94</v>
      </c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37156</v>
      </c>
      <c r="E29" s="10">
        <v>2.04</v>
      </c>
      <c r="F29" s="10"/>
      <c r="G29" s="10"/>
      <c r="H29" s="10"/>
      <c r="I29" s="10"/>
      <c r="J29" s="10"/>
      <c r="K29" s="10"/>
      <c r="L29" s="10">
        <v>1.82</v>
      </c>
      <c r="M29" s="10"/>
      <c r="N29" s="10"/>
      <c r="O29" s="10"/>
      <c r="P29" s="10">
        <v>1.865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37157</v>
      </c>
      <c r="E30" s="10">
        <v>2.04</v>
      </c>
      <c r="F30" s="10"/>
      <c r="G30" s="10"/>
      <c r="H30" s="10"/>
      <c r="I30" s="10"/>
      <c r="J30" s="10"/>
      <c r="K30" s="10"/>
      <c r="L30" s="10">
        <v>1.82</v>
      </c>
      <c r="M30" s="10"/>
      <c r="N30" s="10"/>
      <c r="O30" s="10"/>
      <c r="P30" s="10">
        <v>1.865</v>
      </c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37158</v>
      </c>
      <c r="E31" s="10">
        <v>2.04</v>
      </c>
      <c r="F31" s="10"/>
      <c r="G31" s="10"/>
      <c r="H31" s="10"/>
      <c r="I31" s="10"/>
      <c r="J31" s="10"/>
      <c r="K31" s="10"/>
      <c r="L31" s="10">
        <v>1.82</v>
      </c>
      <c r="M31" s="10"/>
      <c r="N31" s="10"/>
      <c r="O31" s="10"/>
      <c r="P31" s="10">
        <v>1.865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37159</v>
      </c>
      <c r="E32" s="10">
        <v>1.99</v>
      </c>
      <c r="F32" s="10"/>
      <c r="G32" s="10"/>
      <c r="H32" s="10"/>
      <c r="I32" s="10"/>
      <c r="J32" s="10"/>
      <c r="K32" s="10"/>
      <c r="L32" s="10">
        <v>2.2149999999999999</v>
      </c>
      <c r="M32" s="10"/>
      <c r="N32" s="10"/>
      <c r="O32" s="10"/>
      <c r="P32" s="10">
        <v>1.86</v>
      </c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37160</v>
      </c>
      <c r="E33" s="10">
        <v>1.9450000000000001</v>
      </c>
      <c r="F33" s="10"/>
      <c r="G33" s="10"/>
      <c r="H33" s="10"/>
      <c r="I33" s="10"/>
      <c r="J33" s="10"/>
      <c r="K33" s="10"/>
      <c r="L33" s="10">
        <v>1.7649999999999999</v>
      </c>
      <c r="M33" s="10"/>
      <c r="N33" s="10"/>
      <c r="O33" s="10"/>
      <c r="P33" s="10">
        <v>1.82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37161</v>
      </c>
      <c r="E34" s="10">
        <v>1.89</v>
      </c>
      <c r="F34" s="10">
        <v>1.9550000000000001</v>
      </c>
      <c r="G34" s="10">
        <v>1.53</v>
      </c>
      <c r="H34" s="10">
        <v>1.77</v>
      </c>
      <c r="I34" s="10">
        <v>1.2749999999999999</v>
      </c>
      <c r="J34" s="10">
        <v>1.35</v>
      </c>
      <c r="K34" s="10">
        <v>1.37</v>
      </c>
      <c r="L34" s="10">
        <v>1.71</v>
      </c>
      <c r="M34" s="10">
        <v>1.35</v>
      </c>
      <c r="N34" s="10">
        <v>1.369</v>
      </c>
      <c r="O34" s="10">
        <v>1.27</v>
      </c>
      <c r="P34" s="10">
        <v>1.75</v>
      </c>
      <c r="Q34" s="10">
        <v>1.8</v>
      </c>
      <c r="R34" s="10">
        <v>1.66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37162</v>
      </c>
      <c r="E35" s="10">
        <v>1.86</v>
      </c>
      <c r="F35" s="10">
        <v>1.98</v>
      </c>
      <c r="G35" s="10">
        <v>1.53</v>
      </c>
      <c r="H35" s="10">
        <v>1.81</v>
      </c>
      <c r="I35" s="10">
        <v>1.26</v>
      </c>
      <c r="J35" s="10">
        <v>1.1000000000000001</v>
      </c>
      <c r="K35" s="10">
        <v>1.41</v>
      </c>
      <c r="L35" s="10">
        <v>1.71</v>
      </c>
      <c r="M35" s="10">
        <v>1.08</v>
      </c>
      <c r="N35" s="10">
        <v>1.369</v>
      </c>
      <c r="O35" s="10">
        <v>1.26</v>
      </c>
      <c r="P35" s="10">
        <v>1.75</v>
      </c>
      <c r="Q35" s="10">
        <v>1.86</v>
      </c>
      <c r="R35" s="10">
        <v>1.64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37163</v>
      </c>
      <c r="E36" s="10">
        <v>1.86</v>
      </c>
      <c r="F36" s="10"/>
      <c r="G36" s="10"/>
      <c r="H36" s="10"/>
      <c r="I36" s="10"/>
      <c r="J36" s="10"/>
      <c r="K36" s="10"/>
      <c r="L36" s="10">
        <v>1.71</v>
      </c>
      <c r="M36" s="10"/>
      <c r="N36" s="10"/>
      <c r="O36" s="10"/>
      <c r="P36" s="10">
        <v>1.75</v>
      </c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37164</v>
      </c>
      <c r="E37" s="10">
        <v>1.86</v>
      </c>
      <c r="F37" s="10"/>
      <c r="G37" s="10"/>
      <c r="H37" s="10"/>
      <c r="I37" s="10"/>
      <c r="J37" s="10"/>
      <c r="K37" s="10"/>
      <c r="L37" s="10">
        <v>1.71</v>
      </c>
      <c r="M37" s="10"/>
      <c r="N37" s="10"/>
      <c r="O37" s="10"/>
      <c r="P37" s="10">
        <v>1.75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37165</v>
      </c>
      <c r="E38" s="10">
        <v>1.85</v>
      </c>
      <c r="F38" s="10"/>
      <c r="G38" s="10"/>
      <c r="H38" s="10"/>
      <c r="I38" s="10"/>
      <c r="J38" s="10"/>
      <c r="K38" s="10"/>
      <c r="L38" s="10">
        <v>1.72</v>
      </c>
      <c r="M38" s="10"/>
      <c r="N38" s="10"/>
      <c r="O38" s="10"/>
      <c r="P38" s="10">
        <v>2.19</v>
      </c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37166</v>
      </c>
      <c r="E39" s="10">
        <v>1.85</v>
      </c>
      <c r="F39" s="10"/>
      <c r="G39" s="10"/>
      <c r="H39" s="10"/>
      <c r="I39" s="10"/>
      <c r="J39" s="10"/>
      <c r="K39" s="10"/>
      <c r="L39" s="10">
        <v>1.65</v>
      </c>
      <c r="M39" s="10"/>
      <c r="N39" s="10"/>
      <c r="O39" s="10"/>
      <c r="P39" s="10">
        <v>2.19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37167</v>
      </c>
      <c r="E40" s="10">
        <v>1.85</v>
      </c>
      <c r="F40" s="10"/>
      <c r="G40" s="10"/>
      <c r="H40" s="10"/>
      <c r="I40" s="10"/>
      <c r="J40" s="10"/>
      <c r="K40" s="10"/>
      <c r="L40" s="10">
        <v>1.65</v>
      </c>
      <c r="M40" s="10"/>
      <c r="N40" s="10"/>
      <c r="O40" s="10"/>
      <c r="P40" s="10">
        <v>2.19</v>
      </c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37168</v>
      </c>
      <c r="E41" s="10">
        <v>1.85</v>
      </c>
      <c r="F41" s="10"/>
      <c r="G41" s="10"/>
      <c r="H41" s="10"/>
      <c r="I41" s="10"/>
      <c r="J41" s="10"/>
      <c r="K41" s="10"/>
      <c r="L41" s="10">
        <v>1.65</v>
      </c>
      <c r="M41" s="10"/>
      <c r="N41" s="10"/>
      <c r="O41" s="10"/>
      <c r="P41" s="10">
        <v>2.19</v>
      </c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37169</v>
      </c>
      <c r="E42" s="10">
        <v>1.85</v>
      </c>
      <c r="F42" s="10"/>
      <c r="G42" s="10"/>
      <c r="H42" s="10"/>
      <c r="I42" s="10"/>
      <c r="J42" s="10"/>
      <c r="K42" s="10"/>
      <c r="L42" s="10">
        <v>1.65</v>
      </c>
      <c r="M42" s="10"/>
      <c r="N42" s="10"/>
      <c r="O42" s="10"/>
      <c r="P42" s="10">
        <v>2.19</v>
      </c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37170</v>
      </c>
      <c r="E43" s="10">
        <v>1.85</v>
      </c>
      <c r="F43" s="10"/>
      <c r="G43" s="10"/>
      <c r="H43" s="10"/>
      <c r="I43" s="10"/>
      <c r="J43" s="10"/>
      <c r="K43" s="10"/>
      <c r="L43" s="10">
        <v>1.65</v>
      </c>
      <c r="M43" s="10"/>
      <c r="N43" s="10"/>
      <c r="O43" s="10"/>
      <c r="P43" s="10">
        <v>2.19</v>
      </c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37171</v>
      </c>
      <c r="E44" s="10">
        <v>1.85</v>
      </c>
      <c r="F44" s="10"/>
      <c r="G44" s="10"/>
      <c r="H44" s="10"/>
      <c r="I44" s="10"/>
      <c r="J44" s="10"/>
      <c r="K44" s="10"/>
      <c r="L44" s="10">
        <v>1.65</v>
      </c>
      <c r="M44" s="10"/>
      <c r="N44" s="10"/>
      <c r="O44" s="10"/>
      <c r="P44" s="10">
        <v>2.19</v>
      </c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37172</v>
      </c>
      <c r="E45" s="10">
        <v>1.85</v>
      </c>
      <c r="F45" s="10"/>
      <c r="G45" s="10"/>
      <c r="H45" s="10"/>
      <c r="I45" s="10"/>
      <c r="J45" s="10"/>
      <c r="K45" s="10"/>
      <c r="L45" s="10">
        <v>1.65</v>
      </c>
      <c r="M45" s="10"/>
      <c r="N45" s="10"/>
      <c r="O45" s="10"/>
      <c r="P45" s="10">
        <v>2.19</v>
      </c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37173</v>
      </c>
      <c r="E46" s="10">
        <v>1.85</v>
      </c>
      <c r="F46" s="10"/>
      <c r="G46" s="10"/>
      <c r="H46" s="10"/>
      <c r="I46" s="10"/>
      <c r="J46" s="10"/>
      <c r="K46" s="10"/>
      <c r="L46" s="10">
        <v>1.65</v>
      </c>
      <c r="M46" s="10"/>
      <c r="N46" s="10"/>
      <c r="O46" s="10"/>
      <c r="P46" s="10">
        <v>2.19</v>
      </c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37174</v>
      </c>
      <c r="E47" s="10">
        <v>1.85</v>
      </c>
      <c r="F47" s="10"/>
      <c r="G47" s="10"/>
      <c r="H47" s="10"/>
      <c r="I47" s="10"/>
      <c r="J47" s="10"/>
      <c r="K47" s="10"/>
      <c r="L47" s="10">
        <v>1.65</v>
      </c>
      <c r="M47" s="10"/>
      <c r="N47" s="10"/>
      <c r="O47" s="10"/>
      <c r="P47" s="10">
        <v>2.19</v>
      </c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37175</v>
      </c>
      <c r="E48" s="10">
        <v>1.85</v>
      </c>
      <c r="F48" s="10"/>
      <c r="G48" s="10"/>
      <c r="H48" s="10"/>
      <c r="I48" s="10"/>
      <c r="J48" s="10"/>
      <c r="K48" s="10"/>
      <c r="L48" s="10">
        <v>1.65</v>
      </c>
      <c r="M48" s="10"/>
      <c r="N48" s="10"/>
      <c r="O48" s="10"/>
      <c r="P48" s="10">
        <v>2.19</v>
      </c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37176</v>
      </c>
      <c r="E49" s="10">
        <v>1.85</v>
      </c>
      <c r="F49" s="10"/>
      <c r="G49" s="10"/>
      <c r="H49" s="10"/>
      <c r="I49" s="10"/>
      <c r="J49" s="10"/>
      <c r="K49" s="10"/>
      <c r="L49" s="10">
        <v>1.65</v>
      </c>
      <c r="M49" s="10"/>
      <c r="N49" s="10"/>
      <c r="O49" s="10"/>
      <c r="P49" s="10">
        <v>2.19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37177</v>
      </c>
      <c r="E50" s="10">
        <v>1.85</v>
      </c>
      <c r="F50" s="10"/>
      <c r="G50" s="10"/>
      <c r="H50" s="10"/>
      <c r="I50" s="10"/>
      <c r="J50" s="10"/>
      <c r="K50" s="10"/>
      <c r="L50" s="10">
        <v>1.65</v>
      </c>
      <c r="M50" s="10"/>
      <c r="N50" s="10"/>
      <c r="O50" s="10"/>
      <c r="P50" s="10">
        <v>2.19</v>
      </c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37178</v>
      </c>
      <c r="E51" s="10">
        <v>1.85</v>
      </c>
      <c r="F51" s="10"/>
      <c r="G51" s="10"/>
      <c r="H51" s="10"/>
      <c r="I51" s="10"/>
      <c r="J51" s="10"/>
      <c r="K51" s="10"/>
      <c r="L51" s="10">
        <v>1.65</v>
      </c>
      <c r="M51" s="10"/>
      <c r="N51" s="10"/>
      <c r="O51" s="10"/>
      <c r="P51" s="10">
        <v>2.19</v>
      </c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37179</v>
      </c>
      <c r="E52" s="10">
        <v>1.85</v>
      </c>
      <c r="F52" s="10"/>
      <c r="G52" s="10"/>
      <c r="H52" s="10"/>
      <c r="I52" s="10"/>
      <c r="J52" s="10"/>
      <c r="K52" s="10"/>
      <c r="L52" s="10">
        <v>1.65</v>
      </c>
      <c r="M52" s="10"/>
      <c r="N52" s="10"/>
      <c r="O52" s="10"/>
      <c r="P52" s="10">
        <v>2.19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37180</v>
      </c>
      <c r="E53" s="10">
        <v>1.85</v>
      </c>
      <c r="F53" s="10"/>
      <c r="G53" s="10"/>
      <c r="H53" s="10"/>
      <c r="I53" s="10"/>
      <c r="J53" s="10"/>
      <c r="K53" s="10"/>
      <c r="L53" s="10">
        <v>1.65</v>
      </c>
      <c r="M53" s="10"/>
      <c r="N53" s="10"/>
      <c r="O53" s="10"/>
      <c r="P53" s="10">
        <v>2.19</v>
      </c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37181</v>
      </c>
      <c r="E54" s="10">
        <v>1.85</v>
      </c>
      <c r="F54" s="10"/>
      <c r="G54" s="10"/>
      <c r="H54" s="10"/>
      <c r="I54" s="10"/>
      <c r="J54" s="10"/>
      <c r="K54" s="10"/>
      <c r="L54" s="10">
        <v>1.65</v>
      </c>
      <c r="M54" s="10"/>
      <c r="N54" s="10"/>
      <c r="O54" s="10"/>
      <c r="P54" s="10">
        <v>2.19</v>
      </c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37182</v>
      </c>
      <c r="E55" s="10">
        <v>1.85</v>
      </c>
      <c r="F55" s="10"/>
      <c r="G55" s="10"/>
      <c r="H55" s="10"/>
      <c r="I55" s="10"/>
      <c r="J55" s="10"/>
      <c r="K55" s="10"/>
      <c r="L55" s="10">
        <v>1.65</v>
      </c>
      <c r="M55" s="10"/>
      <c r="N55" s="10"/>
      <c r="O55" s="10"/>
      <c r="P55" s="10">
        <v>2.19</v>
      </c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37183</v>
      </c>
      <c r="E56" s="10">
        <v>1.85</v>
      </c>
      <c r="F56" s="10"/>
      <c r="G56" s="10"/>
      <c r="H56" s="10"/>
      <c r="I56" s="10"/>
      <c r="J56" s="10"/>
      <c r="K56" s="10"/>
      <c r="L56" s="10">
        <v>1.65</v>
      </c>
      <c r="M56" s="10"/>
      <c r="N56" s="10"/>
      <c r="O56" s="10"/>
      <c r="P56" s="10">
        <v>2.19</v>
      </c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37184</v>
      </c>
      <c r="E57" s="10">
        <v>1.85</v>
      </c>
      <c r="F57" s="10"/>
      <c r="G57" s="10"/>
      <c r="H57" s="10"/>
      <c r="I57" s="10"/>
      <c r="J57" s="10"/>
      <c r="K57" s="10"/>
      <c r="L57" s="10">
        <v>1.65</v>
      </c>
      <c r="M57" s="10"/>
      <c r="N57" s="10"/>
      <c r="O57" s="10"/>
      <c r="P57" s="10">
        <v>2.19</v>
      </c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37185</v>
      </c>
      <c r="E58" s="10">
        <v>1.85</v>
      </c>
      <c r="F58" s="10"/>
      <c r="G58" s="10"/>
      <c r="H58" s="10"/>
      <c r="I58" s="10"/>
      <c r="J58" s="10"/>
      <c r="K58" s="10"/>
      <c r="L58" s="10">
        <v>1.65</v>
      </c>
      <c r="M58" s="10"/>
      <c r="N58" s="10"/>
      <c r="O58" s="10"/>
      <c r="P58" s="10">
        <v>2.19</v>
      </c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37186</v>
      </c>
      <c r="E59" s="10">
        <v>1.85</v>
      </c>
      <c r="F59" s="10"/>
      <c r="G59" s="10"/>
      <c r="H59" s="10"/>
      <c r="I59" s="10"/>
      <c r="J59" s="10"/>
      <c r="K59" s="10"/>
      <c r="L59" s="10">
        <v>1.65</v>
      </c>
      <c r="M59" s="10"/>
      <c r="N59" s="10"/>
      <c r="O59" s="10"/>
      <c r="P59" s="10">
        <v>2.19</v>
      </c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37187</v>
      </c>
      <c r="E60" s="10">
        <v>1.85</v>
      </c>
      <c r="F60" s="10"/>
      <c r="G60" s="10"/>
      <c r="H60" s="10"/>
      <c r="I60" s="10"/>
      <c r="J60" s="10"/>
      <c r="K60" s="10"/>
      <c r="L60" s="10">
        <v>1.65</v>
      </c>
      <c r="M60" s="10"/>
      <c r="N60" s="10"/>
      <c r="O60" s="10"/>
      <c r="P60" s="10">
        <v>2.19</v>
      </c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37188</v>
      </c>
      <c r="E61" s="10">
        <v>1.85</v>
      </c>
      <c r="F61" s="10"/>
      <c r="G61" s="10"/>
      <c r="H61" s="10"/>
      <c r="I61" s="10"/>
      <c r="J61" s="10"/>
      <c r="K61" s="10"/>
      <c r="L61" s="10">
        <v>1.65</v>
      </c>
      <c r="M61" s="10"/>
      <c r="N61" s="10"/>
      <c r="O61" s="10"/>
      <c r="P61" s="10">
        <v>2.19</v>
      </c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37189</v>
      </c>
      <c r="E62" s="10">
        <v>1.85</v>
      </c>
      <c r="F62" s="10"/>
      <c r="G62" s="10"/>
      <c r="H62" s="10"/>
      <c r="I62" s="10"/>
      <c r="J62" s="10"/>
      <c r="K62" s="10"/>
      <c r="L62" s="10">
        <v>1.65</v>
      </c>
      <c r="M62" s="10"/>
      <c r="N62" s="10"/>
      <c r="O62" s="10"/>
      <c r="P62" s="10">
        <v>2.19</v>
      </c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37190</v>
      </c>
      <c r="E63" s="10">
        <v>1.85</v>
      </c>
      <c r="F63" s="10"/>
      <c r="G63" s="10"/>
      <c r="H63" s="10"/>
      <c r="I63" s="10"/>
      <c r="J63" s="10"/>
      <c r="K63" s="10"/>
      <c r="L63" s="10">
        <v>1.65</v>
      </c>
      <c r="M63" s="10"/>
      <c r="N63" s="10"/>
      <c r="O63" s="10"/>
      <c r="P63" s="10">
        <v>2.19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37191</v>
      </c>
      <c r="E64" s="10">
        <v>1.85</v>
      </c>
      <c r="F64" s="10"/>
      <c r="G64" s="10"/>
      <c r="H64" s="10"/>
      <c r="I64" s="10"/>
      <c r="J64" s="10"/>
      <c r="K64" s="10"/>
      <c r="L64" s="10">
        <v>1.65</v>
      </c>
      <c r="M64" s="10"/>
      <c r="N64" s="10"/>
      <c r="O64" s="10"/>
      <c r="P64" s="10">
        <v>2.19</v>
      </c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37192</v>
      </c>
      <c r="E65" s="10">
        <v>1.85</v>
      </c>
      <c r="F65" s="10"/>
      <c r="G65" s="10"/>
      <c r="H65" s="10"/>
      <c r="I65" s="10"/>
      <c r="J65" s="10"/>
      <c r="K65" s="10"/>
      <c r="L65" s="10">
        <v>1.65</v>
      </c>
      <c r="M65" s="10"/>
      <c r="N65" s="10"/>
      <c r="O65" s="10"/>
      <c r="P65" s="10">
        <v>2.19</v>
      </c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37193</v>
      </c>
      <c r="E66" s="10">
        <v>1.85</v>
      </c>
      <c r="F66" s="10"/>
      <c r="G66" s="10"/>
      <c r="H66" s="10"/>
      <c r="I66" s="10"/>
      <c r="J66" s="10"/>
      <c r="K66" s="10"/>
      <c r="L66" s="10">
        <v>1.65</v>
      </c>
      <c r="M66" s="10"/>
      <c r="N66" s="10"/>
      <c r="O66" s="10"/>
      <c r="P66" s="10">
        <v>2.19</v>
      </c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37194</v>
      </c>
      <c r="E67" s="10">
        <v>1.85</v>
      </c>
      <c r="F67" s="10"/>
      <c r="G67" s="10"/>
      <c r="H67" s="10"/>
      <c r="I67" s="10"/>
      <c r="J67" s="10"/>
      <c r="K67" s="10"/>
      <c r="L67" s="10">
        <v>1.65</v>
      </c>
      <c r="M67" s="10"/>
      <c r="N67" s="10"/>
      <c r="O67" s="10"/>
      <c r="P67" s="10">
        <v>2.19</v>
      </c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37195</v>
      </c>
      <c r="E68" s="10">
        <v>1.85</v>
      </c>
      <c r="F68" s="10"/>
      <c r="G68" s="10"/>
      <c r="H68" s="10"/>
      <c r="I68" s="10"/>
      <c r="J68" s="10"/>
      <c r="K68" s="10"/>
      <c r="L68" s="10">
        <v>1.65</v>
      </c>
      <c r="M68" s="10"/>
      <c r="N68" s="10"/>
      <c r="O68" s="10"/>
      <c r="P68" s="10">
        <v>2.19</v>
      </c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L16" sqref="L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37160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37160</v>
      </c>
      <c r="D11" s="15">
        <f>EffDt</f>
        <v>37160</v>
      </c>
      <c r="E11" s="15">
        <f t="shared" ref="E11:Q11" si="0">EffDt</f>
        <v>37160</v>
      </c>
      <c r="F11" s="15">
        <f t="shared" si="0"/>
        <v>37160</v>
      </c>
      <c r="G11" s="15">
        <f t="shared" si="0"/>
        <v>37160</v>
      </c>
      <c r="H11" s="15">
        <f t="shared" si="0"/>
        <v>37160</v>
      </c>
      <c r="I11" s="15">
        <f t="shared" si="0"/>
        <v>37160</v>
      </c>
      <c r="J11" s="15">
        <f t="shared" si="0"/>
        <v>37160</v>
      </c>
      <c r="K11" s="23">
        <f t="shared" si="0"/>
        <v>37160</v>
      </c>
      <c r="L11" s="15">
        <f t="shared" si="0"/>
        <v>37160</v>
      </c>
      <c r="M11" s="15">
        <f t="shared" si="0"/>
        <v>37160</v>
      </c>
      <c r="N11" s="15">
        <f t="shared" si="0"/>
        <v>37160</v>
      </c>
      <c r="O11" s="15">
        <f t="shared" si="0"/>
        <v>37160</v>
      </c>
      <c r="P11" s="15">
        <f t="shared" si="0"/>
        <v>37160</v>
      </c>
      <c r="Q11" s="15">
        <f t="shared" si="0"/>
        <v>37160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104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103</v>
      </c>
      <c r="O13" s="13" t="s">
        <v>0</v>
      </c>
      <c r="P13" s="13" t="s">
        <v>106</v>
      </c>
      <c r="Q13" s="13" t="s">
        <v>108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4.4999999999999998E-2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0.02</v>
      </c>
      <c r="E17" s="12">
        <v>-0.03</v>
      </c>
      <c r="F17" s="12">
        <v>-0.34</v>
      </c>
      <c r="G17" s="12">
        <v>-0.08</v>
      </c>
      <c r="H17" s="12">
        <v>-0.61</v>
      </c>
      <c r="I17" s="12">
        <v>-0.11</v>
      </c>
      <c r="J17" s="12">
        <v>-0.49</v>
      </c>
      <c r="K17" s="22">
        <v>-0.11</v>
      </c>
      <c r="L17" s="12">
        <v>-0.5</v>
      </c>
      <c r="M17" s="12">
        <v>-0.38353504785291997</v>
      </c>
      <c r="N17" s="12">
        <v>-0.78</v>
      </c>
      <c r="O17" s="12">
        <v>-0.13</v>
      </c>
      <c r="P17" s="12">
        <v>-0.1</v>
      </c>
      <c r="Q17" s="12">
        <v>-0.20499999999999999</v>
      </c>
    </row>
    <row r="18" spans="1:17" x14ac:dyDescent="0.2">
      <c r="A18" s="12">
        <v>3</v>
      </c>
      <c r="B18" s="13">
        <f t="shared" si="2"/>
        <v>37196</v>
      </c>
      <c r="C18" s="12">
        <v>2.2530000000000001</v>
      </c>
      <c r="D18" s="12">
        <v>0</v>
      </c>
      <c r="E18" s="12">
        <v>0.11</v>
      </c>
      <c r="F18" s="12">
        <v>-0.18</v>
      </c>
      <c r="G18" s="12">
        <v>-1.4999999999999999E-2</v>
      </c>
      <c r="H18" s="12">
        <v>-0.39500000000000002</v>
      </c>
      <c r="I18" s="12">
        <v>-0.14000000000000001</v>
      </c>
      <c r="J18" s="12">
        <v>-0.30499999999999999</v>
      </c>
      <c r="K18" s="22">
        <v>-0.14499999999999999</v>
      </c>
      <c r="L18" s="12">
        <v>-0.21</v>
      </c>
      <c r="M18" s="12">
        <v>-0.46500000000000002</v>
      </c>
      <c r="N18" s="12">
        <v>-0.46500000000000002</v>
      </c>
      <c r="O18" s="12">
        <v>-0.13</v>
      </c>
      <c r="P18" s="12">
        <v>-0.09</v>
      </c>
      <c r="Q18" s="12">
        <v>-0.19</v>
      </c>
    </row>
    <row r="19" spans="1:17" x14ac:dyDescent="0.2">
      <c r="A19" s="12">
        <v>4</v>
      </c>
      <c r="B19" s="13">
        <f t="shared" si="2"/>
        <v>37226</v>
      </c>
      <c r="C19" s="12">
        <v>2.633</v>
      </c>
      <c r="D19" s="12">
        <v>0</v>
      </c>
      <c r="E19" s="12">
        <v>0.435</v>
      </c>
      <c r="F19" s="12">
        <v>7.4999999999999997E-2</v>
      </c>
      <c r="G19" s="12">
        <v>7.0000000000000007E-2</v>
      </c>
      <c r="H19" s="12">
        <v>-0.315</v>
      </c>
      <c r="I19" s="12">
        <v>-0.14000000000000001</v>
      </c>
      <c r="J19" s="12">
        <v>-0.22500000000000001</v>
      </c>
      <c r="K19" s="22">
        <v>-0.14000000000000001</v>
      </c>
      <c r="L19" s="12">
        <v>0.22</v>
      </c>
      <c r="M19" s="12">
        <v>-0.46500000000000002</v>
      </c>
      <c r="N19" s="12">
        <v>-0.38500000000000001</v>
      </c>
      <c r="O19" s="12">
        <v>-0.13250000000000001</v>
      </c>
      <c r="P19" s="12">
        <v>0.23499999999999999</v>
      </c>
      <c r="Q19" s="12">
        <v>-0.17</v>
      </c>
    </row>
    <row r="20" spans="1:17" x14ac:dyDescent="0.2">
      <c r="A20" s="12">
        <v>4</v>
      </c>
      <c r="B20" s="13">
        <f t="shared" si="2"/>
        <v>37257</v>
      </c>
      <c r="C20" s="12">
        <v>2.835</v>
      </c>
      <c r="D20" s="12">
        <v>0</v>
      </c>
      <c r="E20" s="12">
        <v>0.435</v>
      </c>
      <c r="F20" s="12">
        <v>7.0000000000000007E-2</v>
      </c>
      <c r="G20" s="12">
        <v>0.09</v>
      </c>
      <c r="H20" s="12">
        <v>-0.315</v>
      </c>
      <c r="I20" s="12">
        <v>-0.13500000000000001</v>
      </c>
      <c r="J20" s="12">
        <v>-0.215</v>
      </c>
      <c r="K20" s="22">
        <v>-0.13500000000000001</v>
      </c>
      <c r="L20" s="12">
        <v>0.245</v>
      </c>
      <c r="M20" s="12">
        <v>-0.44500000000000001</v>
      </c>
      <c r="N20" s="12">
        <v>-0.38500000000000001</v>
      </c>
      <c r="O20" s="12">
        <v>-0.13500000000000001</v>
      </c>
      <c r="P20" s="12">
        <v>0.23499999999999999</v>
      </c>
      <c r="Q20" s="12">
        <v>-0.17499999999999999</v>
      </c>
    </row>
    <row r="21" spans="1:17" x14ac:dyDescent="0.2">
      <c r="A21" s="12">
        <v>4</v>
      </c>
      <c r="B21" s="13">
        <f t="shared" si="2"/>
        <v>37288</v>
      </c>
      <c r="C21" s="12">
        <v>2.835</v>
      </c>
      <c r="D21" s="12">
        <v>0</v>
      </c>
      <c r="E21" s="12">
        <v>0.18</v>
      </c>
      <c r="F21" s="12">
        <v>-3.5000000000000003E-2</v>
      </c>
      <c r="G21" s="12">
        <v>0.04</v>
      </c>
      <c r="H21" s="12">
        <v>-0.32</v>
      </c>
      <c r="I21" s="12">
        <v>-0.12</v>
      </c>
      <c r="J21" s="12">
        <v>-0.215</v>
      </c>
      <c r="K21" s="22">
        <v>-0.125</v>
      </c>
      <c r="L21" s="12">
        <v>-0.03</v>
      </c>
      <c r="M21" s="12">
        <v>-0.44500000000000001</v>
      </c>
      <c r="N21" s="12">
        <v>-0.39</v>
      </c>
      <c r="O21" s="12">
        <v>-0.1275</v>
      </c>
      <c r="P21" s="12">
        <v>-0.02</v>
      </c>
      <c r="Q21" s="12">
        <v>-0.16500000000000001</v>
      </c>
    </row>
    <row r="22" spans="1:17" x14ac:dyDescent="0.2">
      <c r="A22" s="12">
        <v>4</v>
      </c>
      <c r="B22" s="13">
        <f t="shared" si="2"/>
        <v>37316</v>
      </c>
      <c r="C22" s="12">
        <v>2.8050000000000002</v>
      </c>
      <c r="D22" s="12">
        <v>0</v>
      </c>
      <c r="E22" s="12">
        <v>0.17</v>
      </c>
      <c r="F22" s="12">
        <v>-2.5000000000000001E-2</v>
      </c>
      <c r="G22" s="12">
        <v>5.0000000000000001E-3</v>
      </c>
      <c r="H22" s="12">
        <v>-0.38500000000000001</v>
      </c>
      <c r="I22" s="12">
        <v>-0.11</v>
      </c>
      <c r="J22" s="12">
        <v>-0.27500000000000002</v>
      </c>
      <c r="K22" s="22">
        <v>-0.12</v>
      </c>
      <c r="L22" s="12">
        <v>-0.35</v>
      </c>
      <c r="M22" s="12">
        <v>-0.44500000000000001</v>
      </c>
      <c r="N22" s="12">
        <v>-0.45500000000000002</v>
      </c>
      <c r="O22" s="12">
        <v>-0.125</v>
      </c>
      <c r="P22" s="12">
        <v>-0.03</v>
      </c>
      <c r="Q22" s="12">
        <v>-0.14499999999999999</v>
      </c>
    </row>
    <row r="23" spans="1:17" x14ac:dyDescent="0.2">
      <c r="A23" s="12">
        <v>4</v>
      </c>
      <c r="B23" s="13">
        <f t="shared" si="2"/>
        <v>37347</v>
      </c>
      <c r="C23" s="12">
        <v>2.75</v>
      </c>
      <c r="D23" s="12">
        <v>2.5000000000000001E-3</v>
      </c>
      <c r="E23" s="12">
        <v>0.155</v>
      </c>
      <c r="F23" s="12">
        <v>-9.5000000000000001E-2</v>
      </c>
      <c r="G23" s="12">
        <v>2.5000000000000001E-2</v>
      </c>
      <c r="H23" s="12">
        <v>-0.57499999999999996</v>
      </c>
      <c r="I23" s="12">
        <v>-0.115</v>
      </c>
      <c r="J23" s="12">
        <v>-0.39</v>
      </c>
      <c r="K23" s="22">
        <v>-0.09</v>
      </c>
      <c r="L23" s="12">
        <v>-0.315</v>
      </c>
      <c r="M23" s="12">
        <v>-0.46300000000000002</v>
      </c>
      <c r="N23" s="12">
        <v>-0.7</v>
      </c>
      <c r="O23" s="12">
        <v>-0.13500000000000001</v>
      </c>
      <c r="P23" s="12">
        <v>-9.5000000000000001E-2</v>
      </c>
      <c r="Q23" s="12">
        <v>-0.125</v>
      </c>
    </row>
    <row r="24" spans="1:17" x14ac:dyDescent="0.2">
      <c r="A24" s="12">
        <v>5</v>
      </c>
      <c r="B24" s="13">
        <f t="shared" si="2"/>
        <v>37377</v>
      </c>
      <c r="C24" s="12">
        <v>2.7749999999999999</v>
      </c>
      <c r="D24" s="12">
        <v>2.5000000000000001E-3</v>
      </c>
      <c r="E24" s="12">
        <v>0.17499999999999999</v>
      </c>
      <c r="F24" s="12">
        <v>-4.4999999999999998E-2</v>
      </c>
      <c r="G24" s="12">
        <v>8.5000000000000006E-2</v>
      </c>
      <c r="H24" s="12">
        <v>-0.57499999999999996</v>
      </c>
      <c r="I24" s="12">
        <v>-0.115</v>
      </c>
      <c r="J24" s="12">
        <v>-0.39</v>
      </c>
      <c r="K24" s="22">
        <v>-0.09</v>
      </c>
      <c r="L24" s="12">
        <v>-0.315</v>
      </c>
      <c r="M24" s="12">
        <v>-0.46300000000000002</v>
      </c>
      <c r="N24" s="12">
        <v>-0.7</v>
      </c>
      <c r="O24" s="12">
        <v>-0.13500000000000001</v>
      </c>
      <c r="P24" s="12">
        <v>-7.4999999999999997E-2</v>
      </c>
      <c r="Q24" s="12">
        <v>-0.125</v>
      </c>
    </row>
    <row r="25" spans="1:17" x14ac:dyDescent="0.2">
      <c r="A25" s="12">
        <v>5</v>
      </c>
      <c r="B25" s="13">
        <f t="shared" si="2"/>
        <v>37408</v>
      </c>
      <c r="C25" s="12">
        <v>2.827</v>
      </c>
      <c r="D25" s="12">
        <v>2.5000000000000001E-3</v>
      </c>
      <c r="E25" s="12">
        <v>0.26500000000000001</v>
      </c>
      <c r="F25" s="12">
        <v>-1.4999999999999999E-2</v>
      </c>
      <c r="G25" s="12">
        <v>0.13500000000000001</v>
      </c>
      <c r="H25" s="12">
        <v>-0.57499999999999996</v>
      </c>
      <c r="I25" s="12">
        <v>-0.115</v>
      </c>
      <c r="J25" s="12">
        <v>-0.39</v>
      </c>
      <c r="K25" s="22">
        <v>-0.09</v>
      </c>
      <c r="L25" s="12">
        <v>-0.315</v>
      </c>
      <c r="M25" s="12">
        <v>-0.46300000000000002</v>
      </c>
      <c r="N25" s="12">
        <v>-0.7</v>
      </c>
      <c r="O25" s="12">
        <v>-0.13500000000000001</v>
      </c>
      <c r="P25" s="12">
        <v>1.4999999999999999E-2</v>
      </c>
      <c r="Q25" s="12">
        <v>-0.125</v>
      </c>
    </row>
    <row r="26" spans="1:17" x14ac:dyDescent="0.2">
      <c r="A26" s="12">
        <v>5</v>
      </c>
      <c r="B26" s="13">
        <f t="shared" si="2"/>
        <v>37438</v>
      </c>
      <c r="C26" s="16">
        <v>2.8730000000000002</v>
      </c>
      <c r="D26" s="12">
        <v>2.5000000000000001E-3</v>
      </c>
      <c r="E26" s="12">
        <v>0.39500000000000002</v>
      </c>
      <c r="F26" s="12">
        <v>0.04</v>
      </c>
      <c r="G26" s="12">
        <v>0.23</v>
      </c>
      <c r="H26" s="12">
        <v>-0.57499999999999996</v>
      </c>
      <c r="I26" s="12">
        <v>-0.115</v>
      </c>
      <c r="J26" s="12">
        <v>-0.36499999999999999</v>
      </c>
      <c r="K26" s="22">
        <v>-0.09</v>
      </c>
      <c r="L26" s="12">
        <v>-0.315</v>
      </c>
      <c r="M26" s="12">
        <v>-0.46300000000000002</v>
      </c>
      <c r="N26" s="12">
        <v>-0.7</v>
      </c>
      <c r="O26" s="12">
        <v>-0.13500000000000001</v>
      </c>
      <c r="P26" s="12">
        <v>0.14499999999999999</v>
      </c>
      <c r="Q26" s="12">
        <v>-0.125</v>
      </c>
    </row>
    <row r="27" spans="1:17" x14ac:dyDescent="0.2">
      <c r="A27" s="12">
        <v>5</v>
      </c>
      <c r="B27" s="13">
        <f t="shared" si="2"/>
        <v>37469</v>
      </c>
      <c r="C27" s="12">
        <v>2.9129999999999998</v>
      </c>
      <c r="D27" s="12">
        <v>2.5000000000000001E-3</v>
      </c>
      <c r="E27" s="12">
        <v>0.40500000000000003</v>
      </c>
      <c r="F27" s="12">
        <v>0.05</v>
      </c>
      <c r="G27" s="12">
        <v>0.23</v>
      </c>
      <c r="H27" s="12">
        <v>-0.57499999999999996</v>
      </c>
      <c r="I27" s="12">
        <v>-0.115</v>
      </c>
      <c r="J27" s="12">
        <v>-0.36499999999999999</v>
      </c>
      <c r="K27" s="22">
        <v>-0.09</v>
      </c>
      <c r="L27" s="12">
        <v>-0.315</v>
      </c>
      <c r="M27" s="12">
        <v>-0.46300000000000002</v>
      </c>
      <c r="N27" s="12">
        <v>-0.7</v>
      </c>
      <c r="O27" s="12">
        <v>-0.13500000000000001</v>
      </c>
      <c r="P27" s="12">
        <v>0.155</v>
      </c>
      <c r="Q27" s="12">
        <v>-0.125</v>
      </c>
    </row>
    <row r="28" spans="1:17" x14ac:dyDescent="0.2">
      <c r="A28" s="12">
        <v>5</v>
      </c>
      <c r="B28" s="13">
        <f t="shared" si="2"/>
        <v>37500</v>
      </c>
      <c r="C28" s="12">
        <v>2.911</v>
      </c>
      <c r="D28" s="12">
        <v>2.5000000000000001E-3</v>
      </c>
      <c r="E28" s="12">
        <v>0.4</v>
      </c>
      <c r="F28" s="12">
        <v>0.05</v>
      </c>
      <c r="G28" s="12">
        <v>0.23</v>
      </c>
      <c r="H28" s="12">
        <v>-0.57499999999999996</v>
      </c>
      <c r="I28" s="12">
        <v>-0.115</v>
      </c>
      <c r="J28" s="12">
        <v>-0.36499999999999999</v>
      </c>
      <c r="K28" s="22">
        <v>-0.09</v>
      </c>
      <c r="L28" s="12">
        <v>-0.315</v>
      </c>
      <c r="M28" s="12">
        <v>-0.46300000000000002</v>
      </c>
      <c r="N28" s="12">
        <v>-0.7</v>
      </c>
      <c r="O28" s="12">
        <v>-0.13500000000000001</v>
      </c>
      <c r="P28" s="12">
        <v>0.15</v>
      </c>
      <c r="Q28" s="12">
        <v>-0.125</v>
      </c>
    </row>
    <row r="29" spans="1:17" x14ac:dyDescent="0.2">
      <c r="A29" s="12">
        <v>5</v>
      </c>
      <c r="B29" s="13">
        <f t="shared" si="2"/>
        <v>37530</v>
      </c>
      <c r="C29" s="12">
        <v>2.931</v>
      </c>
      <c r="D29" s="12">
        <v>2.5000000000000001E-3</v>
      </c>
      <c r="E29" s="12">
        <v>0.33500000000000002</v>
      </c>
      <c r="F29" s="12">
        <v>4.4999999999999998E-2</v>
      </c>
      <c r="G29" s="12">
        <v>0.08</v>
      </c>
      <c r="H29" s="12">
        <v>-0.57499999999999996</v>
      </c>
      <c r="I29" s="12">
        <v>-0.115</v>
      </c>
      <c r="J29" s="12">
        <v>-0.39</v>
      </c>
      <c r="K29" s="22">
        <v>-0.09</v>
      </c>
      <c r="L29" s="12">
        <v>-0.315</v>
      </c>
      <c r="M29" s="12">
        <v>-0.46300000000000002</v>
      </c>
      <c r="N29" s="12">
        <v>-0.7</v>
      </c>
      <c r="O29" s="12">
        <v>-0.13500000000000001</v>
      </c>
      <c r="P29" s="12">
        <v>8.5000000000000006E-2</v>
      </c>
      <c r="Q29" s="12">
        <v>-0.125</v>
      </c>
    </row>
    <row r="30" spans="1:17" x14ac:dyDescent="0.2">
      <c r="A30" s="12">
        <v>5</v>
      </c>
      <c r="B30" s="13">
        <f t="shared" si="2"/>
        <v>37561</v>
      </c>
      <c r="C30" s="12">
        <v>3.101</v>
      </c>
      <c r="D30" s="12">
        <v>0</v>
      </c>
      <c r="E30" s="12">
        <v>0.45</v>
      </c>
      <c r="F30" s="12">
        <v>0.13</v>
      </c>
      <c r="G30" s="12">
        <v>0.155</v>
      </c>
      <c r="H30" s="12">
        <v>-0.26500000000000001</v>
      </c>
      <c r="I30" s="12">
        <v>-0.11</v>
      </c>
      <c r="J30" s="12">
        <v>-0.2</v>
      </c>
      <c r="K30" s="22">
        <v>-0.11</v>
      </c>
      <c r="L30" s="12">
        <v>-5.5E-2</v>
      </c>
      <c r="M30" s="12">
        <v>-0.42</v>
      </c>
      <c r="N30" s="12">
        <v>-0.34499999999999997</v>
      </c>
      <c r="O30" s="12">
        <v>-0.14000000000000001</v>
      </c>
      <c r="P30" s="12">
        <v>0.25</v>
      </c>
      <c r="Q30" s="12">
        <v>-0.125</v>
      </c>
    </row>
    <row r="31" spans="1:17" x14ac:dyDescent="0.2">
      <c r="B31" s="13">
        <f t="shared" si="2"/>
        <v>37591</v>
      </c>
      <c r="C31" s="12">
        <v>3.2909999999999999</v>
      </c>
      <c r="D31" s="12">
        <v>0</v>
      </c>
      <c r="E31" s="12">
        <v>0.45</v>
      </c>
      <c r="F31" s="12">
        <v>0.13</v>
      </c>
      <c r="G31" s="12">
        <v>0.155</v>
      </c>
      <c r="H31" s="12">
        <v>-0.26500000000000001</v>
      </c>
      <c r="I31" s="12">
        <v>-0.11</v>
      </c>
      <c r="J31" s="12">
        <v>-0.2</v>
      </c>
      <c r="K31" s="22">
        <v>-0.11</v>
      </c>
      <c r="L31" s="12">
        <v>0.375</v>
      </c>
      <c r="M31" s="12">
        <v>-0.42</v>
      </c>
      <c r="N31" s="12">
        <v>-0.34499999999999997</v>
      </c>
      <c r="O31" s="12">
        <v>-0.14249999999999999</v>
      </c>
      <c r="P31" s="12">
        <v>0.25</v>
      </c>
      <c r="Q31" s="12">
        <v>-0.125</v>
      </c>
    </row>
    <row r="32" spans="1:17" x14ac:dyDescent="0.2">
      <c r="B32" s="13">
        <f t="shared" si="2"/>
        <v>37622</v>
      </c>
      <c r="C32" s="12">
        <v>3.3809999999999998</v>
      </c>
      <c r="D32" s="12">
        <v>0</v>
      </c>
      <c r="E32" s="12">
        <v>0.41</v>
      </c>
      <c r="F32" s="12">
        <v>0.13</v>
      </c>
      <c r="G32" s="12">
        <v>0.115</v>
      </c>
      <c r="H32" s="12">
        <v>-0.26500000000000001</v>
      </c>
      <c r="I32" s="12">
        <v>-0.11</v>
      </c>
      <c r="J32" s="12">
        <v>-0.2</v>
      </c>
      <c r="K32" s="22">
        <v>-0.11</v>
      </c>
      <c r="L32" s="12">
        <v>0.4</v>
      </c>
      <c r="M32" s="12">
        <v>-0.42</v>
      </c>
      <c r="N32" s="12">
        <v>-0.34499999999999997</v>
      </c>
      <c r="O32" s="12">
        <v>-0.14499999999999999</v>
      </c>
      <c r="P32" s="12">
        <v>0.21</v>
      </c>
      <c r="Q32" s="12">
        <v>-0.125</v>
      </c>
    </row>
    <row r="33" spans="2:17" x14ac:dyDescent="0.2">
      <c r="B33" s="13">
        <f t="shared" si="2"/>
        <v>37653</v>
      </c>
      <c r="C33" s="12">
        <v>3.2839999999999998</v>
      </c>
      <c r="D33" s="12">
        <v>0</v>
      </c>
      <c r="E33" s="12">
        <v>0.41</v>
      </c>
      <c r="F33" s="12">
        <v>0.13</v>
      </c>
      <c r="G33" s="12">
        <v>0.115</v>
      </c>
      <c r="H33" s="12">
        <v>-0.26500000000000001</v>
      </c>
      <c r="I33" s="12">
        <v>-0.11</v>
      </c>
      <c r="J33" s="12">
        <v>-0.2</v>
      </c>
      <c r="K33" s="22">
        <v>-0.11</v>
      </c>
      <c r="L33" s="12">
        <v>0.125</v>
      </c>
      <c r="M33" s="12">
        <v>-0.42</v>
      </c>
      <c r="N33" s="12">
        <v>-0.34499999999999997</v>
      </c>
      <c r="O33" s="12">
        <v>-0.13750000000000001</v>
      </c>
      <c r="P33" s="12">
        <v>0.21</v>
      </c>
      <c r="Q33" s="12">
        <v>-0.125</v>
      </c>
    </row>
    <row r="34" spans="2:17" x14ac:dyDescent="0.2">
      <c r="B34" s="13">
        <f t="shared" si="2"/>
        <v>37681</v>
      </c>
      <c r="C34" s="12">
        <v>3.1589999999999998</v>
      </c>
      <c r="D34" s="12">
        <v>0</v>
      </c>
      <c r="E34" s="12">
        <v>0.41</v>
      </c>
      <c r="F34" s="12">
        <v>0.13</v>
      </c>
      <c r="G34" s="12">
        <v>0.115</v>
      </c>
      <c r="H34" s="12">
        <v>-0.26500000000000001</v>
      </c>
      <c r="I34" s="12">
        <v>-0.11</v>
      </c>
      <c r="J34" s="12">
        <v>-0.2</v>
      </c>
      <c r="K34" s="22">
        <v>-0.11</v>
      </c>
      <c r="L34" s="12">
        <v>-0.19500000000000001</v>
      </c>
      <c r="M34" s="12">
        <v>-0.42</v>
      </c>
      <c r="N34" s="12">
        <v>-0.34499999999999997</v>
      </c>
      <c r="O34" s="12">
        <v>-0.13500000000000001</v>
      </c>
      <c r="P34" s="12">
        <v>0.21</v>
      </c>
      <c r="Q34" s="12">
        <v>-0.125</v>
      </c>
    </row>
    <row r="35" spans="2:17" x14ac:dyDescent="0.2">
      <c r="B35" s="13">
        <f t="shared" si="2"/>
        <v>37712</v>
      </c>
      <c r="C35" s="12">
        <v>2.9990000000000001</v>
      </c>
      <c r="D35" s="12">
        <v>0</v>
      </c>
      <c r="E35" s="12">
        <v>0.47</v>
      </c>
      <c r="F35" s="12">
        <v>6.5000000000000002E-2</v>
      </c>
      <c r="G35" s="12">
        <v>0.22</v>
      </c>
      <c r="H35" s="12">
        <v>-0.45750000000000002</v>
      </c>
      <c r="I35" s="12">
        <v>-0.105</v>
      </c>
      <c r="J35" s="12">
        <v>-0.32500000000000001</v>
      </c>
      <c r="K35" s="22">
        <v>-8.5000000000000006E-2</v>
      </c>
      <c r="L35" s="12">
        <v>-0.28000000000000003</v>
      </c>
      <c r="M35" s="12">
        <v>-0.46500000000000002</v>
      </c>
      <c r="N35" s="12">
        <v>-0.53749999999999998</v>
      </c>
      <c r="O35" s="12">
        <v>-0.14000000000000001</v>
      </c>
      <c r="P35" s="12">
        <v>0.27</v>
      </c>
      <c r="Q35" s="12">
        <v>-0.105</v>
      </c>
    </row>
    <row r="36" spans="2:17" x14ac:dyDescent="0.2">
      <c r="B36" s="13">
        <f t="shared" si="2"/>
        <v>37742</v>
      </c>
      <c r="C36" s="12">
        <v>3.01</v>
      </c>
      <c r="D36" s="12">
        <v>0</v>
      </c>
      <c r="E36" s="12">
        <v>0.47</v>
      </c>
      <c r="F36" s="12">
        <v>6.5000000000000002E-2</v>
      </c>
      <c r="G36" s="12">
        <v>0.22</v>
      </c>
      <c r="H36" s="12">
        <v>-0.45750000000000002</v>
      </c>
      <c r="I36" s="12">
        <v>-0.105</v>
      </c>
      <c r="J36" s="12">
        <v>-0.32500000000000001</v>
      </c>
      <c r="K36" s="22">
        <v>-8.5000000000000006E-2</v>
      </c>
      <c r="L36" s="12">
        <v>-0.28000000000000003</v>
      </c>
      <c r="M36" s="12">
        <v>-0.46500000000000002</v>
      </c>
      <c r="N36" s="12">
        <v>-0.53749999999999998</v>
      </c>
      <c r="O36" s="12">
        <v>-0.14000000000000001</v>
      </c>
      <c r="P36" s="12">
        <v>0.27</v>
      </c>
      <c r="Q36" s="12">
        <v>-0.105</v>
      </c>
    </row>
    <row r="37" spans="2:17" x14ac:dyDescent="0.2">
      <c r="B37" s="13">
        <f t="shared" si="2"/>
        <v>37773</v>
      </c>
      <c r="C37" s="12">
        <v>3.0379999999999998</v>
      </c>
      <c r="D37" s="12">
        <v>0</v>
      </c>
      <c r="E37" s="12">
        <v>0.47</v>
      </c>
      <c r="F37" s="12">
        <v>6.5000000000000002E-2</v>
      </c>
      <c r="G37" s="12">
        <v>0.22</v>
      </c>
      <c r="H37" s="12">
        <v>-0.45750000000000002</v>
      </c>
      <c r="I37" s="12">
        <v>-0.105</v>
      </c>
      <c r="J37" s="12">
        <v>-0.32500000000000001</v>
      </c>
      <c r="K37" s="22">
        <v>-8.5000000000000006E-2</v>
      </c>
      <c r="L37" s="12">
        <v>-0.28000000000000003</v>
      </c>
      <c r="M37" s="12">
        <v>-0.46500000000000002</v>
      </c>
      <c r="N37" s="12">
        <v>-0.53749999999999998</v>
      </c>
      <c r="O37" s="12">
        <v>-0.14000000000000001</v>
      </c>
      <c r="P37" s="12">
        <v>0.27</v>
      </c>
      <c r="Q37" s="12">
        <v>-0.105</v>
      </c>
    </row>
    <row r="38" spans="2:17" x14ac:dyDescent="0.2">
      <c r="B38" s="13">
        <f t="shared" si="2"/>
        <v>37803</v>
      </c>
      <c r="C38" s="12">
        <v>3.0579999999999998</v>
      </c>
      <c r="D38" s="12">
        <v>0</v>
      </c>
      <c r="E38" s="12">
        <v>0.47</v>
      </c>
      <c r="F38" s="12">
        <v>6.5000000000000002E-2</v>
      </c>
      <c r="G38" s="12">
        <v>0.22</v>
      </c>
      <c r="H38" s="12">
        <v>-0.45750000000000002</v>
      </c>
      <c r="I38" s="12">
        <v>-0.105</v>
      </c>
      <c r="J38" s="12">
        <v>-0.32500000000000001</v>
      </c>
      <c r="K38" s="22">
        <v>-8.5000000000000006E-2</v>
      </c>
      <c r="L38" s="12">
        <v>-0.28000000000000003</v>
      </c>
      <c r="M38" s="12">
        <v>-0.46500000000000002</v>
      </c>
      <c r="N38" s="12">
        <v>-0.53749999999999998</v>
      </c>
      <c r="O38" s="12">
        <v>-0.14000000000000001</v>
      </c>
      <c r="P38" s="12">
        <v>0.27</v>
      </c>
      <c r="Q38" s="12">
        <v>-0.105</v>
      </c>
    </row>
    <row r="39" spans="2:17" x14ac:dyDescent="0.2">
      <c r="B39" s="13">
        <f t="shared" si="2"/>
        <v>37834</v>
      </c>
      <c r="C39" s="12">
        <v>3.0779999999999998</v>
      </c>
      <c r="D39" s="12">
        <v>0</v>
      </c>
      <c r="E39" s="12">
        <v>0.47</v>
      </c>
      <c r="F39" s="12">
        <v>6.5000000000000002E-2</v>
      </c>
      <c r="G39" s="12">
        <v>0.22</v>
      </c>
      <c r="H39" s="12">
        <v>-0.45750000000000002</v>
      </c>
      <c r="I39" s="12">
        <v>-0.105</v>
      </c>
      <c r="J39" s="12">
        <v>-0.32500000000000001</v>
      </c>
      <c r="K39" s="22">
        <v>-8.5000000000000006E-2</v>
      </c>
      <c r="L39" s="12">
        <v>-0.28000000000000003</v>
      </c>
      <c r="M39" s="12">
        <v>-0.46500000000000002</v>
      </c>
      <c r="N39" s="12">
        <v>-0.53749999999999998</v>
      </c>
      <c r="O39" s="12">
        <v>-0.14000000000000001</v>
      </c>
      <c r="P39" s="12">
        <v>0.27</v>
      </c>
      <c r="Q39" s="12">
        <v>-0.105</v>
      </c>
    </row>
    <row r="40" spans="2:17" x14ac:dyDescent="0.2">
      <c r="B40" s="13">
        <f t="shared" si="2"/>
        <v>37865</v>
      </c>
      <c r="C40" s="12">
        <v>3.0830000000000002</v>
      </c>
      <c r="D40" s="12">
        <v>0</v>
      </c>
      <c r="E40" s="12">
        <v>0.47</v>
      </c>
      <c r="F40" s="12">
        <v>6.5000000000000002E-2</v>
      </c>
      <c r="G40" s="12">
        <v>0.22</v>
      </c>
      <c r="H40" s="12">
        <v>-0.45750000000000002</v>
      </c>
      <c r="I40" s="12">
        <v>-0.105</v>
      </c>
      <c r="J40" s="12">
        <v>-0.32500000000000001</v>
      </c>
      <c r="K40" s="22">
        <v>-8.5000000000000006E-2</v>
      </c>
      <c r="L40" s="12">
        <v>-0.28000000000000003</v>
      </c>
      <c r="M40" s="12">
        <v>-0.46500000000000002</v>
      </c>
      <c r="N40" s="12">
        <v>-0.53749999999999998</v>
      </c>
      <c r="O40" s="12">
        <v>-0.14000000000000001</v>
      </c>
      <c r="P40" s="12">
        <v>0.27</v>
      </c>
      <c r="Q40" s="12">
        <v>-0.105</v>
      </c>
    </row>
    <row r="41" spans="2:17" x14ac:dyDescent="0.2">
      <c r="B41" s="13">
        <f t="shared" si="2"/>
        <v>37895</v>
      </c>
      <c r="C41" s="12">
        <v>3.093</v>
      </c>
      <c r="D41" s="12">
        <v>0</v>
      </c>
      <c r="E41" s="12">
        <v>0.47</v>
      </c>
      <c r="F41" s="12">
        <v>6.5000000000000002E-2</v>
      </c>
      <c r="G41" s="12">
        <v>0.22</v>
      </c>
      <c r="H41" s="12">
        <v>-0.45750000000000002</v>
      </c>
      <c r="I41" s="12">
        <v>-0.105</v>
      </c>
      <c r="J41" s="12">
        <v>-0.32500000000000001</v>
      </c>
      <c r="K41" s="22">
        <v>-8.5000000000000006E-2</v>
      </c>
      <c r="L41" s="12">
        <v>-0.28000000000000003</v>
      </c>
      <c r="M41" s="12">
        <v>-0.46500000000000002</v>
      </c>
      <c r="N41" s="12">
        <v>-0.53749999999999998</v>
      </c>
      <c r="O41" s="12">
        <v>-0.14000000000000001</v>
      </c>
      <c r="P41" s="12">
        <v>0.27</v>
      </c>
      <c r="Q41" s="12">
        <v>-0.105</v>
      </c>
    </row>
    <row r="42" spans="2:17" x14ac:dyDescent="0.2">
      <c r="B42" s="13">
        <f t="shared" si="2"/>
        <v>37926</v>
      </c>
      <c r="C42" s="12">
        <v>3.258</v>
      </c>
      <c r="D42" s="12">
        <v>0</v>
      </c>
      <c r="E42" s="12">
        <v>0.46</v>
      </c>
      <c r="F42" s="12">
        <v>0.14000000000000001</v>
      </c>
      <c r="G42" s="12">
        <v>0.21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-0.41499999999999998</v>
      </c>
      <c r="N42" s="12">
        <v>-0.34</v>
      </c>
      <c r="O42" s="12">
        <v>-0.14000000000000001</v>
      </c>
      <c r="P42" s="12">
        <v>0.26</v>
      </c>
      <c r="Q42" s="12">
        <v>-0.105</v>
      </c>
    </row>
    <row r="43" spans="2:17" x14ac:dyDescent="0.2">
      <c r="B43" s="13">
        <f t="shared" si="2"/>
        <v>37956</v>
      </c>
      <c r="C43" s="12">
        <v>3.423</v>
      </c>
      <c r="D43" s="12">
        <v>0</v>
      </c>
      <c r="E43" s="12">
        <v>0.46</v>
      </c>
      <c r="F43" s="12">
        <v>0.14000000000000001</v>
      </c>
      <c r="G43" s="12">
        <v>0.21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-0.41499999999999998</v>
      </c>
      <c r="N43" s="12">
        <v>-0.34</v>
      </c>
      <c r="O43" s="12">
        <v>-0.14249999999999999</v>
      </c>
      <c r="P43" s="12">
        <v>0.26</v>
      </c>
      <c r="Q43" s="12">
        <v>-0.105</v>
      </c>
    </row>
    <row r="44" spans="2:17" x14ac:dyDescent="0.2">
      <c r="B44" s="13">
        <f t="shared" si="2"/>
        <v>37987</v>
      </c>
      <c r="C44" s="12">
        <v>3.4780000000000002</v>
      </c>
      <c r="D44" s="12">
        <v>0</v>
      </c>
      <c r="E44" s="12">
        <v>0.46</v>
      </c>
      <c r="F44" s="12">
        <v>0.14000000000000001</v>
      </c>
      <c r="G44" s="12">
        <v>0.21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-0.41499999999999998</v>
      </c>
      <c r="N44" s="12">
        <v>-0.34</v>
      </c>
      <c r="O44" s="12">
        <v>-0.14499999999999999</v>
      </c>
      <c r="P44" s="12">
        <v>0.26</v>
      </c>
      <c r="Q44" s="12">
        <v>-9.5000000000000001E-2</v>
      </c>
    </row>
    <row r="45" spans="2:17" x14ac:dyDescent="0.2">
      <c r="B45" s="13">
        <f t="shared" si="2"/>
        <v>38018</v>
      </c>
      <c r="C45" s="12">
        <v>3.3639999999999999</v>
      </c>
      <c r="D45" s="12">
        <v>0</v>
      </c>
      <c r="E45" s="12">
        <v>0.46</v>
      </c>
      <c r="F45" s="12">
        <v>0.14000000000000001</v>
      </c>
      <c r="G45" s="12">
        <v>0.21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-0.41499999999999998</v>
      </c>
      <c r="N45" s="12">
        <v>-0.34</v>
      </c>
      <c r="O45" s="12">
        <v>-0.13750000000000001</v>
      </c>
      <c r="P45" s="12">
        <v>0.26</v>
      </c>
      <c r="Q45" s="12">
        <v>-9.5000000000000001E-2</v>
      </c>
    </row>
    <row r="46" spans="2:17" x14ac:dyDescent="0.2">
      <c r="B46" s="13">
        <f t="shared" si="2"/>
        <v>38047</v>
      </c>
      <c r="C46" s="12">
        <v>3.2320000000000002</v>
      </c>
      <c r="D46" s="12">
        <v>0</v>
      </c>
      <c r="E46" s="12">
        <v>0.46</v>
      </c>
      <c r="F46" s="12">
        <v>0.14000000000000001</v>
      </c>
      <c r="G46" s="12">
        <v>0.21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-0.41499999999999998</v>
      </c>
      <c r="N46" s="12">
        <v>-0.34</v>
      </c>
      <c r="O46" s="12">
        <v>-0.13500000000000001</v>
      </c>
      <c r="P46" s="12">
        <v>0.26</v>
      </c>
      <c r="Q46" s="12">
        <v>-9.5000000000000001E-2</v>
      </c>
    </row>
    <row r="47" spans="2:17" x14ac:dyDescent="0.2">
      <c r="B47" s="13">
        <f t="shared" si="2"/>
        <v>38078</v>
      </c>
      <c r="C47" s="12">
        <v>3.0619999999999998</v>
      </c>
      <c r="D47" s="12">
        <v>0</v>
      </c>
      <c r="E47" s="12">
        <v>0.5</v>
      </c>
      <c r="F47" s="12">
        <v>0.03</v>
      </c>
      <c r="G47" s="12">
        <v>0.25</v>
      </c>
      <c r="H47" s="12">
        <v>-0.37</v>
      </c>
      <c r="I47" s="12">
        <v>-0.09</v>
      </c>
      <c r="J47" s="12">
        <v>-0.26</v>
      </c>
      <c r="K47" s="22">
        <v>-8.5000000000000006E-2</v>
      </c>
      <c r="L47" s="12">
        <v>-0.3</v>
      </c>
      <c r="M47" s="12">
        <v>-0.46</v>
      </c>
      <c r="N47" s="12">
        <v>-0.46</v>
      </c>
      <c r="O47" s="12">
        <v>-0.14000000000000001</v>
      </c>
      <c r="P47" s="12">
        <v>0.3</v>
      </c>
      <c r="Q47" s="12">
        <v>-9.5000000000000001E-2</v>
      </c>
    </row>
    <row r="48" spans="2:17" x14ac:dyDescent="0.2">
      <c r="B48" s="13">
        <f t="shared" si="2"/>
        <v>38108</v>
      </c>
      <c r="C48" s="12">
        <v>3.0619999999999998</v>
      </c>
      <c r="D48" s="12">
        <v>0</v>
      </c>
      <c r="E48" s="12">
        <v>0.5</v>
      </c>
      <c r="F48" s="12">
        <v>0.03</v>
      </c>
      <c r="G48" s="12">
        <v>0.25</v>
      </c>
      <c r="H48" s="12">
        <v>-0.37</v>
      </c>
      <c r="I48" s="12">
        <v>-0.09</v>
      </c>
      <c r="J48" s="12">
        <v>-0.26</v>
      </c>
      <c r="K48" s="22">
        <v>-8.5000000000000006E-2</v>
      </c>
      <c r="L48" s="12">
        <v>-0.3</v>
      </c>
      <c r="M48" s="12">
        <v>-0.46</v>
      </c>
      <c r="N48" s="12">
        <v>-0.46</v>
      </c>
      <c r="O48" s="12">
        <v>-0.14000000000000001</v>
      </c>
      <c r="P48" s="12">
        <v>0.3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3.0939999999999999</v>
      </c>
      <c r="D49" s="12">
        <v>0</v>
      </c>
      <c r="E49" s="12">
        <v>0.5</v>
      </c>
      <c r="F49" s="12">
        <v>0.03</v>
      </c>
      <c r="G49" s="12">
        <v>0.25</v>
      </c>
      <c r="H49" s="12">
        <v>-0.37</v>
      </c>
      <c r="I49" s="12">
        <v>-0.09</v>
      </c>
      <c r="J49" s="12">
        <v>-0.26</v>
      </c>
      <c r="K49" s="22">
        <v>-8.5000000000000006E-2</v>
      </c>
      <c r="L49" s="12">
        <v>-0.3</v>
      </c>
      <c r="M49" s="12">
        <v>-0.46</v>
      </c>
      <c r="N49" s="12">
        <v>-0.46</v>
      </c>
      <c r="O49" s="12">
        <v>-0.14000000000000001</v>
      </c>
      <c r="P49" s="12">
        <v>0.3</v>
      </c>
      <c r="Q49" s="12">
        <v>-9.5000000000000001E-2</v>
      </c>
    </row>
    <row r="50" spans="2:17" x14ac:dyDescent="0.2">
      <c r="B50" s="13">
        <f t="shared" si="3"/>
        <v>38169</v>
      </c>
      <c r="C50" s="12">
        <v>3.1440000000000001</v>
      </c>
      <c r="D50" s="12">
        <v>0</v>
      </c>
      <c r="E50" s="12">
        <v>0.5</v>
      </c>
      <c r="F50" s="12">
        <v>0.03</v>
      </c>
      <c r="G50" s="12">
        <v>0.25</v>
      </c>
      <c r="H50" s="12">
        <v>-0.37</v>
      </c>
      <c r="I50" s="12">
        <v>-0.09</v>
      </c>
      <c r="J50" s="12">
        <v>-0.26</v>
      </c>
      <c r="K50" s="22">
        <v>-8.5000000000000006E-2</v>
      </c>
      <c r="L50" s="12">
        <v>-0.3</v>
      </c>
      <c r="M50" s="12">
        <v>-0.46</v>
      </c>
      <c r="N50" s="12">
        <v>-0.46</v>
      </c>
      <c r="O50" s="12">
        <v>-0.14000000000000001</v>
      </c>
      <c r="P50" s="12">
        <v>0.3</v>
      </c>
      <c r="Q50" s="12">
        <v>-9.5000000000000001E-2</v>
      </c>
    </row>
    <row r="51" spans="2:17" x14ac:dyDescent="0.2">
      <c r="B51" s="13">
        <f t="shared" si="3"/>
        <v>38200</v>
      </c>
      <c r="C51" s="12">
        <v>3.1779999999999999</v>
      </c>
      <c r="D51" s="12">
        <v>0</v>
      </c>
      <c r="E51" s="12">
        <v>0.5</v>
      </c>
      <c r="F51" s="12">
        <v>0.03</v>
      </c>
      <c r="G51" s="12">
        <v>0.25</v>
      </c>
      <c r="H51" s="12">
        <v>-0.37</v>
      </c>
      <c r="I51" s="12">
        <v>-0.09</v>
      </c>
      <c r="J51" s="12">
        <v>-0.26</v>
      </c>
      <c r="K51" s="22">
        <v>-8.5000000000000006E-2</v>
      </c>
      <c r="L51" s="12">
        <v>-0.3</v>
      </c>
      <c r="M51" s="12">
        <v>-0.46</v>
      </c>
      <c r="N51" s="12">
        <v>-0.46</v>
      </c>
      <c r="O51" s="12">
        <v>-0.14000000000000001</v>
      </c>
      <c r="P51" s="12">
        <v>0.3</v>
      </c>
      <c r="Q51" s="12">
        <v>-9.5000000000000001E-2</v>
      </c>
    </row>
    <row r="52" spans="2:17" x14ac:dyDescent="0.2">
      <c r="B52" s="13">
        <f t="shared" si="3"/>
        <v>38231</v>
      </c>
      <c r="C52" s="12">
        <v>3.1909999999999998</v>
      </c>
      <c r="D52" s="12">
        <v>0</v>
      </c>
      <c r="E52" s="12">
        <v>0.5</v>
      </c>
      <c r="F52" s="12">
        <v>0.03</v>
      </c>
      <c r="G52" s="12">
        <v>0.25</v>
      </c>
      <c r="H52" s="12">
        <v>-0.37</v>
      </c>
      <c r="I52" s="12">
        <v>-0.09</v>
      </c>
      <c r="J52" s="12">
        <v>-0.26</v>
      </c>
      <c r="K52" s="22">
        <v>-8.5000000000000006E-2</v>
      </c>
      <c r="L52" s="12">
        <v>-0.3</v>
      </c>
      <c r="M52" s="12">
        <v>-0.46</v>
      </c>
      <c r="N52" s="12">
        <v>-0.46</v>
      </c>
      <c r="O52" s="12">
        <v>-0.14000000000000001</v>
      </c>
      <c r="P52" s="12">
        <v>0.3</v>
      </c>
      <c r="Q52" s="12">
        <v>-9.5000000000000001E-2</v>
      </c>
    </row>
    <row r="53" spans="2:17" x14ac:dyDescent="0.2">
      <c r="B53" s="13">
        <f t="shared" si="3"/>
        <v>38261</v>
      </c>
      <c r="C53" s="12">
        <v>3.1829999999999998</v>
      </c>
      <c r="D53" s="12">
        <v>0</v>
      </c>
      <c r="E53" s="12">
        <v>0.5</v>
      </c>
      <c r="F53" s="12">
        <v>0.03</v>
      </c>
      <c r="G53" s="12">
        <v>0.25</v>
      </c>
      <c r="H53" s="12">
        <v>-0.37</v>
      </c>
      <c r="I53" s="12">
        <v>-0.09</v>
      </c>
      <c r="J53" s="12">
        <v>-0.26</v>
      </c>
      <c r="K53" s="22">
        <v>-8.5000000000000006E-2</v>
      </c>
      <c r="L53" s="12">
        <v>-0.3</v>
      </c>
      <c r="M53" s="12">
        <v>-0.46</v>
      </c>
      <c r="N53" s="12">
        <v>-0.46</v>
      </c>
      <c r="O53" s="12">
        <v>-0.14000000000000001</v>
      </c>
      <c r="P53" s="12">
        <v>0.3</v>
      </c>
      <c r="Q53" s="12">
        <v>-9.5000000000000001E-2</v>
      </c>
    </row>
    <row r="54" spans="2:17" x14ac:dyDescent="0.2">
      <c r="B54" s="13">
        <f t="shared" si="3"/>
        <v>38292</v>
      </c>
      <c r="C54" s="12">
        <v>3.3530000000000002</v>
      </c>
      <c r="D54" s="12">
        <v>0</v>
      </c>
      <c r="E54" s="12">
        <v>0.49</v>
      </c>
      <c r="F54" s="12">
        <v>0.14000000000000001</v>
      </c>
      <c r="G54" s="12">
        <v>0.24</v>
      </c>
      <c r="H54" s="12">
        <v>-0.24</v>
      </c>
      <c r="I54" s="12">
        <v>-0.09</v>
      </c>
      <c r="J54" s="12">
        <v>-0.155</v>
      </c>
      <c r="K54" s="22">
        <v>-8.5000000000000006E-2</v>
      </c>
      <c r="L54" s="12">
        <v>0.248</v>
      </c>
      <c r="M54" s="12">
        <v>-0.42499999999999999</v>
      </c>
      <c r="N54" s="12">
        <v>-0.32</v>
      </c>
      <c r="O54" s="12">
        <v>-0.14000000000000001</v>
      </c>
      <c r="P54" s="12">
        <v>0.28999999999999998</v>
      </c>
      <c r="Q54" s="12">
        <v>-9.5000000000000001E-2</v>
      </c>
    </row>
    <row r="55" spans="2:17" x14ac:dyDescent="0.2">
      <c r="B55" s="13">
        <f t="shared" si="3"/>
        <v>38322</v>
      </c>
      <c r="C55" s="12">
        <v>3.528</v>
      </c>
      <c r="D55" s="12">
        <v>0</v>
      </c>
      <c r="E55" s="12">
        <v>0.49</v>
      </c>
      <c r="F55" s="12">
        <v>0.14000000000000001</v>
      </c>
      <c r="G55" s="12">
        <v>0.24</v>
      </c>
      <c r="H55" s="12">
        <v>-0.24</v>
      </c>
      <c r="I55" s="12">
        <v>-0.09</v>
      </c>
      <c r="J55" s="12">
        <v>-0.155</v>
      </c>
      <c r="K55" s="22">
        <v>-8.5000000000000006E-2</v>
      </c>
      <c r="L55" s="12">
        <v>0.308</v>
      </c>
      <c r="M55" s="12">
        <v>-0.42499999999999999</v>
      </c>
      <c r="N55" s="12">
        <v>-0.32</v>
      </c>
      <c r="O55" s="12">
        <v>-0.14249999999999999</v>
      </c>
      <c r="P55" s="12">
        <v>0.28999999999999998</v>
      </c>
      <c r="Q55" s="12">
        <v>-9.5000000000000001E-2</v>
      </c>
    </row>
    <row r="56" spans="2:17" x14ac:dyDescent="0.2">
      <c r="B56" s="13">
        <f t="shared" si="3"/>
        <v>38353</v>
      </c>
      <c r="C56" s="12">
        <v>3.5630000000000002</v>
      </c>
      <c r="D56" s="12">
        <v>0</v>
      </c>
      <c r="E56" s="12">
        <v>0.49</v>
      </c>
      <c r="F56" s="12">
        <v>0.14000000000000001</v>
      </c>
      <c r="G56" s="12">
        <v>0.24</v>
      </c>
      <c r="H56" s="12">
        <v>-0.24</v>
      </c>
      <c r="I56" s="12">
        <v>-0.08</v>
      </c>
      <c r="J56" s="12">
        <v>-0.155</v>
      </c>
      <c r="K56" s="22">
        <v>-7.4999999999999997E-2</v>
      </c>
      <c r="L56" s="12">
        <v>0.378</v>
      </c>
      <c r="M56" s="12">
        <v>-0.42499999999999999</v>
      </c>
      <c r="N56" s="12">
        <v>-0.32</v>
      </c>
      <c r="O56" s="12">
        <v>-0.14499999999999999</v>
      </c>
      <c r="P56" s="12">
        <v>0.28999999999999998</v>
      </c>
      <c r="Q56" s="12">
        <v>-8.5000000000000006E-2</v>
      </c>
    </row>
    <row r="57" spans="2:17" x14ac:dyDescent="0.2">
      <c r="B57" s="13">
        <f t="shared" si="3"/>
        <v>38384</v>
      </c>
      <c r="C57" s="12">
        <v>3.4489999999999998</v>
      </c>
      <c r="D57" s="12">
        <v>0</v>
      </c>
      <c r="E57" s="12">
        <v>0.49</v>
      </c>
      <c r="F57" s="12">
        <v>0.14000000000000001</v>
      </c>
      <c r="G57" s="12">
        <v>0.24</v>
      </c>
      <c r="H57" s="12">
        <v>-0.24</v>
      </c>
      <c r="I57" s="12">
        <v>-0.08</v>
      </c>
      <c r="J57" s="12">
        <v>-0.155</v>
      </c>
      <c r="K57" s="22">
        <v>-7.4999999999999997E-2</v>
      </c>
      <c r="L57" s="12">
        <v>0.248</v>
      </c>
      <c r="M57" s="12">
        <v>-0.42499999999999999</v>
      </c>
      <c r="N57" s="12">
        <v>-0.32</v>
      </c>
      <c r="O57" s="12">
        <v>-0.13750000000000001</v>
      </c>
      <c r="P57" s="12">
        <v>0.28999999999999998</v>
      </c>
      <c r="Q57" s="12">
        <v>-8.5000000000000006E-2</v>
      </c>
    </row>
    <row r="58" spans="2:17" x14ac:dyDescent="0.2">
      <c r="B58" s="13">
        <f t="shared" si="3"/>
        <v>38412</v>
      </c>
      <c r="C58" s="12">
        <v>3.3170000000000002</v>
      </c>
      <c r="D58" s="12">
        <v>0</v>
      </c>
      <c r="E58" s="12">
        <v>0.49</v>
      </c>
      <c r="F58" s="12">
        <v>0.14000000000000001</v>
      </c>
      <c r="G58" s="12">
        <v>0.24</v>
      </c>
      <c r="H58" s="12">
        <v>-0.24</v>
      </c>
      <c r="I58" s="12">
        <v>-0.08</v>
      </c>
      <c r="J58" s="12">
        <v>-0.155</v>
      </c>
      <c r="K58" s="22">
        <v>-7.4999999999999997E-2</v>
      </c>
      <c r="L58" s="12">
        <v>6.8000000000000005E-2</v>
      </c>
      <c r="M58" s="12">
        <v>-0.42499999999999999</v>
      </c>
      <c r="N58" s="12">
        <v>-0.32</v>
      </c>
      <c r="O58" s="12">
        <v>-0.13500000000000001</v>
      </c>
      <c r="P58" s="12">
        <v>0.28999999999999998</v>
      </c>
      <c r="Q58" s="12">
        <v>-8.5000000000000006E-2</v>
      </c>
    </row>
    <row r="59" spans="2:17" x14ac:dyDescent="0.2">
      <c r="B59" s="13">
        <f t="shared" si="3"/>
        <v>38443</v>
      </c>
      <c r="C59" s="12">
        <v>3.1469999999999998</v>
      </c>
      <c r="D59" s="12">
        <v>0</v>
      </c>
      <c r="E59" s="12">
        <v>0.5</v>
      </c>
      <c r="F59" s="12">
        <v>0.03</v>
      </c>
      <c r="G59" s="12">
        <v>0.25</v>
      </c>
      <c r="H59" s="12">
        <v>-0.36</v>
      </c>
      <c r="I59" s="12">
        <v>-0.08</v>
      </c>
      <c r="J59" s="12">
        <v>-0.23499999999999999</v>
      </c>
      <c r="K59" s="22">
        <v>-7.4999999999999997E-2</v>
      </c>
      <c r="L59" s="12">
        <v>-0.25</v>
      </c>
      <c r="M59" s="12">
        <v>-0.47</v>
      </c>
      <c r="N59" s="12">
        <v>-0.44</v>
      </c>
      <c r="O59" s="12">
        <v>-0.14000000000000001</v>
      </c>
      <c r="P59" s="12">
        <v>0.3</v>
      </c>
      <c r="Q59" s="12">
        <v>-8.5000000000000006E-2</v>
      </c>
    </row>
    <row r="60" spans="2:17" x14ac:dyDescent="0.2">
      <c r="B60" s="13">
        <f t="shared" si="3"/>
        <v>38473</v>
      </c>
      <c r="C60" s="12">
        <v>3.1469999999999998</v>
      </c>
      <c r="D60" s="12">
        <v>0</v>
      </c>
      <c r="E60" s="12">
        <v>0.5</v>
      </c>
      <c r="F60" s="12">
        <v>0.03</v>
      </c>
      <c r="G60" s="12">
        <v>0.25</v>
      </c>
      <c r="H60" s="12">
        <v>-0.36</v>
      </c>
      <c r="I60" s="12">
        <v>-0.08</v>
      </c>
      <c r="J60" s="12">
        <v>-0.23499999999999999</v>
      </c>
      <c r="K60" s="22">
        <v>-7.4999999999999997E-2</v>
      </c>
      <c r="L60" s="12">
        <v>-0.25</v>
      </c>
      <c r="M60" s="12">
        <v>-0.47</v>
      </c>
      <c r="N60" s="12">
        <v>-0.44</v>
      </c>
      <c r="O60" s="12">
        <v>-0.14000000000000001</v>
      </c>
      <c r="P60" s="12">
        <v>0.3</v>
      </c>
      <c r="Q60" s="12">
        <v>-8.5000000000000006E-2</v>
      </c>
    </row>
    <row r="61" spans="2:17" x14ac:dyDescent="0.2">
      <c r="B61" s="13">
        <f t="shared" si="3"/>
        <v>38504</v>
      </c>
      <c r="C61" s="12">
        <v>3.1789999999999998</v>
      </c>
      <c r="D61" s="12">
        <v>0</v>
      </c>
      <c r="E61" s="12">
        <v>0.5</v>
      </c>
      <c r="F61" s="12">
        <v>0.03</v>
      </c>
      <c r="G61" s="12">
        <v>0.25</v>
      </c>
      <c r="H61" s="12">
        <v>-0.36</v>
      </c>
      <c r="I61" s="12">
        <v>-0.08</v>
      </c>
      <c r="J61" s="12">
        <v>-0.23499999999999999</v>
      </c>
      <c r="K61" s="22">
        <v>-7.4999999999999997E-2</v>
      </c>
      <c r="L61" s="12">
        <v>-0.25</v>
      </c>
      <c r="M61" s="12">
        <v>-0.47</v>
      </c>
      <c r="N61" s="12">
        <v>-0.44</v>
      </c>
      <c r="O61" s="12">
        <v>-0.14000000000000001</v>
      </c>
      <c r="P61" s="12">
        <v>0.3</v>
      </c>
      <c r="Q61" s="12">
        <v>-8.5000000000000006E-2</v>
      </c>
    </row>
    <row r="62" spans="2:17" x14ac:dyDescent="0.2">
      <c r="B62" s="13">
        <f t="shared" si="3"/>
        <v>38534</v>
      </c>
      <c r="C62" s="12">
        <v>3.2290000000000001</v>
      </c>
      <c r="D62" s="12">
        <v>0</v>
      </c>
      <c r="E62" s="12">
        <v>0.5</v>
      </c>
      <c r="F62" s="12">
        <v>0.03</v>
      </c>
      <c r="G62" s="12">
        <v>0.25</v>
      </c>
      <c r="H62" s="12">
        <v>-0.36</v>
      </c>
      <c r="I62" s="12">
        <v>-0.08</v>
      </c>
      <c r="J62" s="12">
        <v>-0.23499999999999999</v>
      </c>
      <c r="K62" s="22">
        <v>-7.4999999999999997E-2</v>
      </c>
      <c r="L62" s="12">
        <v>-0.25</v>
      </c>
      <c r="M62" s="12">
        <v>-0.47</v>
      </c>
      <c r="N62" s="12">
        <v>-0.44</v>
      </c>
      <c r="O62" s="12">
        <v>-0.14000000000000001</v>
      </c>
      <c r="P62" s="12">
        <v>0.3</v>
      </c>
      <c r="Q62" s="12">
        <v>-8.5000000000000006E-2</v>
      </c>
    </row>
    <row r="63" spans="2:17" x14ac:dyDescent="0.2">
      <c r="B63" s="13">
        <f t="shared" si="3"/>
        <v>38565</v>
      </c>
      <c r="C63" s="12">
        <v>3.2629999999999999</v>
      </c>
      <c r="D63" s="12">
        <v>0</v>
      </c>
      <c r="E63" s="12">
        <v>0.5</v>
      </c>
      <c r="F63" s="12">
        <v>0.03</v>
      </c>
      <c r="G63" s="12">
        <v>0.25</v>
      </c>
      <c r="H63" s="12">
        <v>-0.36</v>
      </c>
      <c r="I63" s="12">
        <v>-0.08</v>
      </c>
      <c r="J63" s="12">
        <v>-0.23499999999999999</v>
      </c>
      <c r="K63" s="22">
        <v>-7.4999999999999997E-2</v>
      </c>
      <c r="L63" s="12">
        <v>-0.25</v>
      </c>
      <c r="M63" s="12">
        <v>-0.47</v>
      </c>
      <c r="N63" s="12">
        <v>-0.44</v>
      </c>
      <c r="O63" s="12">
        <v>-0.14000000000000001</v>
      </c>
      <c r="P63" s="12">
        <v>0.3</v>
      </c>
      <c r="Q63" s="12">
        <v>-8.5000000000000006E-2</v>
      </c>
    </row>
    <row r="64" spans="2:17" x14ac:dyDescent="0.2">
      <c r="B64" s="13">
        <f t="shared" si="3"/>
        <v>38596</v>
      </c>
      <c r="C64" s="12">
        <v>3.2759999999999998</v>
      </c>
      <c r="D64" s="12">
        <v>0</v>
      </c>
      <c r="E64" s="12">
        <v>0.5</v>
      </c>
      <c r="F64" s="12">
        <v>0.03</v>
      </c>
      <c r="G64" s="12">
        <v>0.25</v>
      </c>
      <c r="H64" s="12">
        <v>-0.36</v>
      </c>
      <c r="I64" s="12">
        <v>-0.08</v>
      </c>
      <c r="J64" s="12">
        <v>-0.23499999999999999</v>
      </c>
      <c r="K64" s="22">
        <v>-7.4999999999999997E-2</v>
      </c>
      <c r="L64" s="12">
        <v>-0.25</v>
      </c>
      <c r="M64" s="12">
        <v>-0.47</v>
      </c>
      <c r="N64" s="12">
        <v>-0.44</v>
      </c>
      <c r="O64" s="12">
        <v>-0.14000000000000001</v>
      </c>
      <c r="P64" s="12">
        <v>0.3</v>
      </c>
      <c r="Q64" s="12">
        <v>-8.5000000000000006E-2</v>
      </c>
    </row>
    <row r="65" spans="2:17" x14ac:dyDescent="0.2">
      <c r="B65" s="13">
        <f t="shared" si="3"/>
        <v>38626</v>
      </c>
      <c r="C65" s="12">
        <v>3.2679999999999998</v>
      </c>
      <c r="D65" s="12">
        <v>0</v>
      </c>
      <c r="E65" s="12">
        <v>0.5</v>
      </c>
      <c r="F65" s="12">
        <v>0.03</v>
      </c>
      <c r="G65" s="12">
        <v>0.25</v>
      </c>
      <c r="H65" s="12">
        <v>-0.36</v>
      </c>
      <c r="I65" s="12">
        <v>-0.08</v>
      </c>
      <c r="J65" s="12">
        <v>-0.23499999999999999</v>
      </c>
      <c r="K65" s="22">
        <v>-7.4999999999999997E-2</v>
      </c>
      <c r="L65" s="12">
        <v>-0.25</v>
      </c>
      <c r="M65" s="12">
        <v>-0.47</v>
      </c>
      <c r="N65" s="12">
        <v>-0.44</v>
      </c>
      <c r="O65" s="12">
        <v>-0.14000000000000001</v>
      </c>
      <c r="P65" s="12">
        <v>0.3</v>
      </c>
      <c r="Q65" s="12">
        <v>-8.5000000000000006E-2</v>
      </c>
    </row>
    <row r="66" spans="2:17" x14ac:dyDescent="0.2">
      <c r="B66" s="13">
        <f t="shared" si="3"/>
        <v>38657</v>
      </c>
      <c r="C66" s="12">
        <v>3.4380000000000002</v>
      </c>
      <c r="D66" s="12">
        <v>0</v>
      </c>
      <c r="E66" s="12">
        <v>0.49</v>
      </c>
      <c r="F66" s="12">
        <v>0.14000000000000001</v>
      </c>
      <c r="G66" s="12">
        <v>0.24</v>
      </c>
      <c r="H66" s="12">
        <v>-0.22</v>
      </c>
      <c r="I66" s="12">
        <v>-0.08</v>
      </c>
      <c r="J66" s="12">
        <v>-0.14499999999999999</v>
      </c>
      <c r="K66" s="22">
        <v>-7.4999999999999997E-2</v>
      </c>
      <c r="L66" s="12">
        <v>0.248</v>
      </c>
      <c r="M66" s="12">
        <v>-0.43</v>
      </c>
      <c r="N66" s="12">
        <v>-0.3</v>
      </c>
      <c r="O66" s="12">
        <v>-0.14000000000000001</v>
      </c>
      <c r="P66" s="12">
        <v>0.28999999999999998</v>
      </c>
      <c r="Q66" s="12">
        <v>-8.5000000000000006E-2</v>
      </c>
    </row>
    <row r="67" spans="2:17" x14ac:dyDescent="0.2">
      <c r="B67" s="13">
        <f t="shared" si="3"/>
        <v>38687</v>
      </c>
      <c r="C67" s="12">
        <v>3.613</v>
      </c>
      <c r="D67" s="12">
        <v>0</v>
      </c>
      <c r="E67" s="12">
        <v>0.49</v>
      </c>
      <c r="F67" s="12">
        <v>0.14000000000000001</v>
      </c>
      <c r="G67" s="12">
        <v>0.24</v>
      </c>
      <c r="H67" s="12">
        <v>-0.22</v>
      </c>
      <c r="I67" s="12">
        <v>-0.08</v>
      </c>
      <c r="J67" s="12">
        <v>-0.14499999999999999</v>
      </c>
      <c r="K67" s="22">
        <v>-7.4999999999999997E-2</v>
      </c>
      <c r="L67" s="12">
        <v>0.308</v>
      </c>
      <c r="M67" s="12">
        <v>-0.43</v>
      </c>
      <c r="N67" s="12">
        <v>-0.3</v>
      </c>
      <c r="O67" s="12">
        <v>-0.14249999999999999</v>
      </c>
      <c r="P67" s="12">
        <v>0.28999999999999998</v>
      </c>
      <c r="Q67" s="12">
        <v>-8.5000000000000006E-2</v>
      </c>
    </row>
    <row r="68" spans="2:17" x14ac:dyDescent="0.2">
      <c r="B68" s="13">
        <f t="shared" si="3"/>
        <v>38718</v>
      </c>
      <c r="C68" s="12">
        <v>3.6505000000000001</v>
      </c>
      <c r="D68" s="12">
        <v>0</v>
      </c>
      <c r="E68" s="12">
        <v>0.49</v>
      </c>
      <c r="F68" s="12">
        <v>0.14000000000000001</v>
      </c>
      <c r="G68" s="12">
        <v>0.24</v>
      </c>
      <c r="H68" s="12">
        <v>-0.22</v>
      </c>
      <c r="I68" s="12">
        <v>-7.0000000000000007E-2</v>
      </c>
      <c r="J68" s="12">
        <v>-0.14499999999999999</v>
      </c>
      <c r="K68" s="22">
        <v>-6.5000000000000002E-2</v>
      </c>
      <c r="L68" s="12">
        <v>0.378</v>
      </c>
      <c r="M68" s="12">
        <v>-0.43</v>
      </c>
      <c r="N68" s="12">
        <v>-0.3</v>
      </c>
      <c r="O68" s="12">
        <v>-0.14499999999999999</v>
      </c>
      <c r="P68" s="12">
        <v>0.28999999999999998</v>
      </c>
      <c r="Q68" s="12">
        <v>-7.4999999999999997E-2</v>
      </c>
    </row>
    <row r="69" spans="2:17" x14ac:dyDescent="0.2">
      <c r="B69" s="13">
        <f t="shared" si="3"/>
        <v>38749</v>
      </c>
      <c r="C69" s="12">
        <v>3.5365000000000002</v>
      </c>
      <c r="D69" s="12">
        <v>0</v>
      </c>
      <c r="E69" s="12">
        <v>0.49</v>
      </c>
      <c r="F69" s="12">
        <v>0.14000000000000001</v>
      </c>
      <c r="G69" s="12">
        <v>0.24</v>
      </c>
      <c r="H69" s="12">
        <v>-0.22</v>
      </c>
      <c r="I69" s="12">
        <v>-7.0000000000000007E-2</v>
      </c>
      <c r="J69" s="12">
        <v>-0.14499999999999999</v>
      </c>
      <c r="K69" s="22">
        <v>-6.5000000000000002E-2</v>
      </c>
      <c r="L69" s="12">
        <v>0.248</v>
      </c>
      <c r="M69" s="12">
        <v>-0.43</v>
      </c>
      <c r="N69" s="12">
        <v>-0.3</v>
      </c>
      <c r="O69" s="12">
        <v>-0.13750000000000001</v>
      </c>
      <c r="P69" s="12">
        <v>0.28999999999999998</v>
      </c>
      <c r="Q69" s="12">
        <v>-7.4999999999999997E-2</v>
      </c>
    </row>
    <row r="70" spans="2:17" x14ac:dyDescent="0.2">
      <c r="B70" s="13">
        <f t="shared" si="3"/>
        <v>38777</v>
      </c>
      <c r="C70" s="12">
        <v>3.4045000000000001</v>
      </c>
      <c r="D70" s="12">
        <v>0</v>
      </c>
      <c r="E70" s="12">
        <v>0.49</v>
      </c>
      <c r="F70" s="12">
        <v>0.14000000000000001</v>
      </c>
      <c r="G70" s="12">
        <v>0.24</v>
      </c>
      <c r="H70" s="12">
        <v>-0.22</v>
      </c>
      <c r="I70" s="12">
        <v>-7.0000000000000007E-2</v>
      </c>
      <c r="J70" s="12">
        <v>-0.14499999999999999</v>
      </c>
      <c r="K70" s="22">
        <v>-6.5000000000000002E-2</v>
      </c>
      <c r="L70" s="12">
        <v>6.8000000000000005E-2</v>
      </c>
      <c r="M70" s="12">
        <v>-0.43</v>
      </c>
      <c r="N70" s="12">
        <v>-0.3</v>
      </c>
      <c r="O70" s="12">
        <v>-0.13500000000000001</v>
      </c>
      <c r="P70" s="12">
        <v>0.28999999999999998</v>
      </c>
      <c r="Q70" s="12">
        <v>-7.4999999999999997E-2</v>
      </c>
    </row>
    <row r="71" spans="2:17" x14ac:dyDescent="0.2">
      <c r="B71" s="13">
        <f t="shared" si="3"/>
        <v>38808</v>
      </c>
      <c r="C71" s="12">
        <v>3.2345000000000002</v>
      </c>
      <c r="D71" s="12">
        <v>0</v>
      </c>
      <c r="E71" s="12">
        <v>0.5</v>
      </c>
      <c r="F71" s="12">
        <v>0.03</v>
      </c>
      <c r="G71" s="12">
        <v>0.25</v>
      </c>
      <c r="H71" s="12">
        <v>-0.36</v>
      </c>
      <c r="I71" s="12">
        <v>-7.0000000000000007E-2</v>
      </c>
      <c r="J71" s="12">
        <v>-0.22500000000000001</v>
      </c>
      <c r="K71" s="22">
        <v>-6.5000000000000002E-2</v>
      </c>
      <c r="L71" s="12">
        <v>-0.25</v>
      </c>
      <c r="M71" s="12">
        <v>-0.48</v>
      </c>
      <c r="N71" s="12">
        <v>-0.44</v>
      </c>
      <c r="O71" s="12">
        <v>-0.14000000000000001</v>
      </c>
      <c r="P71" s="12">
        <v>0.3</v>
      </c>
      <c r="Q71" s="12">
        <v>-7.4999999999999997E-2</v>
      </c>
    </row>
    <row r="72" spans="2:17" x14ac:dyDescent="0.2">
      <c r="B72" s="13">
        <f t="shared" si="3"/>
        <v>38838</v>
      </c>
      <c r="C72" s="12">
        <v>3.2345000000000002</v>
      </c>
      <c r="D72" s="12">
        <v>0</v>
      </c>
      <c r="E72" s="12">
        <v>0.5</v>
      </c>
      <c r="F72" s="12">
        <v>0.03</v>
      </c>
      <c r="G72" s="12">
        <v>0.25</v>
      </c>
      <c r="H72" s="12">
        <v>-0.36</v>
      </c>
      <c r="I72" s="12">
        <v>-7.0000000000000007E-2</v>
      </c>
      <c r="J72" s="12">
        <v>-0.22500000000000001</v>
      </c>
      <c r="K72" s="22">
        <v>-6.5000000000000002E-2</v>
      </c>
      <c r="L72" s="12">
        <v>-0.25</v>
      </c>
      <c r="M72" s="12">
        <v>-0.48</v>
      </c>
      <c r="N72" s="12">
        <v>-0.44</v>
      </c>
      <c r="O72" s="12">
        <v>-0.14000000000000001</v>
      </c>
      <c r="P72" s="12">
        <v>0.3</v>
      </c>
      <c r="Q72" s="12">
        <v>-7.4999999999999997E-2</v>
      </c>
    </row>
    <row r="73" spans="2:17" x14ac:dyDescent="0.2">
      <c r="B73" s="13">
        <f t="shared" si="3"/>
        <v>38869</v>
      </c>
      <c r="C73" s="12">
        <v>3.2665000000000002</v>
      </c>
      <c r="D73" s="12">
        <v>0</v>
      </c>
      <c r="E73" s="12">
        <v>0.5</v>
      </c>
      <c r="F73" s="12">
        <v>0.03</v>
      </c>
      <c r="G73" s="12">
        <v>0.25</v>
      </c>
      <c r="H73" s="12">
        <v>-0.36</v>
      </c>
      <c r="I73" s="12">
        <v>-7.0000000000000007E-2</v>
      </c>
      <c r="J73" s="12">
        <v>-0.22500000000000001</v>
      </c>
      <c r="K73" s="22">
        <v>-6.5000000000000002E-2</v>
      </c>
      <c r="L73" s="12">
        <v>-0.25</v>
      </c>
      <c r="M73" s="12">
        <v>-0.48</v>
      </c>
      <c r="N73" s="12">
        <v>-0.44</v>
      </c>
      <c r="O73" s="12">
        <v>-0.14000000000000001</v>
      </c>
      <c r="P73" s="12">
        <v>0.3</v>
      </c>
      <c r="Q73" s="12">
        <v>-7.4999999999999997E-2</v>
      </c>
    </row>
    <row r="74" spans="2:17" x14ac:dyDescent="0.2">
      <c r="B74" s="13">
        <f t="shared" si="3"/>
        <v>38899</v>
      </c>
      <c r="C74" s="12">
        <v>3.3165</v>
      </c>
      <c r="D74" s="12">
        <v>0</v>
      </c>
      <c r="E74" s="12">
        <v>0.5</v>
      </c>
      <c r="F74" s="12">
        <v>0.03</v>
      </c>
      <c r="G74" s="12">
        <v>0.25</v>
      </c>
      <c r="H74" s="12">
        <v>-0.36</v>
      </c>
      <c r="I74" s="12">
        <v>-7.0000000000000007E-2</v>
      </c>
      <c r="J74" s="12">
        <v>-0.22500000000000001</v>
      </c>
      <c r="K74" s="22">
        <v>-6.5000000000000002E-2</v>
      </c>
      <c r="L74" s="12">
        <v>-0.25</v>
      </c>
      <c r="M74" s="12">
        <v>-0.48</v>
      </c>
      <c r="N74" s="12">
        <v>-0.44</v>
      </c>
      <c r="O74" s="12">
        <v>-0.14000000000000001</v>
      </c>
      <c r="P74" s="12">
        <v>0.3</v>
      </c>
      <c r="Q74" s="12">
        <v>-7.4999999999999997E-2</v>
      </c>
    </row>
    <row r="75" spans="2:17" x14ac:dyDescent="0.2">
      <c r="B75" s="13">
        <f t="shared" si="3"/>
        <v>38930</v>
      </c>
      <c r="C75" s="12">
        <v>3.3504999999999998</v>
      </c>
      <c r="D75" s="12">
        <v>0</v>
      </c>
      <c r="E75" s="12">
        <v>0.5</v>
      </c>
      <c r="F75" s="12">
        <v>0.03</v>
      </c>
      <c r="G75" s="12">
        <v>0.25</v>
      </c>
      <c r="H75" s="12">
        <v>-0.36</v>
      </c>
      <c r="I75" s="12">
        <v>-7.0000000000000007E-2</v>
      </c>
      <c r="J75" s="12">
        <v>-0.22500000000000001</v>
      </c>
      <c r="K75" s="22">
        <v>-6.5000000000000002E-2</v>
      </c>
      <c r="L75" s="12">
        <v>-0.25</v>
      </c>
      <c r="M75" s="12">
        <v>-0.48</v>
      </c>
      <c r="N75" s="12">
        <v>-0.44</v>
      </c>
      <c r="O75" s="12">
        <v>-0.14000000000000001</v>
      </c>
      <c r="P75" s="12">
        <v>0.3</v>
      </c>
      <c r="Q75" s="12">
        <v>-7.4999999999999997E-2</v>
      </c>
    </row>
    <row r="76" spans="2:17" x14ac:dyDescent="0.2">
      <c r="B76" s="13">
        <f t="shared" si="3"/>
        <v>38961</v>
      </c>
      <c r="C76" s="12">
        <v>3.3635000000000002</v>
      </c>
      <c r="D76" s="12">
        <v>0</v>
      </c>
      <c r="E76" s="12">
        <v>0.5</v>
      </c>
      <c r="F76" s="12">
        <v>0.03</v>
      </c>
      <c r="G76" s="12">
        <v>0.25</v>
      </c>
      <c r="H76" s="12">
        <v>-0.36</v>
      </c>
      <c r="I76" s="12">
        <v>-7.0000000000000007E-2</v>
      </c>
      <c r="J76" s="12">
        <v>-0.22500000000000001</v>
      </c>
      <c r="K76" s="22">
        <v>-6.5000000000000002E-2</v>
      </c>
      <c r="L76" s="12">
        <v>-0.25</v>
      </c>
      <c r="M76" s="12">
        <v>-0.48</v>
      </c>
      <c r="N76" s="12">
        <v>-0.44</v>
      </c>
      <c r="O76" s="12">
        <v>-0.14000000000000001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38991</v>
      </c>
      <c r="C77" s="12">
        <v>3.3555000000000001</v>
      </c>
      <c r="D77" s="12">
        <v>0</v>
      </c>
      <c r="E77" s="12">
        <v>0.5</v>
      </c>
      <c r="F77" s="12">
        <v>0.03</v>
      </c>
      <c r="G77" s="12">
        <v>0.25</v>
      </c>
      <c r="H77" s="12">
        <v>-0.36</v>
      </c>
      <c r="I77" s="12">
        <v>-7.0000000000000007E-2</v>
      </c>
      <c r="J77" s="12">
        <v>-0.22500000000000001</v>
      </c>
      <c r="K77" s="22">
        <v>-6.5000000000000002E-2</v>
      </c>
      <c r="L77" s="12">
        <v>-0.25</v>
      </c>
      <c r="M77" s="12">
        <v>-0.48</v>
      </c>
      <c r="N77" s="12">
        <v>-0.44</v>
      </c>
      <c r="O77" s="12">
        <v>-0.14000000000000001</v>
      </c>
      <c r="P77" s="12">
        <v>0.3</v>
      </c>
      <c r="Q77" s="12">
        <v>-7.4999999999999997E-2</v>
      </c>
    </row>
    <row r="78" spans="2:17" x14ac:dyDescent="0.2">
      <c r="B78" s="13">
        <f t="shared" si="3"/>
        <v>39022</v>
      </c>
      <c r="C78" s="12">
        <v>3.5255000000000001</v>
      </c>
      <c r="D78" s="12">
        <v>0</v>
      </c>
      <c r="E78" s="12">
        <v>0.49</v>
      </c>
      <c r="F78" s="12">
        <v>0.14000000000000001</v>
      </c>
      <c r="G78" s="12">
        <v>0.24</v>
      </c>
      <c r="H78" s="12">
        <v>-0.21</v>
      </c>
      <c r="I78" s="12">
        <v>-7.0000000000000007E-2</v>
      </c>
      <c r="J78" s="12">
        <v>-0.14499999999999999</v>
      </c>
      <c r="K78" s="22">
        <v>-6.5000000000000002E-2</v>
      </c>
      <c r="L78" s="12">
        <v>0.248</v>
      </c>
      <c r="M78" s="12">
        <v>-0.43</v>
      </c>
      <c r="N78" s="12">
        <v>-0.28999999999999998</v>
      </c>
      <c r="O78" s="12">
        <v>-0.14000000000000001</v>
      </c>
      <c r="P78" s="12">
        <v>0.28999999999999998</v>
      </c>
      <c r="Q78" s="12">
        <v>-7.4999999999999997E-2</v>
      </c>
    </row>
    <row r="79" spans="2:17" x14ac:dyDescent="0.2">
      <c r="B79" s="13">
        <f t="shared" si="3"/>
        <v>39052</v>
      </c>
      <c r="C79" s="12">
        <v>3.7004999999999999</v>
      </c>
      <c r="D79" s="12">
        <v>0</v>
      </c>
      <c r="E79" s="12">
        <v>0.49</v>
      </c>
      <c r="F79" s="12">
        <v>0.14000000000000001</v>
      </c>
      <c r="G79" s="12">
        <v>0.24</v>
      </c>
      <c r="H79" s="12">
        <v>-0.21</v>
      </c>
      <c r="I79" s="12">
        <v>-7.0000000000000007E-2</v>
      </c>
      <c r="J79" s="12">
        <v>-0.14499999999999999</v>
      </c>
      <c r="K79" s="22">
        <v>-6.5000000000000002E-2</v>
      </c>
      <c r="L79" s="12">
        <v>0.308</v>
      </c>
      <c r="M79" s="12">
        <v>-0.43</v>
      </c>
      <c r="N79" s="12">
        <v>-0.28999999999999998</v>
      </c>
      <c r="O79" s="12">
        <v>-0.14249999999999999</v>
      </c>
      <c r="P79" s="12">
        <v>0.28999999999999998</v>
      </c>
      <c r="Q79" s="12">
        <v>-7.4999999999999997E-2</v>
      </c>
    </row>
    <row r="80" spans="2:17" x14ac:dyDescent="0.2">
      <c r="B80" s="13">
        <f t="shared" si="3"/>
        <v>39083</v>
      </c>
      <c r="C80" s="12">
        <v>3.7404999999999999</v>
      </c>
      <c r="D80" s="12">
        <v>0</v>
      </c>
      <c r="E80" s="12">
        <v>0.49</v>
      </c>
      <c r="F80" s="12">
        <v>0.14000000000000001</v>
      </c>
      <c r="G80" s="12">
        <v>0.24</v>
      </c>
      <c r="H80" s="12">
        <v>-0.21</v>
      </c>
      <c r="I80" s="12">
        <v>-7.0000000000000007E-2</v>
      </c>
      <c r="J80" s="12">
        <v>-0.14499999999999999</v>
      </c>
      <c r="K80" s="22">
        <v>-0.06</v>
      </c>
      <c r="L80" s="12">
        <v>0.378</v>
      </c>
      <c r="M80" s="12">
        <v>-0.43</v>
      </c>
      <c r="N80" s="12">
        <v>-0.28999999999999998</v>
      </c>
      <c r="O80" s="12">
        <v>-0.14499999999999999</v>
      </c>
      <c r="P80" s="12">
        <v>0.28999999999999998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3.6265000000000001</v>
      </c>
      <c r="D81" s="12">
        <v>0</v>
      </c>
      <c r="E81" s="12">
        <v>0.49</v>
      </c>
      <c r="F81" s="12">
        <v>0.14000000000000001</v>
      </c>
      <c r="G81" s="12">
        <v>0.24</v>
      </c>
      <c r="H81" s="12">
        <v>-0.21</v>
      </c>
      <c r="I81" s="12">
        <v>-7.0000000000000007E-2</v>
      </c>
      <c r="J81" s="12">
        <v>-0.14499999999999999</v>
      </c>
      <c r="K81" s="22">
        <v>-0.06</v>
      </c>
      <c r="L81" s="12">
        <v>0.248</v>
      </c>
      <c r="M81" s="12">
        <v>-0.43</v>
      </c>
      <c r="N81" s="12">
        <v>-0.28999999999999998</v>
      </c>
      <c r="O81" s="12">
        <v>-0.13750000000000001</v>
      </c>
      <c r="P81" s="12">
        <v>0.28999999999999998</v>
      </c>
      <c r="Q81" s="12">
        <v>-7.0000000000000007E-2</v>
      </c>
    </row>
    <row r="82" spans="2:17" x14ac:dyDescent="0.2">
      <c r="B82" s="13">
        <f t="shared" si="4"/>
        <v>39142</v>
      </c>
      <c r="C82" s="12">
        <v>3.4944999999999999</v>
      </c>
      <c r="D82" s="12">
        <v>0</v>
      </c>
      <c r="E82" s="12">
        <v>0.49</v>
      </c>
      <c r="F82" s="12">
        <v>0.14000000000000001</v>
      </c>
      <c r="G82" s="12">
        <v>0.24</v>
      </c>
      <c r="H82" s="12">
        <v>-0.21</v>
      </c>
      <c r="I82" s="12">
        <v>-7.0000000000000007E-2</v>
      </c>
      <c r="J82" s="12">
        <v>-0.14499999999999999</v>
      </c>
      <c r="K82" s="22">
        <v>-0.06</v>
      </c>
      <c r="L82" s="12">
        <v>6.8000000000000005E-2</v>
      </c>
      <c r="M82" s="12">
        <v>-0.43</v>
      </c>
      <c r="N82" s="12">
        <v>-0.28999999999999998</v>
      </c>
      <c r="O82" s="12">
        <v>-0.13500000000000001</v>
      </c>
      <c r="P82" s="12">
        <v>0.28999999999999998</v>
      </c>
      <c r="Q82" s="12">
        <v>-7.0000000000000007E-2</v>
      </c>
    </row>
    <row r="83" spans="2:17" x14ac:dyDescent="0.2">
      <c r="B83" s="13">
        <f t="shared" si="4"/>
        <v>39173</v>
      </c>
      <c r="C83" s="12">
        <v>3.3245</v>
      </c>
      <c r="D83" s="12">
        <v>0</v>
      </c>
      <c r="E83" s="12">
        <v>0.5</v>
      </c>
      <c r="F83" s="12">
        <v>0.03</v>
      </c>
      <c r="G83" s="12">
        <v>0.25</v>
      </c>
      <c r="H83" s="12">
        <v>-0.36</v>
      </c>
      <c r="I83" s="12">
        <v>-7.0000000000000007E-2</v>
      </c>
      <c r="J83" s="12">
        <v>-0.22500000000000001</v>
      </c>
      <c r="K83" s="22">
        <v>-0.06</v>
      </c>
      <c r="L83" s="12">
        <v>-0.25</v>
      </c>
      <c r="M83" s="12">
        <v>-0.48</v>
      </c>
      <c r="N83" s="12">
        <v>-0.44</v>
      </c>
      <c r="O83" s="12">
        <v>-0.14000000000000001</v>
      </c>
      <c r="P83" s="12">
        <v>0.3</v>
      </c>
      <c r="Q83" s="12">
        <v>-7.0000000000000007E-2</v>
      </c>
    </row>
    <row r="84" spans="2:17" x14ac:dyDescent="0.2">
      <c r="B84" s="13">
        <f t="shared" si="4"/>
        <v>39203</v>
      </c>
      <c r="C84" s="12">
        <v>3.3245</v>
      </c>
      <c r="D84" s="12">
        <v>0</v>
      </c>
      <c r="E84" s="12">
        <v>0.5</v>
      </c>
      <c r="F84" s="12">
        <v>0.03</v>
      </c>
      <c r="G84" s="12">
        <v>0.25</v>
      </c>
      <c r="H84" s="12">
        <v>-0.36</v>
      </c>
      <c r="I84" s="12">
        <v>-7.0000000000000007E-2</v>
      </c>
      <c r="J84" s="12">
        <v>-0.22500000000000001</v>
      </c>
      <c r="K84" s="22">
        <v>-0.06</v>
      </c>
      <c r="L84" s="12">
        <v>-0.25</v>
      </c>
      <c r="M84" s="12">
        <v>-0.48</v>
      </c>
      <c r="N84" s="12">
        <v>-0.44</v>
      </c>
      <c r="O84" s="12">
        <v>-0.14000000000000001</v>
      </c>
      <c r="P84" s="12">
        <v>0.3</v>
      </c>
      <c r="Q84" s="12">
        <v>-7.0000000000000007E-2</v>
      </c>
    </row>
    <row r="85" spans="2:17" x14ac:dyDescent="0.2">
      <c r="B85" s="13">
        <f t="shared" si="4"/>
        <v>39234</v>
      </c>
      <c r="C85" s="12">
        <v>3.3565</v>
      </c>
      <c r="D85" s="12">
        <v>0</v>
      </c>
      <c r="E85" s="12">
        <v>0.5</v>
      </c>
      <c r="F85" s="12">
        <v>0.03</v>
      </c>
      <c r="G85" s="12">
        <v>0.25</v>
      </c>
      <c r="H85" s="12">
        <v>-0.36</v>
      </c>
      <c r="I85" s="12">
        <v>-7.0000000000000007E-2</v>
      </c>
      <c r="J85" s="12">
        <v>-0.22500000000000001</v>
      </c>
      <c r="K85" s="22">
        <v>-0.06</v>
      </c>
      <c r="L85" s="12">
        <v>-0.25</v>
      </c>
      <c r="M85" s="12">
        <v>-0.48</v>
      </c>
      <c r="N85" s="12">
        <v>-0.44</v>
      </c>
      <c r="O85" s="12">
        <v>-0.14000000000000001</v>
      </c>
      <c r="P85" s="12">
        <v>0.3</v>
      </c>
      <c r="Q85" s="12">
        <v>-7.0000000000000007E-2</v>
      </c>
    </row>
    <row r="86" spans="2:17" x14ac:dyDescent="0.2">
      <c r="B86" s="13">
        <f t="shared" si="4"/>
        <v>39264</v>
      </c>
      <c r="C86" s="12">
        <v>3.4064999999999999</v>
      </c>
      <c r="D86" s="12">
        <v>0</v>
      </c>
      <c r="E86" s="12">
        <v>0.5</v>
      </c>
      <c r="F86" s="12">
        <v>0.03</v>
      </c>
      <c r="G86" s="12">
        <v>0.25</v>
      </c>
      <c r="H86" s="12">
        <v>-0.36</v>
      </c>
      <c r="I86" s="12">
        <v>-7.0000000000000007E-2</v>
      </c>
      <c r="J86" s="12">
        <v>-0.22500000000000001</v>
      </c>
      <c r="K86" s="22">
        <v>-0.06</v>
      </c>
      <c r="L86" s="12">
        <v>-0.25</v>
      </c>
      <c r="M86" s="12">
        <v>-0.48</v>
      </c>
      <c r="N86" s="12">
        <v>-0.44</v>
      </c>
      <c r="O86" s="12">
        <v>-0.14000000000000001</v>
      </c>
      <c r="P86" s="12">
        <v>0.3</v>
      </c>
      <c r="Q86" s="12">
        <v>-7.0000000000000007E-2</v>
      </c>
    </row>
    <row r="87" spans="2:17" x14ac:dyDescent="0.2">
      <c r="B87" s="13">
        <f t="shared" si="4"/>
        <v>39295</v>
      </c>
      <c r="C87" s="12">
        <v>3.4405000000000001</v>
      </c>
      <c r="D87" s="12">
        <v>0</v>
      </c>
      <c r="E87" s="12">
        <v>0.5</v>
      </c>
      <c r="F87" s="12">
        <v>0.03</v>
      </c>
      <c r="G87" s="12">
        <v>0.25</v>
      </c>
      <c r="H87" s="12">
        <v>-0.36</v>
      </c>
      <c r="I87" s="12">
        <v>-7.0000000000000007E-2</v>
      </c>
      <c r="J87" s="12">
        <v>-0.22500000000000001</v>
      </c>
      <c r="K87" s="22">
        <v>-0.06</v>
      </c>
      <c r="L87" s="12">
        <v>-0.25</v>
      </c>
      <c r="M87" s="12">
        <v>-0.48</v>
      </c>
      <c r="N87" s="12">
        <v>-0.44</v>
      </c>
      <c r="O87" s="12">
        <v>-0.14000000000000001</v>
      </c>
      <c r="P87" s="12">
        <v>0.3</v>
      </c>
      <c r="Q87" s="12">
        <v>-7.0000000000000007E-2</v>
      </c>
    </row>
    <row r="88" spans="2:17" x14ac:dyDescent="0.2">
      <c r="B88" s="13">
        <f t="shared" si="4"/>
        <v>39326</v>
      </c>
      <c r="C88" s="12">
        <v>3.4535</v>
      </c>
      <c r="D88" s="12">
        <v>0</v>
      </c>
      <c r="E88" s="12">
        <v>0.5</v>
      </c>
      <c r="F88" s="12">
        <v>0.03</v>
      </c>
      <c r="G88" s="12">
        <v>0.25</v>
      </c>
      <c r="H88" s="12">
        <v>-0.36</v>
      </c>
      <c r="I88" s="12">
        <v>-7.0000000000000007E-2</v>
      </c>
      <c r="J88" s="12">
        <v>-0.22500000000000001</v>
      </c>
      <c r="K88" s="22">
        <v>-0.06</v>
      </c>
      <c r="L88" s="12">
        <v>-0.25</v>
      </c>
      <c r="M88" s="12">
        <v>-0.48</v>
      </c>
      <c r="N88" s="12">
        <v>-0.44</v>
      </c>
      <c r="O88" s="12">
        <v>-0.14000000000000001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39356</v>
      </c>
      <c r="C89" s="12">
        <v>3.4455</v>
      </c>
      <c r="D89" s="12">
        <v>0</v>
      </c>
      <c r="E89" s="12">
        <v>0.5</v>
      </c>
      <c r="F89" s="12">
        <v>0.03</v>
      </c>
      <c r="G89" s="12">
        <v>0.25</v>
      </c>
      <c r="H89" s="12">
        <v>-0.36</v>
      </c>
      <c r="I89" s="12">
        <v>-7.0000000000000007E-2</v>
      </c>
      <c r="J89" s="12">
        <v>-0.22500000000000001</v>
      </c>
      <c r="K89" s="22">
        <v>-0.06</v>
      </c>
      <c r="L89" s="12">
        <v>-0.25</v>
      </c>
      <c r="M89" s="12">
        <v>-0.48</v>
      </c>
      <c r="N89" s="12">
        <v>-0.44</v>
      </c>
      <c r="O89" s="12">
        <v>-0.14000000000000001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39387</v>
      </c>
      <c r="C90" s="12">
        <v>3.6154999999999999</v>
      </c>
      <c r="D90" s="12">
        <v>0</v>
      </c>
      <c r="E90" s="12">
        <v>0.49</v>
      </c>
      <c r="F90" s="12">
        <v>0.14000000000000001</v>
      </c>
      <c r="G90" s="12">
        <v>0.24</v>
      </c>
      <c r="H90" s="12">
        <v>-0.2</v>
      </c>
      <c r="I90" s="12">
        <v>-7.0000000000000007E-2</v>
      </c>
      <c r="J90" s="12">
        <v>-0.14499999999999999</v>
      </c>
      <c r="K90" s="22">
        <v>-0.06</v>
      </c>
      <c r="L90" s="12">
        <v>0.248</v>
      </c>
      <c r="M90" s="12">
        <v>-0.47499999999999998</v>
      </c>
      <c r="N90" s="12">
        <v>-0.28000000000000003</v>
      </c>
      <c r="O90" s="12">
        <v>-0.14000000000000001</v>
      </c>
      <c r="P90" s="12">
        <v>0.28999999999999998</v>
      </c>
      <c r="Q90" s="12">
        <v>-7.0000000000000007E-2</v>
      </c>
    </row>
    <row r="91" spans="2:17" x14ac:dyDescent="0.2">
      <c r="B91" s="13">
        <f t="shared" si="4"/>
        <v>39417</v>
      </c>
      <c r="C91" s="12">
        <v>3.7905000000000002</v>
      </c>
      <c r="D91" s="12">
        <v>0</v>
      </c>
      <c r="E91" s="12">
        <v>0.49</v>
      </c>
      <c r="F91" s="12">
        <v>0.14000000000000001</v>
      </c>
      <c r="G91" s="12">
        <v>0.24</v>
      </c>
      <c r="H91" s="12">
        <v>-0.2</v>
      </c>
      <c r="I91" s="12">
        <v>-7.0000000000000007E-2</v>
      </c>
      <c r="J91" s="12">
        <v>-0.14499999999999999</v>
      </c>
      <c r="K91" s="22">
        <v>-0.06</v>
      </c>
      <c r="L91" s="12">
        <v>0.308</v>
      </c>
      <c r="M91" s="12">
        <v>-0.47499999999999998</v>
      </c>
      <c r="N91" s="12">
        <v>-0.28000000000000003</v>
      </c>
      <c r="O91" s="12">
        <v>-0.14249999999999999</v>
      </c>
      <c r="P91" s="12">
        <v>0.28999999999999998</v>
      </c>
      <c r="Q91" s="12">
        <v>-7.0000000000000007E-2</v>
      </c>
    </row>
    <row r="92" spans="2:17" x14ac:dyDescent="0.2">
      <c r="B92" s="13">
        <f t="shared" si="4"/>
        <v>39448</v>
      </c>
      <c r="C92" s="12">
        <v>3.8330000000000002</v>
      </c>
      <c r="D92" s="12">
        <v>0</v>
      </c>
      <c r="E92" s="12">
        <v>0.49</v>
      </c>
      <c r="F92" s="12">
        <v>0.14000000000000001</v>
      </c>
      <c r="G92" s="12">
        <v>0.24</v>
      </c>
      <c r="H92" s="12">
        <v>-0.2</v>
      </c>
      <c r="I92" s="12">
        <v>-7.0000000000000007E-2</v>
      </c>
      <c r="J92" s="12">
        <v>-0.14499999999999999</v>
      </c>
      <c r="K92" s="22">
        <v>-0.06</v>
      </c>
      <c r="L92" s="12">
        <v>0.378</v>
      </c>
      <c r="M92" s="12">
        <v>-0.47499999999999998</v>
      </c>
      <c r="N92" s="12">
        <v>-0.28000000000000003</v>
      </c>
      <c r="O92" s="12">
        <v>-0.14499999999999999</v>
      </c>
      <c r="P92" s="12">
        <v>0.28999999999999998</v>
      </c>
      <c r="Q92" s="12">
        <v>-7.0000000000000007E-2</v>
      </c>
    </row>
    <row r="93" spans="2:17" x14ac:dyDescent="0.2">
      <c r="B93" s="13">
        <f t="shared" si="4"/>
        <v>39479</v>
      </c>
      <c r="C93" s="12">
        <v>3.7189999999999999</v>
      </c>
      <c r="D93" s="12">
        <v>0</v>
      </c>
      <c r="E93" s="12">
        <v>0.49</v>
      </c>
      <c r="F93" s="12">
        <v>0.14000000000000001</v>
      </c>
      <c r="G93" s="12">
        <v>0.24</v>
      </c>
      <c r="H93" s="12">
        <v>-0.2</v>
      </c>
      <c r="I93" s="12">
        <v>-7.0000000000000007E-2</v>
      </c>
      <c r="J93" s="12">
        <v>-0.14499999999999999</v>
      </c>
      <c r="K93" s="22">
        <v>-0.06</v>
      </c>
      <c r="L93" s="12">
        <v>0.248</v>
      </c>
      <c r="M93" s="12">
        <v>-0.47499999999999998</v>
      </c>
      <c r="N93" s="12">
        <v>-0.28000000000000003</v>
      </c>
      <c r="O93" s="12">
        <v>-0.13750000000000001</v>
      </c>
      <c r="P93" s="12">
        <v>0.28999999999999998</v>
      </c>
      <c r="Q93" s="12">
        <v>-7.0000000000000007E-2</v>
      </c>
    </row>
    <row r="94" spans="2:17" x14ac:dyDescent="0.2">
      <c r="B94" s="13">
        <f t="shared" si="4"/>
        <v>39508</v>
      </c>
      <c r="C94" s="12">
        <v>3.5870000000000002</v>
      </c>
      <c r="D94" s="12">
        <v>0</v>
      </c>
      <c r="E94" s="12">
        <v>0.49</v>
      </c>
      <c r="F94" s="12">
        <v>0.14000000000000001</v>
      </c>
      <c r="G94" s="12">
        <v>0.24</v>
      </c>
      <c r="H94" s="12">
        <v>-0.2</v>
      </c>
      <c r="I94" s="12">
        <v>-7.0000000000000007E-2</v>
      </c>
      <c r="J94" s="12">
        <v>-0.14499999999999999</v>
      </c>
      <c r="K94" s="22">
        <v>-0.06</v>
      </c>
      <c r="L94" s="12">
        <v>6.8000000000000005E-2</v>
      </c>
      <c r="M94" s="12">
        <v>-0.47499999999999998</v>
      </c>
      <c r="N94" s="12">
        <v>-0.28000000000000003</v>
      </c>
      <c r="O94" s="12">
        <v>-0.13500000000000001</v>
      </c>
      <c r="P94" s="12">
        <v>0.28999999999999998</v>
      </c>
      <c r="Q94" s="12">
        <v>-7.0000000000000007E-2</v>
      </c>
    </row>
    <row r="95" spans="2:17" x14ac:dyDescent="0.2">
      <c r="B95" s="13">
        <f t="shared" si="4"/>
        <v>39539</v>
      </c>
      <c r="C95" s="12">
        <v>3.4169999999999998</v>
      </c>
      <c r="D95" s="12">
        <v>0</v>
      </c>
      <c r="E95" s="12">
        <v>0.5</v>
      </c>
      <c r="F95" s="12">
        <v>0.03</v>
      </c>
      <c r="G95" s="12">
        <v>0.25</v>
      </c>
      <c r="H95" s="12">
        <v>-0.36</v>
      </c>
      <c r="I95" s="12">
        <v>-7.0000000000000007E-2</v>
      </c>
      <c r="J95" s="12">
        <v>-0.22500000000000001</v>
      </c>
      <c r="K95" s="22">
        <v>-0.06</v>
      </c>
      <c r="L95" s="12">
        <v>-0.25</v>
      </c>
      <c r="M95" s="12">
        <v>-0.52</v>
      </c>
      <c r="N95" s="12">
        <v>-0.44</v>
      </c>
      <c r="O95" s="12">
        <v>-0.14000000000000001</v>
      </c>
      <c r="P95" s="12">
        <v>0.3</v>
      </c>
      <c r="Q95" s="12">
        <v>-7.0000000000000007E-2</v>
      </c>
    </row>
    <row r="96" spans="2:17" x14ac:dyDescent="0.2">
      <c r="B96" s="13">
        <f t="shared" si="4"/>
        <v>39569</v>
      </c>
      <c r="C96" s="12">
        <v>3.4169999999999998</v>
      </c>
      <c r="D96" s="12">
        <v>0</v>
      </c>
      <c r="E96" s="12">
        <v>0.5</v>
      </c>
      <c r="F96" s="12">
        <v>0.03</v>
      </c>
      <c r="G96" s="12">
        <v>0.25</v>
      </c>
      <c r="H96" s="12">
        <v>-0.36</v>
      </c>
      <c r="I96" s="12">
        <v>-7.0000000000000007E-2</v>
      </c>
      <c r="J96" s="12">
        <v>-0.22500000000000001</v>
      </c>
      <c r="K96" s="22">
        <v>-0.06</v>
      </c>
      <c r="L96" s="12">
        <v>-0.25</v>
      </c>
      <c r="M96" s="12">
        <v>-0.52</v>
      </c>
      <c r="N96" s="12">
        <v>-0.44</v>
      </c>
      <c r="O96" s="12">
        <v>-0.14000000000000001</v>
      </c>
      <c r="P96" s="12">
        <v>0.3</v>
      </c>
      <c r="Q96" s="12">
        <v>-7.0000000000000007E-2</v>
      </c>
    </row>
    <row r="97" spans="2:17" x14ac:dyDescent="0.2">
      <c r="B97" s="13">
        <f t="shared" si="4"/>
        <v>39600</v>
      </c>
      <c r="C97" s="12">
        <v>3.4489999999999998</v>
      </c>
      <c r="D97" s="12">
        <v>0</v>
      </c>
      <c r="E97" s="12">
        <v>0.5</v>
      </c>
      <c r="F97" s="12">
        <v>0.03</v>
      </c>
      <c r="G97" s="12">
        <v>0.25</v>
      </c>
      <c r="H97" s="12">
        <v>-0.36</v>
      </c>
      <c r="I97" s="12">
        <v>-7.0000000000000007E-2</v>
      </c>
      <c r="J97" s="12">
        <v>-0.22500000000000001</v>
      </c>
      <c r="K97" s="22">
        <v>-0.06</v>
      </c>
      <c r="L97" s="12">
        <v>-0.25</v>
      </c>
      <c r="M97" s="12">
        <v>-0.52</v>
      </c>
      <c r="N97" s="12">
        <v>-0.44</v>
      </c>
      <c r="O97" s="12">
        <v>-0.14000000000000001</v>
      </c>
      <c r="P97" s="12">
        <v>0.3</v>
      </c>
      <c r="Q97" s="12">
        <v>-7.0000000000000007E-2</v>
      </c>
    </row>
    <row r="98" spans="2:17" x14ac:dyDescent="0.2">
      <c r="B98" s="13">
        <f t="shared" si="4"/>
        <v>39630</v>
      </c>
      <c r="C98" s="12">
        <v>3.4990000000000001</v>
      </c>
      <c r="D98" s="12">
        <v>0</v>
      </c>
      <c r="E98" s="12">
        <v>0.5</v>
      </c>
      <c r="F98" s="12">
        <v>0.03</v>
      </c>
      <c r="G98" s="12">
        <v>0.25</v>
      </c>
      <c r="H98" s="12">
        <v>-0.36</v>
      </c>
      <c r="I98" s="12">
        <v>-7.0000000000000007E-2</v>
      </c>
      <c r="J98" s="12">
        <v>-0.22500000000000001</v>
      </c>
      <c r="K98" s="22">
        <v>-0.06</v>
      </c>
      <c r="L98" s="12">
        <v>-0.25</v>
      </c>
      <c r="M98" s="12">
        <v>-0.52</v>
      </c>
      <c r="N98" s="12">
        <v>-0.44</v>
      </c>
      <c r="O98" s="12">
        <v>-0.14000000000000001</v>
      </c>
      <c r="P98" s="12">
        <v>0.3</v>
      </c>
      <c r="Q98" s="12">
        <v>-7.0000000000000007E-2</v>
      </c>
    </row>
    <row r="99" spans="2:17" x14ac:dyDescent="0.2">
      <c r="B99" s="13">
        <f t="shared" si="4"/>
        <v>39661</v>
      </c>
      <c r="C99" s="12">
        <v>3.5329999999999999</v>
      </c>
      <c r="D99" s="12">
        <v>0</v>
      </c>
      <c r="E99" s="12">
        <v>0.5</v>
      </c>
      <c r="F99" s="12">
        <v>0.03</v>
      </c>
      <c r="G99" s="12">
        <v>0.25</v>
      </c>
      <c r="H99" s="12">
        <v>-0.36</v>
      </c>
      <c r="I99" s="12">
        <v>-7.0000000000000007E-2</v>
      </c>
      <c r="J99" s="12">
        <v>-0.22500000000000001</v>
      </c>
      <c r="K99" s="22">
        <v>-0.06</v>
      </c>
      <c r="L99" s="12">
        <v>-0.25</v>
      </c>
      <c r="M99" s="12">
        <v>-0.52</v>
      </c>
      <c r="N99" s="12">
        <v>-0.44</v>
      </c>
      <c r="O99" s="12">
        <v>-0.14000000000000001</v>
      </c>
      <c r="P99" s="12">
        <v>0.3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3.5459999999999998</v>
      </c>
      <c r="D100" s="12">
        <v>0</v>
      </c>
      <c r="E100" s="12">
        <v>0.5</v>
      </c>
      <c r="F100" s="12">
        <v>0.03</v>
      </c>
      <c r="G100" s="12">
        <v>0.25</v>
      </c>
      <c r="H100" s="12">
        <v>-0.36</v>
      </c>
      <c r="I100" s="12">
        <v>-7.0000000000000007E-2</v>
      </c>
      <c r="J100" s="12">
        <v>-0.22500000000000001</v>
      </c>
      <c r="K100" s="22">
        <v>-0.06</v>
      </c>
      <c r="L100" s="12">
        <v>-0.25</v>
      </c>
      <c r="M100" s="12">
        <v>-0.52</v>
      </c>
      <c r="N100" s="12">
        <v>-0.44</v>
      </c>
      <c r="O100" s="12">
        <v>-0.14000000000000001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3.5379999999999998</v>
      </c>
      <c r="D101" s="12">
        <v>0</v>
      </c>
      <c r="E101" s="12">
        <v>0.5</v>
      </c>
      <c r="F101" s="12">
        <v>0.03</v>
      </c>
      <c r="G101" s="12">
        <v>0.25</v>
      </c>
      <c r="H101" s="12">
        <v>-0.36</v>
      </c>
      <c r="I101" s="12">
        <v>-7.0000000000000007E-2</v>
      </c>
      <c r="J101" s="12">
        <v>-0.22500000000000001</v>
      </c>
      <c r="K101" s="22">
        <v>-0.06</v>
      </c>
      <c r="L101" s="12">
        <v>-0.25</v>
      </c>
      <c r="M101" s="12">
        <v>-0.52</v>
      </c>
      <c r="N101" s="12">
        <v>-0.44</v>
      </c>
      <c r="O101" s="12">
        <v>-0.14000000000000001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3.7080000000000002</v>
      </c>
      <c r="D102" s="12">
        <v>0</v>
      </c>
      <c r="E102" s="12">
        <v>0.52</v>
      </c>
      <c r="F102" s="12">
        <v>0</v>
      </c>
      <c r="G102" s="12">
        <v>0.24</v>
      </c>
      <c r="H102" s="12">
        <v>-0.2</v>
      </c>
      <c r="I102" s="12">
        <v>-7.0000000000000007E-2</v>
      </c>
      <c r="J102" s="12">
        <v>-0.14499999999999999</v>
      </c>
      <c r="K102" s="22">
        <v>-0.06</v>
      </c>
      <c r="L102" s="12">
        <v>0.248</v>
      </c>
      <c r="M102" s="12">
        <v>-0.48</v>
      </c>
      <c r="N102" s="12">
        <v>-0.28000000000000003</v>
      </c>
      <c r="O102" s="12">
        <v>-0.14000000000000001</v>
      </c>
      <c r="P102" s="12">
        <v>0.32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3.883</v>
      </c>
      <c r="D103" s="12">
        <v>0</v>
      </c>
      <c r="E103" s="12">
        <v>0.52</v>
      </c>
      <c r="F103" s="12">
        <v>0</v>
      </c>
      <c r="G103" s="12">
        <v>0.24</v>
      </c>
      <c r="H103" s="12">
        <v>-0.2</v>
      </c>
      <c r="I103" s="12">
        <v>-7.0000000000000007E-2</v>
      </c>
      <c r="J103" s="12">
        <v>-0.14499999999999999</v>
      </c>
      <c r="K103" s="22">
        <v>-0.06</v>
      </c>
      <c r="L103" s="12">
        <v>0.308</v>
      </c>
      <c r="M103" s="12">
        <v>-0.48</v>
      </c>
      <c r="N103" s="12">
        <v>-0.28000000000000003</v>
      </c>
      <c r="O103" s="12">
        <v>-0.14249999999999999</v>
      </c>
      <c r="P103" s="12">
        <v>0.32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3.9279999999999999</v>
      </c>
      <c r="D104" s="12">
        <v>0</v>
      </c>
      <c r="E104" s="12">
        <v>0.52</v>
      </c>
      <c r="F104" s="12">
        <v>0</v>
      </c>
      <c r="G104" s="12">
        <v>0.24</v>
      </c>
      <c r="H104" s="12">
        <v>-0.2</v>
      </c>
      <c r="I104" s="12">
        <v>-7.0000000000000007E-2</v>
      </c>
      <c r="J104" s="12">
        <v>-0.14499999999999999</v>
      </c>
      <c r="K104" s="22">
        <v>-0.06</v>
      </c>
      <c r="L104" s="12">
        <v>0.378</v>
      </c>
      <c r="M104" s="12">
        <v>-0.48</v>
      </c>
      <c r="N104" s="12">
        <v>-0.28000000000000003</v>
      </c>
      <c r="O104" s="12">
        <v>-0.14499999999999999</v>
      </c>
      <c r="P104" s="12">
        <v>0.32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3.8140000000000001</v>
      </c>
      <c r="D105" s="12">
        <v>0</v>
      </c>
      <c r="E105" s="12">
        <v>0.52</v>
      </c>
      <c r="F105" s="12">
        <v>0</v>
      </c>
      <c r="G105" s="12">
        <v>0.24</v>
      </c>
      <c r="H105" s="12">
        <v>-0.2</v>
      </c>
      <c r="I105" s="12">
        <v>-7.0000000000000007E-2</v>
      </c>
      <c r="J105" s="12">
        <v>-0.14499999999999999</v>
      </c>
      <c r="K105" s="22">
        <v>-0.06</v>
      </c>
      <c r="L105" s="12">
        <v>0.248</v>
      </c>
      <c r="M105" s="12">
        <v>-0.48</v>
      </c>
      <c r="N105" s="12">
        <v>-0.28000000000000003</v>
      </c>
      <c r="O105" s="12">
        <v>-0.13750000000000001</v>
      </c>
      <c r="P105" s="12">
        <v>0.32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3.6819999999999999</v>
      </c>
      <c r="D106" s="12">
        <v>0</v>
      </c>
      <c r="E106" s="12">
        <v>0.52</v>
      </c>
      <c r="F106" s="12">
        <v>0</v>
      </c>
      <c r="G106" s="12">
        <v>0.24</v>
      </c>
      <c r="H106" s="12">
        <v>-0.2</v>
      </c>
      <c r="I106" s="12">
        <v>-7.0000000000000007E-2</v>
      </c>
      <c r="J106" s="12">
        <v>-0.14499999999999999</v>
      </c>
      <c r="K106" s="22">
        <v>-0.06</v>
      </c>
      <c r="L106" s="12">
        <v>6.8000000000000005E-2</v>
      </c>
      <c r="M106" s="12">
        <v>-0.48</v>
      </c>
      <c r="N106" s="12">
        <v>-0.28000000000000003</v>
      </c>
      <c r="O106" s="12">
        <v>-0.13500000000000001</v>
      </c>
      <c r="P106" s="12">
        <v>0.32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3.512</v>
      </c>
      <c r="D107" s="12">
        <v>0</v>
      </c>
      <c r="E107" s="12">
        <v>0.53</v>
      </c>
      <c r="F107" s="12">
        <v>0</v>
      </c>
      <c r="G107" s="12">
        <v>0.25</v>
      </c>
      <c r="H107" s="12">
        <v>-0.35</v>
      </c>
      <c r="I107" s="12">
        <v>-7.0000000000000007E-2</v>
      </c>
      <c r="J107" s="12">
        <v>-0.22500000000000001</v>
      </c>
      <c r="K107" s="22">
        <v>-0.06</v>
      </c>
      <c r="L107" s="12">
        <v>-0.25</v>
      </c>
      <c r="M107" s="12">
        <v>-0.59499999999999997</v>
      </c>
      <c r="N107" s="12">
        <v>-0.43</v>
      </c>
      <c r="O107" s="12">
        <v>-0.14000000000000001</v>
      </c>
      <c r="P107" s="12">
        <v>0.33</v>
      </c>
      <c r="Q107" s="12">
        <v>-7.0000000000000007E-2</v>
      </c>
    </row>
    <row r="108" spans="2:17" x14ac:dyDescent="0.2">
      <c r="C108" s="12">
        <v>3.512</v>
      </c>
      <c r="D108" s="12">
        <v>0</v>
      </c>
      <c r="E108" s="12">
        <v>0.53</v>
      </c>
      <c r="F108" s="12">
        <v>0</v>
      </c>
      <c r="G108" s="12">
        <v>0.25</v>
      </c>
      <c r="H108" s="12">
        <v>-0.35</v>
      </c>
      <c r="I108" s="12">
        <v>-7.0000000000000007E-2</v>
      </c>
      <c r="J108" s="12">
        <v>-0.22500000000000001</v>
      </c>
      <c r="K108" s="22">
        <v>-0.06</v>
      </c>
      <c r="L108" s="12">
        <v>-0.25</v>
      </c>
      <c r="M108" s="12">
        <v>-0.59499999999999997</v>
      </c>
      <c r="N108" s="12">
        <v>-0.43</v>
      </c>
      <c r="O108" s="12">
        <v>-0.14000000000000001</v>
      </c>
      <c r="P108" s="12">
        <v>0.33</v>
      </c>
      <c r="Q108" s="12">
        <v>-7.0000000000000007E-2</v>
      </c>
    </row>
    <row r="109" spans="2:17" x14ac:dyDescent="0.2">
      <c r="C109" s="12">
        <v>3.544</v>
      </c>
      <c r="D109" s="12">
        <v>0</v>
      </c>
      <c r="E109" s="12">
        <v>0.53</v>
      </c>
      <c r="F109" s="12">
        <v>0</v>
      </c>
      <c r="G109" s="12">
        <v>0.25</v>
      </c>
      <c r="H109" s="12">
        <v>-0.35</v>
      </c>
      <c r="I109" s="12">
        <v>-7.0000000000000007E-2</v>
      </c>
      <c r="J109" s="12">
        <v>-0.22500000000000001</v>
      </c>
      <c r="K109" s="22">
        <v>-0.06</v>
      </c>
      <c r="L109" s="12">
        <v>-0.25</v>
      </c>
      <c r="M109" s="12">
        <v>-0.59499999999999997</v>
      </c>
      <c r="N109" s="12">
        <v>-0.43</v>
      </c>
      <c r="O109" s="12">
        <v>-0.14000000000000001</v>
      </c>
      <c r="P109" s="12">
        <v>0.33</v>
      </c>
      <c r="Q109" s="12">
        <v>-7.0000000000000007E-2</v>
      </c>
    </row>
    <row r="110" spans="2:17" x14ac:dyDescent="0.2">
      <c r="C110" s="12">
        <v>3.5939999999999999</v>
      </c>
      <c r="D110" s="12">
        <v>0</v>
      </c>
      <c r="E110" s="12">
        <v>0.53</v>
      </c>
      <c r="F110" s="12">
        <v>0</v>
      </c>
      <c r="G110" s="12">
        <v>0.25</v>
      </c>
      <c r="H110" s="12">
        <v>-0.35</v>
      </c>
      <c r="I110" s="12">
        <v>-7.0000000000000007E-2</v>
      </c>
      <c r="J110" s="12">
        <v>-0.22500000000000001</v>
      </c>
      <c r="K110" s="22">
        <v>-0.06</v>
      </c>
      <c r="L110" s="12">
        <v>-0.25</v>
      </c>
      <c r="M110" s="12">
        <v>-0.59499999999999997</v>
      </c>
      <c r="N110" s="12">
        <v>-0.43</v>
      </c>
      <c r="O110" s="12">
        <v>-0.14000000000000001</v>
      </c>
      <c r="P110" s="12">
        <v>0.33</v>
      </c>
      <c r="Q110" s="12">
        <v>-7.0000000000000007E-2</v>
      </c>
    </row>
    <row r="111" spans="2:17" x14ac:dyDescent="0.2">
      <c r="C111" s="12">
        <v>3.6280000000000001</v>
      </c>
      <c r="D111" s="12">
        <v>0</v>
      </c>
      <c r="E111" s="12">
        <v>0.53</v>
      </c>
      <c r="F111" s="12">
        <v>0</v>
      </c>
      <c r="G111" s="12">
        <v>0.25</v>
      </c>
      <c r="H111" s="12">
        <v>-0.35</v>
      </c>
      <c r="I111" s="12">
        <v>-7.0000000000000007E-2</v>
      </c>
      <c r="J111" s="12">
        <v>-0.22500000000000001</v>
      </c>
      <c r="K111" s="22">
        <v>-0.06</v>
      </c>
      <c r="L111" s="12">
        <v>-0.25</v>
      </c>
      <c r="M111" s="12">
        <v>-0.59499999999999997</v>
      </c>
      <c r="N111" s="12">
        <v>-0.43</v>
      </c>
      <c r="O111" s="12">
        <v>-0.14000000000000001</v>
      </c>
      <c r="P111" s="12">
        <v>0.33</v>
      </c>
      <c r="Q111" s="12">
        <v>-7.0000000000000007E-2</v>
      </c>
    </row>
    <row r="112" spans="2:17" x14ac:dyDescent="0.2">
      <c r="C112" s="12">
        <v>3.641</v>
      </c>
      <c r="D112" s="12">
        <v>0</v>
      </c>
      <c r="E112" s="12">
        <v>0.53</v>
      </c>
      <c r="F112" s="12">
        <v>0</v>
      </c>
      <c r="G112" s="12">
        <v>0.25</v>
      </c>
      <c r="H112" s="12">
        <v>-0.35</v>
      </c>
      <c r="I112" s="12">
        <v>-7.0000000000000007E-2</v>
      </c>
      <c r="J112" s="12">
        <v>-0.22500000000000001</v>
      </c>
      <c r="K112" s="22">
        <v>-0.06</v>
      </c>
      <c r="L112" s="12">
        <v>-0.25</v>
      </c>
      <c r="M112" s="12">
        <v>-0.59499999999999997</v>
      </c>
      <c r="N112" s="12">
        <v>-0.43</v>
      </c>
      <c r="O112" s="12">
        <v>-0.14000000000000001</v>
      </c>
      <c r="P112" s="12">
        <v>0.33</v>
      </c>
      <c r="Q112" s="12">
        <v>-7.0000000000000007E-2</v>
      </c>
    </row>
    <row r="113" spans="3:17" x14ac:dyDescent="0.2">
      <c r="C113" s="12">
        <v>3.633</v>
      </c>
      <c r="D113" s="12">
        <v>0</v>
      </c>
      <c r="E113" s="12">
        <v>0.53</v>
      </c>
      <c r="F113" s="12">
        <v>0</v>
      </c>
      <c r="G113" s="12">
        <v>0.25</v>
      </c>
      <c r="H113" s="12">
        <v>-0.35</v>
      </c>
      <c r="I113" s="12">
        <v>-7.0000000000000007E-2</v>
      </c>
      <c r="J113" s="12">
        <v>-0.22500000000000001</v>
      </c>
      <c r="K113" s="22">
        <v>-0.06</v>
      </c>
      <c r="L113" s="12">
        <v>-0.25</v>
      </c>
      <c r="M113" s="12">
        <v>-0.59499999999999997</v>
      </c>
      <c r="N113" s="12">
        <v>-0.43</v>
      </c>
      <c r="O113" s="12">
        <v>-0.14000000000000001</v>
      </c>
      <c r="P113" s="12">
        <v>0.33</v>
      </c>
      <c r="Q113" s="12">
        <v>-7.0000000000000007E-2</v>
      </c>
    </row>
    <row r="114" spans="3:17" x14ac:dyDescent="0.2">
      <c r="C114" s="12">
        <v>3.8029999999999999</v>
      </c>
      <c r="D114" s="12">
        <v>0</v>
      </c>
      <c r="E114" s="12">
        <v>0.52</v>
      </c>
      <c r="F114" s="12">
        <v>0</v>
      </c>
      <c r="G114" s="12">
        <v>0.24</v>
      </c>
      <c r="H114" s="12">
        <v>-0.2</v>
      </c>
      <c r="I114" s="12">
        <v>-7.0000000000000007E-2</v>
      </c>
      <c r="J114" s="12">
        <v>-0.14499999999999999</v>
      </c>
      <c r="K114" s="22">
        <v>-0.06</v>
      </c>
      <c r="L114" s="12">
        <v>0.248</v>
      </c>
      <c r="M114" s="12">
        <v>-0.48</v>
      </c>
      <c r="N114" s="12">
        <v>-0.28000000000000003</v>
      </c>
      <c r="O114" s="12">
        <v>-0.14000000000000001</v>
      </c>
      <c r="P114" s="12">
        <v>0.32</v>
      </c>
      <c r="Q114" s="12">
        <v>-7.0000000000000007E-2</v>
      </c>
    </row>
    <row r="115" spans="3:17" x14ac:dyDescent="0.2">
      <c r="C115" s="12">
        <v>3.9780000000000002</v>
      </c>
      <c r="D115" s="12">
        <v>0</v>
      </c>
      <c r="E115" s="12">
        <v>0.52</v>
      </c>
      <c r="F115" s="12">
        <v>0</v>
      </c>
      <c r="G115" s="12">
        <v>0.24</v>
      </c>
      <c r="H115" s="12">
        <v>-0.2</v>
      </c>
      <c r="I115" s="12">
        <v>-7.0000000000000007E-2</v>
      </c>
      <c r="J115" s="12">
        <v>-0.14499999999999999</v>
      </c>
      <c r="K115" s="22">
        <v>-0.06</v>
      </c>
      <c r="L115" s="12">
        <v>0.308</v>
      </c>
      <c r="M115" s="12">
        <v>-0.48</v>
      </c>
      <c r="N115" s="12">
        <v>-0.28000000000000003</v>
      </c>
      <c r="O115" s="12">
        <v>-0.14249999999999999</v>
      </c>
      <c r="P115" s="12">
        <v>0.32</v>
      </c>
      <c r="Q115" s="12">
        <v>-7.0000000000000007E-2</v>
      </c>
    </row>
    <row r="116" spans="3:17" x14ac:dyDescent="0.2">
      <c r="C116" s="12">
        <v>4.0255000000000001</v>
      </c>
      <c r="D116" s="12">
        <v>0</v>
      </c>
      <c r="E116" s="12">
        <v>0.52</v>
      </c>
      <c r="F116" s="12">
        <v>0</v>
      </c>
      <c r="G116" s="12">
        <v>0.24</v>
      </c>
      <c r="H116" s="12">
        <v>-0.2</v>
      </c>
      <c r="I116" s="12">
        <v>-7.0000000000000007E-2</v>
      </c>
      <c r="J116" s="12">
        <v>-0.14499999999999999</v>
      </c>
      <c r="K116" s="22">
        <v>-0.06</v>
      </c>
      <c r="L116" s="12">
        <v>0.378</v>
      </c>
      <c r="M116" s="12">
        <v>-0.48</v>
      </c>
      <c r="N116" s="12">
        <v>-0.28000000000000003</v>
      </c>
      <c r="O116" s="12">
        <v>-0.14499999999999999</v>
      </c>
      <c r="P116" s="12">
        <v>0.32</v>
      </c>
      <c r="Q116" s="12">
        <v>-7.0000000000000007E-2</v>
      </c>
    </row>
    <row r="117" spans="3:17" x14ac:dyDescent="0.2">
      <c r="C117" s="12">
        <v>3.9115000000000002</v>
      </c>
      <c r="D117" s="12">
        <v>0</v>
      </c>
      <c r="E117" s="12">
        <v>0.52</v>
      </c>
      <c r="F117" s="12">
        <v>0</v>
      </c>
      <c r="G117" s="12">
        <v>0.24</v>
      </c>
      <c r="H117" s="12">
        <v>-0.2</v>
      </c>
      <c r="I117" s="12">
        <v>-7.0000000000000007E-2</v>
      </c>
      <c r="J117" s="12">
        <v>-0.14499999999999999</v>
      </c>
      <c r="K117" s="22">
        <v>-0.06</v>
      </c>
      <c r="L117" s="12">
        <v>0.248</v>
      </c>
      <c r="M117" s="12">
        <v>-0.48</v>
      </c>
      <c r="N117" s="12">
        <v>-0.28000000000000003</v>
      </c>
      <c r="O117" s="12">
        <v>-0.13750000000000001</v>
      </c>
      <c r="P117" s="12">
        <v>0.32</v>
      </c>
      <c r="Q117" s="12">
        <v>-7.0000000000000007E-2</v>
      </c>
    </row>
    <row r="118" spans="3:17" x14ac:dyDescent="0.2">
      <c r="C118" s="12">
        <v>3.7795000000000001</v>
      </c>
      <c r="D118" s="12">
        <v>0</v>
      </c>
      <c r="E118" s="12">
        <v>0.52</v>
      </c>
      <c r="F118" s="12">
        <v>0</v>
      </c>
      <c r="G118" s="12">
        <v>0.24</v>
      </c>
      <c r="H118" s="12">
        <v>-0.2</v>
      </c>
      <c r="I118" s="12">
        <v>-7.0000000000000007E-2</v>
      </c>
      <c r="J118" s="12">
        <v>-0.14499999999999999</v>
      </c>
      <c r="K118" s="22">
        <v>-0.06</v>
      </c>
      <c r="L118" s="12">
        <v>6.8000000000000005E-2</v>
      </c>
      <c r="M118" s="12">
        <v>-0.48</v>
      </c>
      <c r="N118" s="12">
        <v>-0.28000000000000003</v>
      </c>
      <c r="O118" s="12">
        <v>-0.13500000000000001</v>
      </c>
      <c r="P118" s="12">
        <v>0.32</v>
      </c>
      <c r="Q118" s="12">
        <v>-7.0000000000000007E-2</v>
      </c>
    </row>
    <row r="119" spans="3:17" x14ac:dyDescent="0.2">
      <c r="C119" s="12">
        <v>3.6095000000000002</v>
      </c>
      <c r="D119" s="12">
        <v>0</v>
      </c>
      <c r="E119" s="12">
        <v>0.53</v>
      </c>
      <c r="F119" s="12">
        <v>0</v>
      </c>
      <c r="G119" s="12">
        <v>0.25</v>
      </c>
      <c r="H119" s="12">
        <v>-0.32</v>
      </c>
      <c r="I119" s="12">
        <v>-7.0000000000000007E-2</v>
      </c>
      <c r="J119" s="12">
        <v>-0.22500000000000001</v>
      </c>
      <c r="K119" s="22">
        <v>-0.06</v>
      </c>
      <c r="L119" s="12">
        <v>-0.25</v>
      </c>
      <c r="M119" s="12">
        <v>-0.60499999999999998</v>
      </c>
      <c r="N119" s="12">
        <v>-0.4</v>
      </c>
      <c r="O119" s="12">
        <v>-0.14000000000000001</v>
      </c>
      <c r="P119" s="12">
        <v>0.33</v>
      </c>
      <c r="Q119" s="12">
        <v>-7.0000000000000007E-2</v>
      </c>
    </row>
    <row r="120" spans="3:17" x14ac:dyDescent="0.2">
      <c r="C120" s="12">
        <v>3.6095000000000002</v>
      </c>
      <c r="D120" s="12">
        <v>0</v>
      </c>
      <c r="E120" s="12">
        <v>0.53</v>
      </c>
      <c r="F120" s="12">
        <v>0</v>
      </c>
      <c r="G120" s="12">
        <v>0.25</v>
      </c>
      <c r="H120" s="12">
        <v>-0.32</v>
      </c>
      <c r="I120" s="12">
        <v>-7.0000000000000007E-2</v>
      </c>
      <c r="J120" s="12">
        <v>-0.22500000000000001</v>
      </c>
      <c r="K120" s="22">
        <v>-0.06</v>
      </c>
      <c r="L120" s="12">
        <v>-0.25</v>
      </c>
      <c r="M120" s="12">
        <v>-0.60499999999999998</v>
      </c>
      <c r="N120" s="12">
        <v>-0.4</v>
      </c>
      <c r="O120" s="12">
        <v>-0.14000000000000001</v>
      </c>
      <c r="P120" s="12">
        <v>0.33</v>
      </c>
      <c r="Q120" s="12">
        <v>-7.0000000000000007E-2</v>
      </c>
    </row>
    <row r="121" spans="3:17" x14ac:dyDescent="0.2">
      <c r="C121" s="12">
        <v>3.6415000000000002</v>
      </c>
      <c r="D121" s="12">
        <v>0</v>
      </c>
      <c r="E121" s="12">
        <v>0.53</v>
      </c>
      <c r="F121" s="12">
        <v>0</v>
      </c>
      <c r="G121" s="12">
        <v>0.25</v>
      </c>
      <c r="H121" s="12">
        <v>-0.32</v>
      </c>
      <c r="I121" s="12">
        <v>-7.0000000000000007E-2</v>
      </c>
      <c r="J121" s="12">
        <v>-0.22500000000000001</v>
      </c>
      <c r="K121" s="22">
        <v>-0.06</v>
      </c>
      <c r="L121" s="12">
        <v>-0.25</v>
      </c>
      <c r="M121" s="12">
        <v>-0.60499999999999998</v>
      </c>
      <c r="N121" s="12">
        <v>-0.4</v>
      </c>
      <c r="O121" s="12">
        <v>-0.14000000000000001</v>
      </c>
      <c r="P121" s="12">
        <v>0.33</v>
      </c>
      <c r="Q121" s="12">
        <v>-7.0000000000000007E-2</v>
      </c>
    </row>
    <row r="122" spans="3:17" x14ac:dyDescent="0.2">
      <c r="C122" s="12">
        <v>3.6915</v>
      </c>
      <c r="D122" s="12">
        <v>0</v>
      </c>
      <c r="E122" s="12">
        <v>0.53</v>
      </c>
      <c r="F122" s="12">
        <v>0</v>
      </c>
      <c r="G122" s="12">
        <v>0.25</v>
      </c>
      <c r="H122" s="12">
        <v>-0.32</v>
      </c>
      <c r="I122" s="12">
        <v>-7.0000000000000007E-2</v>
      </c>
      <c r="J122" s="12">
        <v>-0.22500000000000001</v>
      </c>
      <c r="K122" s="22">
        <v>-0.06</v>
      </c>
      <c r="L122" s="12">
        <v>-0.25</v>
      </c>
      <c r="M122" s="12">
        <v>-0.60499999999999998</v>
      </c>
      <c r="N122" s="12">
        <v>-0.4</v>
      </c>
      <c r="O122" s="12">
        <v>-0.14000000000000001</v>
      </c>
      <c r="P122" s="12">
        <v>0.33</v>
      </c>
      <c r="Q122" s="12">
        <v>-7.0000000000000007E-2</v>
      </c>
    </row>
    <row r="123" spans="3:17" x14ac:dyDescent="0.2">
      <c r="C123" s="12">
        <v>3.7254999999999998</v>
      </c>
      <c r="D123" s="12">
        <v>0</v>
      </c>
      <c r="E123" s="12">
        <v>0.53</v>
      </c>
      <c r="F123" s="12">
        <v>0</v>
      </c>
      <c r="G123" s="12">
        <v>0.25</v>
      </c>
      <c r="H123" s="12">
        <v>-0.32</v>
      </c>
      <c r="I123" s="12">
        <v>-7.0000000000000007E-2</v>
      </c>
      <c r="J123" s="12">
        <v>-0.22500000000000001</v>
      </c>
      <c r="K123" s="22">
        <v>-0.06</v>
      </c>
      <c r="L123" s="12">
        <v>-0.25</v>
      </c>
      <c r="M123" s="12">
        <v>-0.60499999999999998</v>
      </c>
      <c r="N123" s="12">
        <v>-0.4</v>
      </c>
      <c r="O123" s="12">
        <v>-0.14000000000000001</v>
      </c>
      <c r="P123" s="12">
        <v>0.33</v>
      </c>
      <c r="Q123" s="12">
        <v>-7.0000000000000007E-2</v>
      </c>
    </row>
    <row r="124" spans="3:17" x14ac:dyDescent="0.2">
      <c r="C124" s="12">
        <v>3.7385000000000002</v>
      </c>
      <c r="D124" s="12">
        <v>0</v>
      </c>
      <c r="E124" s="12">
        <v>0.53</v>
      </c>
      <c r="F124" s="12">
        <v>0</v>
      </c>
      <c r="G124" s="12">
        <v>0.25</v>
      </c>
      <c r="H124" s="12">
        <v>-0.32</v>
      </c>
      <c r="I124" s="12">
        <v>-7.0000000000000007E-2</v>
      </c>
      <c r="J124" s="12">
        <v>-0.22500000000000001</v>
      </c>
      <c r="K124" s="22">
        <v>-0.06</v>
      </c>
      <c r="L124" s="12">
        <v>-0.25</v>
      </c>
      <c r="M124" s="12">
        <v>-0.60499999999999998</v>
      </c>
      <c r="N124" s="12">
        <v>-0.4</v>
      </c>
      <c r="O124" s="12">
        <v>-0.14000000000000001</v>
      </c>
      <c r="P124" s="12">
        <v>0.33</v>
      </c>
      <c r="Q124" s="12">
        <v>-7.0000000000000007E-2</v>
      </c>
    </row>
    <row r="125" spans="3:17" x14ac:dyDescent="0.2">
      <c r="C125" s="12">
        <v>3.7305000000000001</v>
      </c>
      <c r="D125" s="12">
        <v>0</v>
      </c>
      <c r="E125" s="12">
        <v>0.53</v>
      </c>
      <c r="F125" s="12">
        <v>0</v>
      </c>
      <c r="G125" s="12">
        <v>0.25</v>
      </c>
      <c r="H125" s="12">
        <v>-0.32</v>
      </c>
      <c r="I125" s="12">
        <v>-7.0000000000000007E-2</v>
      </c>
      <c r="J125" s="12">
        <v>-0.22500000000000001</v>
      </c>
      <c r="K125" s="22">
        <v>-0.06</v>
      </c>
      <c r="L125" s="12">
        <v>-0.25</v>
      </c>
      <c r="M125" s="12">
        <v>-0.60499999999999998</v>
      </c>
      <c r="N125" s="12">
        <v>-0.4</v>
      </c>
      <c r="O125" s="12">
        <v>-0.14000000000000001</v>
      </c>
      <c r="P125" s="12">
        <v>0.33</v>
      </c>
      <c r="Q125" s="12">
        <v>-7.0000000000000007E-2</v>
      </c>
    </row>
    <row r="126" spans="3:17" x14ac:dyDescent="0.2">
      <c r="C126" s="12">
        <v>3.9005000000000001</v>
      </c>
      <c r="D126" s="12">
        <v>0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-0.14499999999999999</v>
      </c>
      <c r="K126" s="22">
        <v>-0.06</v>
      </c>
      <c r="L126" s="12">
        <v>0.248</v>
      </c>
      <c r="M126" s="12">
        <v>-0.57499999999999996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4.0754999999999999</v>
      </c>
      <c r="D127" s="12">
        <v>0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-0.14499999999999999</v>
      </c>
      <c r="K127" s="22">
        <v>-0.06</v>
      </c>
      <c r="L127" s="12">
        <v>0.308</v>
      </c>
      <c r="M127" s="12">
        <v>-0.57499999999999996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4.1254999999999997</v>
      </c>
      <c r="D128" s="12">
        <v>0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-0.14499999999999999</v>
      </c>
      <c r="K128" s="22">
        <v>-0.06</v>
      </c>
      <c r="L128" s="12">
        <v>0.378</v>
      </c>
      <c r="M128" s="12">
        <v>-0.57499999999999996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4.0114999999999998</v>
      </c>
      <c r="D129" s="12">
        <v>0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-0.14499999999999999</v>
      </c>
      <c r="K129" s="22">
        <v>-0.06</v>
      </c>
      <c r="L129" s="12">
        <v>0.248</v>
      </c>
      <c r="M129" s="12">
        <v>-0.57499999999999996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3.8795000000000002</v>
      </c>
      <c r="D130" s="12">
        <v>0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-0.14499999999999999</v>
      </c>
      <c r="K130" s="22">
        <v>-0.06</v>
      </c>
      <c r="L130" s="12">
        <v>6.8000000000000005E-2</v>
      </c>
      <c r="M130" s="12">
        <v>-0.57499999999999996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3.7094999999999998</v>
      </c>
      <c r="D131" s="12">
        <v>0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-0.22500000000000001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3.7094999999999998</v>
      </c>
      <c r="D132" s="12">
        <v>0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-0.22500000000000001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3.7414999999999998</v>
      </c>
      <c r="D133" s="12">
        <v>0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-0.22500000000000001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3.7915000000000001</v>
      </c>
      <c r="D134" s="12">
        <v>0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-0.22500000000000001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3.8254999999999999</v>
      </c>
      <c r="D135" s="12">
        <v>0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-0.22500000000000001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3.8384999999999998</v>
      </c>
      <c r="D136" s="12">
        <v>0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-0.22500000000000001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3.8304999999999998</v>
      </c>
      <c r="D137" s="12">
        <v>0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-0.22500000000000001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4.0004999999999997</v>
      </c>
      <c r="D138" s="12">
        <v>0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-0.14499999999999999</v>
      </c>
      <c r="K138" s="22">
        <v>-0.06</v>
      </c>
      <c r="L138" s="12">
        <v>0.248</v>
      </c>
      <c r="M138" s="12">
        <v>-0.53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4.1755000000000004</v>
      </c>
      <c r="D139" s="12">
        <v>0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-0.14499999999999999</v>
      </c>
      <c r="K139" s="22">
        <v>-0.06</v>
      </c>
      <c r="L139" s="12">
        <v>0.308</v>
      </c>
      <c r="M139" s="12">
        <v>-0.53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4.2279999999999998</v>
      </c>
      <c r="D140" s="12">
        <v>0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-0.14499999999999999</v>
      </c>
      <c r="K140" s="22">
        <v>-0.06</v>
      </c>
      <c r="L140" s="12">
        <v>0.378</v>
      </c>
      <c r="M140" s="12">
        <v>-0.53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4.1139999999999999</v>
      </c>
      <c r="D141" s="12">
        <v>0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-0.14499999999999999</v>
      </c>
      <c r="K141" s="22">
        <v>-0.06</v>
      </c>
      <c r="L141" s="12">
        <v>0.248</v>
      </c>
      <c r="M141" s="12">
        <v>-0.53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3.9820000000000002</v>
      </c>
      <c r="D142" s="12">
        <v>0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-0.14499999999999999</v>
      </c>
      <c r="K142" s="22">
        <v>-0.06</v>
      </c>
      <c r="L142" s="12">
        <v>6.8000000000000005E-2</v>
      </c>
      <c r="M142" s="12">
        <v>-0.53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3.8119999999999998</v>
      </c>
      <c r="D143" s="12">
        <v>0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-0.22500000000000001</v>
      </c>
      <c r="K143" s="22">
        <v>-0.06</v>
      </c>
      <c r="L143" s="12">
        <v>-0.25</v>
      </c>
      <c r="M143" s="12">
        <v>-0.64300000000000002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3.8119999999999998</v>
      </c>
      <c r="D144" s="12">
        <v>0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-0.22500000000000001</v>
      </c>
      <c r="K144" s="22">
        <v>-0.06</v>
      </c>
      <c r="L144" s="12">
        <v>-0.1</v>
      </c>
      <c r="M144" s="12">
        <v>-0.64300000000000002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3.8439999999999999</v>
      </c>
      <c r="D145" s="12">
        <v>0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-0.22500000000000001</v>
      </c>
      <c r="K145" s="22">
        <v>-0.06</v>
      </c>
      <c r="L145" s="12">
        <v>-0.1</v>
      </c>
      <c r="M145" s="12">
        <v>-0.64300000000000002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3.8940000000000001</v>
      </c>
      <c r="D146" s="12">
        <v>0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-0.22500000000000001</v>
      </c>
      <c r="K146" s="22">
        <v>-0.06</v>
      </c>
      <c r="L146" s="12">
        <v>-0.1</v>
      </c>
      <c r="M146" s="12">
        <v>-0.64300000000000002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3.9279999999999999</v>
      </c>
      <c r="D147" s="12">
        <v>0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-0.22500000000000001</v>
      </c>
      <c r="K147" s="22">
        <v>-0.06</v>
      </c>
      <c r="L147" s="12">
        <v>-0.1</v>
      </c>
      <c r="M147" s="12">
        <v>-0.64300000000000002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3.9409999999999998</v>
      </c>
      <c r="D148" s="12">
        <v>0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-0.22500000000000001</v>
      </c>
      <c r="K148" s="22">
        <v>-0.06</v>
      </c>
      <c r="L148" s="12">
        <v>-0.1</v>
      </c>
      <c r="M148" s="12">
        <v>-0.64300000000000002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3.9329999999999998</v>
      </c>
      <c r="D149" s="12">
        <v>0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-0.22500000000000001</v>
      </c>
      <c r="K149" s="22">
        <v>-0.06</v>
      </c>
      <c r="L149" s="12">
        <v>-0.1</v>
      </c>
      <c r="M149" s="12">
        <v>-0.64300000000000002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4.1029999999999998</v>
      </c>
      <c r="D150" s="12">
        <v>0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-0.14499999999999999</v>
      </c>
      <c r="K150" s="22">
        <v>-0.06</v>
      </c>
      <c r="L150" s="12">
        <v>0.248</v>
      </c>
      <c r="M150" s="12">
        <v>-0.58299999999999996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4.2779999999999996</v>
      </c>
      <c r="D151" s="12">
        <v>0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-0.14499999999999999</v>
      </c>
      <c r="K151" s="22">
        <v>-0.06</v>
      </c>
      <c r="L151" s="12">
        <v>0.308</v>
      </c>
      <c r="M151" s="12">
        <v>-0.58299999999999996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4.3330000000000002</v>
      </c>
      <c r="D152" s="12">
        <v>0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-0.14499999999999999</v>
      </c>
      <c r="K152" s="22">
        <v>-0.06</v>
      </c>
      <c r="L152" s="12">
        <v>0.378</v>
      </c>
      <c r="M152" s="12">
        <v>-0.58299999999999996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4.2190000000000003</v>
      </c>
      <c r="D153" s="12">
        <v>0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-0.14499999999999999</v>
      </c>
      <c r="K153" s="22">
        <v>-0.06</v>
      </c>
      <c r="L153" s="12">
        <v>0.248</v>
      </c>
      <c r="M153" s="12">
        <v>-0.58299999999999996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4.0869999999999997</v>
      </c>
      <c r="D154" s="12">
        <v>0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-0.14499999999999999</v>
      </c>
      <c r="K154" s="22">
        <v>-0.06</v>
      </c>
      <c r="L154" s="12">
        <v>6.8000000000000005E-2</v>
      </c>
      <c r="M154" s="12">
        <v>-0.58299999999999996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3.9169999999999998</v>
      </c>
      <c r="D155" s="12">
        <v>0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-0.22500000000000001</v>
      </c>
      <c r="K155" s="22">
        <v>-0.06</v>
      </c>
      <c r="L155" s="12">
        <v>-0.25</v>
      </c>
      <c r="M155" s="12">
        <v>-0.68300000000000005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3.9169999999999998</v>
      </c>
      <c r="D156" s="12">
        <v>0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-0.22500000000000001</v>
      </c>
      <c r="K156" s="22">
        <v>-0.06</v>
      </c>
      <c r="L156" s="12">
        <v>-0.1</v>
      </c>
      <c r="M156" s="12">
        <v>-0.68300000000000005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3.9489999999999998</v>
      </c>
      <c r="D157" s="12">
        <v>0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-0.22500000000000001</v>
      </c>
      <c r="K157" s="22">
        <v>-0.06</v>
      </c>
      <c r="L157" s="12">
        <v>-0.1</v>
      </c>
      <c r="M157" s="12">
        <v>-0.68300000000000005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3.9990000000000001</v>
      </c>
      <c r="D158" s="12">
        <v>0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-0.22500000000000001</v>
      </c>
      <c r="K158" s="22">
        <v>-0.06</v>
      </c>
      <c r="L158" s="12">
        <v>-0.1</v>
      </c>
      <c r="M158" s="12">
        <v>-0.68300000000000005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4.0330000000000004</v>
      </c>
      <c r="D159" s="12">
        <v>0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-0.22500000000000001</v>
      </c>
      <c r="K159" s="22">
        <v>-0.06</v>
      </c>
      <c r="L159" s="12">
        <v>-0.1</v>
      </c>
      <c r="M159" s="12">
        <v>-0.68300000000000005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4.0460000000000003</v>
      </c>
      <c r="D160" s="12">
        <v>0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-0.22500000000000001</v>
      </c>
      <c r="K160" s="22">
        <v>-0.06</v>
      </c>
      <c r="L160" s="12">
        <v>-0.1</v>
      </c>
      <c r="M160" s="12">
        <v>-0.68300000000000005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4.0380000000000003</v>
      </c>
      <c r="D161" s="12">
        <v>0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-0.22500000000000001</v>
      </c>
      <c r="K161" s="22">
        <v>-0.06</v>
      </c>
      <c r="L161" s="12">
        <v>-0.1</v>
      </c>
      <c r="M161" s="12">
        <v>-0.68300000000000005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4.2080000000000002</v>
      </c>
      <c r="D162" s="12">
        <v>0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-0.14499999999999999</v>
      </c>
      <c r="K162" s="22">
        <v>-0.06</v>
      </c>
      <c r="L162" s="12">
        <v>0.248</v>
      </c>
      <c r="M162" s="12">
        <v>-0.623</v>
      </c>
      <c r="N162" s="12">
        <v>0.13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4.383</v>
      </c>
      <c r="D163" s="12">
        <v>0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-0.14499999999999999</v>
      </c>
      <c r="K163" s="22">
        <v>-0.06</v>
      </c>
      <c r="L163" s="12">
        <v>0.308</v>
      </c>
      <c r="M163" s="12">
        <v>-0.623</v>
      </c>
      <c r="N163" s="12">
        <v>0.13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4.4405000000000001</v>
      </c>
      <c r="D164" s="12">
        <v>0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-0.14499999999999999</v>
      </c>
      <c r="K164" s="22">
        <v>-0.06</v>
      </c>
      <c r="L164" s="12">
        <v>0.378</v>
      </c>
      <c r="M164" s="12">
        <v>-0.623</v>
      </c>
      <c r="N164" s="12">
        <v>0.13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4.3265000000000002</v>
      </c>
      <c r="D165" s="12">
        <v>0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-0.14499999999999999</v>
      </c>
      <c r="K165" s="22">
        <v>-0.06</v>
      </c>
      <c r="L165" s="12">
        <v>0.248</v>
      </c>
      <c r="M165" s="12">
        <v>-0.623</v>
      </c>
      <c r="N165" s="12">
        <v>0.13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4.1944999999999997</v>
      </c>
      <c r="D166" s="12">
        <v>0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-0.14499999999999999</v>
      </c>
      <c r="K166" s="22">
        <v>-0.06</v>
      </c>
      <c r="L166" s="12">
        <v>6.8000000000000005E-2</v>
      </c>
      <c r="M166" s="12">
        <v>-0.623</v>
      </c>
      <c r="N166" s="12">
        <v>0.13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4.0244999999999997</v>
      </c>
      <c r="D167" s="12">
        <v>0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-0.22500000000000001</v>
      </c>
      <c r="K167" s="22">
        <v>-0.06</v>
      </c>
      <c r="L167" s="12">
        <v>-0.25</v>
      </c>
      <c r="M167" s="12">
        <v>-0.72299999999999998</v>
      </c>
      <c r="N167" s="12">
        <v>0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4.0244999999999997</v>
      </c>
      <c r="D168" s="12">
        <v>0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-0.22500000000000001</v>
      </c>
      <c r="K168" s="22">
        <v>-0.06</v>
      </c>
      <c r="L168" s="12">
        <v>-0.1</v>
      </c>
      <c r="M168" s="12">
        <v>-0.72299999999999998</v>
      </c>
      <c r="N168" s="12">
        <v>0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4.0564999999999998</v>
      </c>
      <c r="D169" s="12">
        <v>0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-0.22500000000000001</v>
      </c>
      <c r="K169" s="22">
        <v>-0.06</v>
      </c>
      <c r="L169" s="12">
        <v>-0.1</v>
      </c>
      <c r="M169" s="12">
        <v>-0.72299999999999998</v>
      </c>
      <c r="N169" s="12">
        <v>0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4.1064999999999996</v>
      </c>
      <c r="D170" s="12">
        <v>0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-0.22500000000000001</v>
      </c>
      <c r="K170" s="22">
        <v>-0.06</v>
      </c>
      <c r="L170" s="12">
        <v>-0.1</v>
      </c>
      <c r="M170" s="12">
        <v>-0.72299999999999998</v>
      </c>
      <c r="N170" s="12">
        <v>0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4.1405000000000003</v>
      </c>
      <c r="D171" s="12">
        <v>0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-0.22500000000000001</v>
      </c>
      <c r="K171" s="22">
        <v>-0.06</v>
      </c>
      <c r="L171" s="12">
        <v>-0.1</v>
      </c>
      <c r="M171" s="12">
        <v>-0.72299999999999998</v>
      </c>
      <c r="N171" s="12">
        <v>0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4.1535000000000002</v>
      </c>
      <c r="D172" s="12">
        <v>0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-0.22500000000000001</v>
      </c>
      <c r="K172" s="22">
        <v>-0.06</v>
      </c>
      <c r="L172" s="12">
        <v>-0.1</v>
      </c>
      <c r="M172" s="12">
        <v>-0.72299999999999998</v>
      </c>
      <c r="N172" s="12">
        <v>0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4.1455000000000002</v>
      </c>
      <c r="D173" s="12">
        <v>0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-0.22500000000000001</v>
      </c>
      <c r="K173" s="22">
        <v>-0.06</v>
      </c>
      <c r="L173" s="12">
        <v>-0.1</v>
      </c>
      <c r="M173" s="12">
        <v>-0.72299999999999998</v>
      </c>
      <c r="N173" s="12">
        <v>0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4.3155000000000001</v>
      </c>
      <c r="D174" s="12">
        <v>0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-0.14499999999999999</v>
      </c>
      <c r="K174" s="22">
        <v>-0.06</v>
      </c>
      <c r="L174" s="12">
        <v>0.248</v>
      </c>
      <c r="M174" s="12">
        <v>-0.68300000000000005</v>
      </c>
      <c r="N174" s="12">
        <v>0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4.4904999999999999</v>
      </c>
      <c r="D175" s="12">
        <v>0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-0.14499999999999999</v>
      </c>
      <c r="K175" s="22">
        <v>-0.06</v>
      </c>
      <c r="L175" s="12">
        <v>0.308</v>
      </c>
      <c r="M175" s="12">
        <v>-0.68300000000000005</v>
      </c>
      <c r="N175" s="12">
        <v>0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4.548</v>
      </c>
      <c r="D176" s="12">
        <v>0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-0.14499999999999999</v>
      </c>
      <c r="K176" s="22">
        <v>-0.06</v>
      </c>
      <c r="L176" s="12">
        <v>0.378</v>
      </c>
      <c r="M176" s="12">
        <v>-0.68300000000000005</v>
      </c>
      <c r="N176" s="12">
        <v>0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4.4340000000000002</v>
      </c>
      <c r="D177" s="12">
        <v>0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-0.14499999999999999</v>
      </c>
      <c r="K177" s="22">
        <v>-0.06</v>
      </c>
      <c r="L177" s="12">
        <v>0.248</v>
      </c>
      <c r="M177" s="12">
        <v>-0.68300000000000005</v>
      </c>
      <c r="N177" s="12">
        <v>0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4.3019999999999996</v>
      </c>
      <c r="D178" s="12">
        <v>0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-0.14499999999999999</v>
      </c>
      <c r="K178" s="22">
        <v>-0.06</v>
      </c>
      <c r="L178" s="12">
        <v>6.8000000000000005E-2</v>
      </c>
      <c r="M178" s="12">
        <v>-0.68300000000000005</v>
      </c>
      <c r="N178" s="12">
        <v>0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4.1319999999999997</v>
      </c>
      <c r="D179" s="12">
        <v>0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-0.22500000000000001</v>
      </c>
      <c r="K179" s="22">
        <v>-0.06</v>
      </c>
      <c r="L179" s="12">
        <v>-0.25</v>
      </c>
      <c r="M179" s="12">
        <v>-0.79800000000000004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4.1319999999999997</v>
      </c>
      <c r="D180" s="12">
        <v>0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-0.22500000000000001</v>
      </c>
      <c r="K180" s="22">
        <v>-0.06</v>
      </c>
      <c r="L180" s="12">
        <v>-0.1</v>
      </c>
      <c r="M180" s="12">
        <v>-0.79800000000000004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4.1639999999999997</v>
      </c>
      <c r="D181" s="12">
        <v>0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-0.22500000000000001</v>
      </c>
      <c r="K181" s="22">
        <v>-0.06</v>
      </c>
      <c r="L181" s="12">
        <v>-0.1</v>
      </c>
      <c r="M181" s="12">
        <v>-0.79800000000000004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4.2140000000000004</v>
      </c>
      <c r="D182" s="12">
        <v>0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-0.22500000000000001</v>
      </c>
      <c r="K182" s="22">
        <v>-0.06</v>
      </c>
      <c r="L182" s="12">
        <v>-0.1</v>
      </c>
      <c r="M182" s="12">
        <v>-0.79800000000000004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4.2480000000000002</v>
      </c>
      <c r="D183" s="12">
        <v>0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-0.22500000000000001</v>
      </c>
      <c r="K183" s="22">
        <v>-0.06</v>
      </c>
      <c r="L183" s="12">
        <v>-0.1</v>
      </c>
      <c r="M183" s="12">
        <v>-0.79800000000000004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4.2610000000000001</v>
      </c>
      <c r="D184" s="12">
        <v>0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-0.22500000000000001</v>
      </c>
      <c r="K184" s="22">
        <v>-0.06</v>
      </c>
      <c r="L184" s="12">
        <v>-0.1</v>
      </c>
      <c r="M184" s="12">
        <v>-0.79800000000000004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4.2530000000000001</v>
      </c>
      <c r="D185" s="12">
        <v>0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-0.22500000000000001</v>
      </c>
      <c r="K185" s="22">
        <v>-0.06</v>
      </c>
      <c r="L185" s="12">
        <v>-0.1</v>
      </c>
      <c r="M185" s="12">
        <v>-0.79800000000000004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4.423</v>
      </c>
      <c r="D186" s="12">
        <v>0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-0.14499999999999999</v>
      </c>
      <c r="K186" s="22">
        <v>-0.06</v>
      </c>
      <c r="L186" s="12">
        <v>0</v>
      </c>
      <c r="M186" s="12">
        <v>-0.69799999999999995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4.5979999999999999</v>
      </c>
      <c r="D187" s="12">
        <v>0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-0.14499999999999999</v>
      </c>
      <c r="K187" s="22">
        <v>-0.06</v>
      </c>
      <c r="L187" s="12">
        <v>0</v>
      </c>
      <c r="M187" s="12">
        <v>-0.69799999999999995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4.6555</v>
      </c>
      <c r="D188" s="12">
        <v>0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-0.14499999999999999</v>
      </c>
      <c r="K188" s="22">
        <v>-0.06</v>
      </c>
      <c r="L188" s="12">
        <v>0</v>
      </c>
      <c r="M188" s="12">
        <v>-0.69799999999999995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4.5415000000000001</v>
      </c>
      <c r="D189" s="12">
        <v>0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-0.14499999999999999</v>
      </c>
      <c r="K189" s="22">
        <v>-0.06</v>
      </c>
      <c r="L189" s="12">
        <v>0</v>
      </c>
      <c r="M189" s="12">
        <v>-0.69799999999999995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4.4095000000000004</v>
      </c>
      <c r="D190" s="12">
        <v>0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-0.14499999999999999</v>
      </c>
      <c r="K190" s="22">
        <v>-0.06</v>
      </c>
      <c r="L190" s="12">
        <v>0</v>
      </c>
      <c r="M190" s="12">
        <v>-0.69799999999999995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4.2394999999999996</v>
      </c>
      <c r="D191" s="12">
        <v>0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-0.22500000000000001</v>
      </c>
      <c r="K191" s="22">
        <v>-0.06</v>
      </c>
      <c r="L191" s="12">
        <v>0</v>
      </c>
      <c r="M191" s="12">
        <v>-0.79800000000000004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4.2394999999999996</v>
      </c>
      <c r="D192" s="12">
        <v>0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-0.22500000000000001</v>
      </c>
      <c r="K192" s="22">
        <v>-0.06</v>
      </c>
      <c r="L192" s="12">
        <v>0</v>
      </c>
      <c r="M192" s="12">
        <v>-0.79800000000000004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4.2714999999999996</v>
      </c>
      <c r="D193" s="12">
        <v>0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-0.22500000000000001</v>
      </c>
      <c r="K193" s="22">
        <v>-0.06</v>
      </c>
      <c r="L193" s="12">
        <v>0</v>
      </c>
      <c r="M193" s="12">
        <v>-0.79800000000000004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4.3215000000000003</v>
      </c>
      <c r="D194" s="12">
        <v>0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-0.22500000000000001</v>
      </c>
      <c r="K194" s="22">
        <v>-0.06</v>
      </c>
      <c r="L194" s="12">
        <v>0</v>
      </c>
      <c r="M194" s="12">
        <v>-0.79800000000000004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4.3555000000000001</v>
      </c>
      <c r="D195" s="12">
        <v>0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-0.22500000000000001</v>
      </c>
      <c r="K195" s="22">
        <v>-0.06</v>
      </c>
      <c r="L195" s="12">
        <v>0</v>
      </c>
      <c r="M195" s="12">
        <v>-0.79800000000000004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4.3685</v>
      </c>
      <c r="D196" s="12">
        <v>0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-0.22500000000000001</v>
      </c>
      <c r="K196" s="22">
        <v>-0.06</v>
      </c>
      <c r="L196" s="12">
        <v>0</v>
      </c>
      <c r="M196" s="12">
        <v>-0.79800000000000004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4.3605</v>
      </c>
      <c r="D197" s="12">
        <v>0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-0.22500000000000001</v>
      </c>
      <c r="K197" s="22">
        <v>-0.06</v>
      </c>
      <c r="L197" s="12">
        <v>0</v>
      </c>
      <c r="M197" s="12">
        <v>-0.79800000000000004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4.5305</v>
      </c>
      <c r="D198" s="12">
        <v>0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-0.14499999999999999</v>
      </c>
      <c r="K198" s="22">
        <v>-0.06</v>
      </c>
      <c r="L198" s="12">
        <v>0</v>
      </c>
      <c r="M198" s="12">
        <v>-0.69799999999999995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4.7054999999999998</v>
      </c>
      <c r="D199" s="12">
        <v>0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-0.14499999999999999</v>
      </c>
      <c r="K199" s="22">
        <v>-0.06</v>
      </c>
      <c r="L199" s="12">
        <v>0</v>
      </c>
      <c r="M199" s="12">
        <v>-0.69799999999999995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4.7629999999999999</v>
      </c>
      <c r="D200" s="12">
        <v>0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-0.14499999999999999</v>
      </c>
      <c r="K200" s="22">
        <v>-0.06</v>
      </c>
      <c r="L200" s="12">
        <v>0</v>
      </c>
      <c r="M200" s="12">
        <v>-0.69799999999999995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4.649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-0.14499999999999999</v>
      </c>
      <c r="K201" s="22">
        <v>-0.06</v>
      </c>
      <c r="L201" s="12">
        <v>0</v>
      </c>
      <c r="M201" s="12">
        <v>-0.69799999999999995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4.5170000000000003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-0.14499999999999999</v>
      </c>
      <c r="K202" s="22">
        <v>-0.06</v>
      </c>
      <c r="L202" s="12">
        <v>0</v>
      </c>
      <c r="M202" s="12">
        <v>-0.69799999999999995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4.3470000000000004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-0.22500000000000001</v>
      </c>
      <c r="K203" s="22">
        <v>-0.06</v>
      </c>
      <c r="L203" s="12">
        <v>0</v>
      </c>
      <c r="M203" s="12">
        <v>-0.79800000000000004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4.3470000000000004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-0.22500000000000001</v>
      </c>
      <c r="K204" s="22">
        <v>-0.06</v>
      </c>
      <c r="L204" s="12">
        <v>0</v>
      </c>
      <c r="M204" s="12">
        <v>-0.79800000000000004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4.3789999999999996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-0.22500000000000001</v>
      </c>
      <c r="K205" s="22">
        <v>-0.06</v>
      </c>
      <c r="L205" s="12">
        <v>0</v>
      </c>
      <c r="M205" s="12">
        <v>-0.79800000000000004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4.4290000000000003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-0.22500000000000001</v>
      </c>
      <c r="K206" s="22">
        <v>-0.06</v>
      </c>
      <c r="L206" s="12">
        <v>0</v>
      </c>
      <c r="M206" s="12">
        <v>-0.79800000000000004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4.4630000000000001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-0.22500000000000001</v>
      </c>
      <c r="K207" s="22">
        <v>-0.06</v>
      </c>
      <c r="L207" s="12">
        <v>0</v>
      </c>
      <c r="M207" s="12">
        <v>-0.79800000000000004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4.476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-0.22500000000000001</v>
      </c>
      <c r="K208" s="22">
        <v>-0.06</v>
      </c>
      <c r="L208" s="12">
        <v>0</v>
      </c>
      <c r="M208" s="12">
        <v>-0.79800000000000004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4.468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-0.22500000000000001</v>
      </c>
      <c r="K209" s="22">
        <v>-0.06</v>
      </c>
      <c r="L209" s="12">
        <v>0</v>
      </c>
      <c r="M209" s="12">
        <v>-0.79800000000000004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4.6379999999999999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-0.14499999999999999</v>
      </c>
      <c r="K210" s="22">
        <v>-0.06</v>
      </c>
      <c r="L210" s="12">
        <v>0</v>
      </c>
      <c r="M210" s="12">
        <v>-0.69799999999999995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4.8129999999999997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-0.14499999999999999</v>
      </c>
      <c r="K211" s="22">
        <v>-0.06</v>
      </c>
      <c r="L211" s="12">
        <v>0</v>
      </c>
      <c r="M211" s="12">
        <v>-0.69799999999999995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4.8704999999999998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-0.14499999999999999</v>
      </c>
      <c r="K212" s="22">
        <v>-0.06</v>
      </c>
      <c r="L212" s="12">
        <v>0</v>
      </c>
      <c r="M212" s="12">
        <v>-0.69799999999999995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4.7565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-0.14499999999999999</v>
      </c>
      <c r="K213" s="22">
        <v>-0.06</v>
      </c>
      <c r="L213" s="12">
        <v>0</v>
      </c>
      <c r="M213" s="12">
        <v>-0.69799999999999995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4.6245000000000003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-0.14499999999999999</v>
      </c>
      <c r="K214" s="22">
        <v>-0.06</v>
      </c>
      <c r="L214" s="12">
        <v>0</v>
      </c>
      <c r="M214" s="12">
        <v>-0.69799999999999995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4.4545000000000003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-0.22500000000000001</v>
      </c>
      <c r="K215" s="22">
        <v>-0.06</v>
      </c>
      <c r="L215" s="12">
        <v>0</v>
      </c>
      <c r="M215" s="12">
        <v>-0.79800000000000004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4.4545000000000003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-0.22500000000000001</v>
      </c>
      <c r="K216" s="22">
        <v>-0.06</v>
      </c>
      <c r="L216" s="12">
        <v>0</v>
      </c>
      <c r="M216" s="12">
        <v>-0.79800000000000004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4.4865000000000004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-0.22500000000000001</v>
      </c>
      <c r="K217" s="22">
        <v>-0.06</v>
      </c>
      <c r="L217" s="12">
        <v>0</v>
      </c>
      <c r="M217" s="12">
        <v>-0.79800000000000004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4.5365000000000002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-0.22500000000000001</v>
      </c>
      <c r="K218" s="22">
        <v>-0.06</v>
      </c>
      <c r="L218" s="12">
        <v>0</v>
      </c>
      <c r="M218" s="12">
        <v>-0.79800000000000004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4.5705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-0.22500000000000001</v>
      </c>
      <c r="K219" s="22">
        <v>-0.06</v>
      </c>
      <c r="L219" s="12">
        <v>0</v>
      </c>
      <c r="M219" s="12">
        <v>-0.79800000000000004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4.5834999999999999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-0.22500000000000001</v>
      </c>
      <c r="K220" s="22">
        <v>-0.06</v>
      </c>
      <c r="L220" s="12">
        <v>0</v>
      </c>
      <c r="M220" s="12">
        <v>-0.79800000000000004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4.5754999999999999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-0.22500000000000001</v>
      </c>
      <c r="K221" s="22">
        <v>-0.06</v>
      </c>
      <c r="L221" s="12">
        <v>0</v>
      </c>
      <c r="M221" s="12">
        <v>-0.79800000000000004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4.7454999999999998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-0.14499999999999999</v>
      </c>
      <c r="K222" s="22">
        <v>-0.06</v>
      </c>
      <c r="L222" s="12">
        <v>0</v>
      </c>
      <c r="M222" s="12">
        <v>-0.69799999999999995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4.9204999999999997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-0.14499999999999999</v>
      </c>
      <c r="K223" s="22">
        <v>-0.06</v>
      </c>
      <c r="L223" s="12">
        <v>0</v>
      </c>
      <c r="M223" s="12">
        <v>-0.69799999999999995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4.9779999999999998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-0.14499999999999999</v>
      </c>
      <c r="K224" s="22">
        <v>-0.06</v>
      </c>
      <c r="L224" s="12">
        <v>0</v>
      </c>
      <c r="M224" s="12">
        <v>-0.69799999999999995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4.8639999999999999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-0.14499999999999999</v>
      </c>
      <c r="K225" s="22">
        <v>-0.06</v>
      </c>
      <c r="L225" s="12">
        <v>0</v>
      </c>
      <c r="M225" s="12">
        <v>-0.69799999999999995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4.7320000000000002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-0.14499999999999999</v>
      </c>
      <c r="K226" s="22">
        <v>-0.06</v>
      </c>
      <c r="L226" s="12">
        <v>0</v>
      </c>
      <c r="M226" s="12">
        <v>-0.69799999999999995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4.5620000000000003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-0.22500000000000001</v>
      </c>
      <c r="K227" s="22">
        <v>-0.06</v>
      </c>
      <c r="L227" s="12">
        <v>0</v>
      </c>
      <c r="M227" s="12">
        <v>-0.79800000000000004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4.5620000000000003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-0.22500000000000001</v>
      </c>
      <c r="K228" s="22">
        <v>-0.06</v>
      </c>
      <c r="L228" s="12">
        <v>0</v>
      </c>
      <c r="M228" s="12">
        <v>-0.79800000000000004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4.5940000000000003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-0.22500000000000001</v>
      </c>
      <c r="K229" s="22">
        <v>-0.06</v>
      </c>
      <c r="L229" s="12">
        <v>0</v>
      </c>
      <c r="M229" s="12">
        <v>-0.79800000000000004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4.6440000000000001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-0.22500000000000001</v>
      </c>
      <c r="K230" s="22">
        <v>-0.06</v>
      </c>
      <c r="L230" s="12">
        <v>0</v>
      </c>
      <c r="M230" s="12">
        <v>-0.79800000000000004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4.6779999999999999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-0.22500000000000001</v>
      </c>
      <c r="K231" s="22">
        <v>-0.06</v>
      </c>
      <c r="L231" s="12">
        <v>0</v>
      </c>
      <c r="M231" s="12">
        <v>-0.79800000000000004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4.6909999999999998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-0.22500000000000001</v>
      </c>
      <c r="K232" s="22">
        <v>-0.06</v>
      </c>
      <c r="L232" s="12">
        <v>0</v>
      </c>
      <c r="M232" s="12">
        <v>-0.79800000000000004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4.6829999999999998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-0.22500000000000001</v>
      </c>
      <c r="K233" s="22">
        <v>-0.06</v>
      </c>
      <c r="L233" s="12">
        <v>0</v>
      </c>
      <c r="M233" s="12">
        <v>-0.79800000000000004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4.8529999999999998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-0.14499999999999999</v>
      </c>
      <c r="K234" s="22">
        <v>-0.06</v>
      </c>
      <c r="L234" s="12">
        <v>0</v>
      </c>
      <c r="M234" s="12">
        <v>-0.69799999999999995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5.0279999999999996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-0.14499999999999999</v>
      </c>
      <c r="K235" s="22">
        <v>-0.06</v>
      </c>
      <c r="L235" s="12">
        <v>0</v>
      </c>
      <c r="M235" s="12">
        <v>-0.69799999999999995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5.0854999999999997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-0.14499999999999999</v>
      </c>
      <c r="K236" s="22">
        <v>-0.06</v>
      </c>
      <c r="L236" s="12">
        <v>0</v>
      </c>
      <c r="M236" s="12">
        <v>-0.69799999999999995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4.9714999999999998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-0.14499999999999999</v>
      </c>
      <c r="K237" s="22">
        <v>-0.06</v>
      </c>
      <c r="L237" s="12">
        <v>0</v>
      </c>
      <c r="M237" s="12">
        <v>-0.69799999999999995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4.8395000000000001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-0.14499999999999999</v>
      </c>
      <c r="K238" s="22">
        <v>-0.06</v>
      </c>
      <c r="L238" s="12">
        <v>0</v>
      </c>
      <c r="M238" s="12">
        <v>-0.69799999999999995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4.6695000000000002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-0.22500000000000001</v>
      </c>
      <c r="K239" s="22">
        <v>-0.06</v>
      </c>
      <c r="L239" s="12">
        <v>0</v>
      </c>
      <c r="M239" s="12">
        <v>-0.79800000000000004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4.6695000000000002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-0.22500000000000001</v>
      </c>
      <c r="K240" s="22">
        <v>-0.06</v>
      </c>
      <c r="L240" s="12">
        <v>0</v>
      </c>
      <c r="M240" s="12">
        <v>-0.79800000000000004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4.7015000000000002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-0.22500000000000001</v>
      </c>
      <c r="K241" s="22">
        <v>-0.06</v>
      </c>
      <c r="L241" s="12">
        <v>0</v>
      </c>
      <c r="M241" s="12">
        <v>-0.79800000000000004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4.7515000000000001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-0.22500000000000001</v>
      </c>
      <c r="K242" s="22">
        <v>-0.06</v>
      </c>
      <c r="L242" s="12">
        <v>0</v>
      </c>
      <c r="M242" s="12">
        <v>-0.79800000000000004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4.7854999999999999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-0.22500000000000001</v>
      </c>
      <c r="K243" s="22">
        <v>-0.06</v>
      </c>
      <c r="L243" s="12">
        <v>0</v>
      </c>
      <c r="M243" s="12">
        <v>-0.79800000000000004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4.7984999999999998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-0.22500000000000001</v>
      </c>
      <c r="K244" s="22">
        <v>-0.06</v>
      </c>
      <c r="L244" s="12">
        <v>0</v>
      </c>
      <c r="M244" s="12">
        <v>-0.79800000000000004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4.7904999999999998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-0.22500000000000001</v>
      </c>
      <c r="K245" s="22">
        <v>-0.06</v>
      </c>
      <c r="L245" s="12">
        <v>0</v>
      </c>
      <c r="M245" s="12">
        <v>-0.79800000000000004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4.9604999999999997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-0.69799999999999995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5.1355000000000004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-0.69799999999999995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5.1929999999999996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5.0789999999999997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4.9470000000000001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4.7770000000000001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4.7770000000000001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4.8090000000000002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4.859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4.8929999999999998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4.9059999999999997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4.8979999999999997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5.0679999999999996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5.2430000000000003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5.3005000000000004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5.1864999999999997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5.0545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4.8845000000000001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4.8845000000000001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4.9165000000000001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4.9664999999999999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5.0004999999999997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5.0134999999999996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5.0054999999999996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5.1755000000000004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5.3505000000000003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5.4080000000000004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5.2939999999999996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5.1619999999999999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4.992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4.992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5.024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5.0739999999999998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5.1079999999999997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5.1210000000000004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5.1130000000000004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5.2830000000000004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5.4580000000000002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5.5155000000000003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5.4015000000000004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5.2694999999999999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5.0994999999999999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5.0994999999999999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5.1315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5.1814999999999998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5.2154999999999996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5.2285000000000004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5.2205000000000004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5.3905000000000003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5.5655000000000001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1"/>
  <sheetViews>
    <sheetView workbookViewId="0">
      <selection sqref="A1:IV65536"/>
    </sheetView>
  </sheetViews>
  <sheetFormatPr defaultColWidth="11.7109375" defaultRowHeight="11.25" x14ac:dyDescent="0.2"/>
  <cols>
    <col min="1" max="1" width="37.28515625" style="132" bestFit="1" customWidth="1"/>
    <col min="2" max="3" width="11.7109375" style="132" hidden="1" customWidth="1"/>
    <col min="4" max="4" width="0.140625" style="132" customWidth="1"/>
    <col min="5" max="6" width="0" style="132" hidden="1" customWidth="1"/>
    <col min="7" max="7" width="8.140625" style="132" hidden="1" customWidth="1"/>
    <col min="8" max="8" width="0.140625" style="132" customWidth="1"/>
    <col min="9" max="16384" width="11.7109375" style="132"/>
  </cols>
  <sheetData>
    <row r="1" spans="1:27" ht="45.75" customHeight="1" x14ac:dyDescent="0.25">
      <c r="A1" s="180" t="s">
        <v>158</v>
      </c>
    </row>
    <row r="2" spans="1:27" ht="16.5" thickBot="1" x14ac:dyDescent="0.3">
      <c r="A2" s="181">
        <v>37160</v>
      </c>
      <c r="B2" s="134"/>
      <c r="D2" s="135">
        <v>2001</v>
      </c>
      <c r="F2" s="136">
        <v>2001</v>
      </c>
      <c r="G2" s="136">
        <v>2001</v>
      </c>
      <c r="H2" s="136">
        <v>2001</v>
      </c>
      <c r="I2" s="136">
        <v>2001</v>
      </c>
      <c r="J2" s="136"/>
      <c r="K2" s="136"/>
      <c r="L2" s="136"/>
      <c r="M2" s="136"/>
      <c r="N2" s="135">
        <v>2002</v>
      </c>
      <c r="O2" s="136"/>
      <c r="P2" s="135"/>
      <c r="Q2" s="136"/>
      <c r="R2" s="136"/>
      <c r="S2" s="136"/>
      <c r="T2" s="136"/>
      <c r="U2" s="136">
        <v>2003</v>
      </c>
      <c r="V2" s="136">
        <v>2004</v>
      </c>
      <c r="W2" s="136"/>
      <c r="X2" s="136"/>
      <c r="Y2" s="136" t="s">
        <v>139</v>
      </c>
      <c r="Z2" s="136"/>
      <c r="AA2" s="136"/>
    </row>
    <row r="3" spans="1:27" ht="17.25" thickBot="1" x14ac:dyDescent="0.3">
      <c r="A3" s="182"/>
      <c r="B3" s="137">
        <v>36739</v>
      </c>
      <c r="C3" s="138">
        <v>36892</v>
      </c>
      <c r="D3" s="138">
        <v>36923</v>
      </c>
      <c r="E3" s="139">
        <v>37012</v>
      </c>
      <c r="F3" s="139">
        <v>37043</v>
      </c>
      <c r="G3" s="140">
        <v>37073</v>
      </c>
      <c r="H3" s="139">
        <v>37104</v>
      </c>
      <c r="I3" s="139">
        <v>37135</v>
      </c>
      <c r="J3" s="140">
        <v>37165</v>
      </c>
      <c r="K3" s="140">
        <v>37196</v>
      </c>
      <c r="L3" s="140">
        <v>37226</v>
      </c>
      <c r="M3" s="141" t="s">
        <v>141</v>
      </c>
      <c r="N3" s="139">
        <v>37257</v>
      </c>
      <c r="O3" s="140">
        <v>37288</v>
      </c>
      <c r="P3" s="140">
        <v>37316</v>
      </c>
      <c r="Q3" s="142" t="s">
        <v>142</v>
      </c>
      <c r="R3" s="142" t="s">
        <v>143</v>
      </c>
      <c r="S3" s="142" t="s">
        <v>144</v>
      </c>
      <c r="T3" s="142" t="s">
        <v>145</v>
      </c>
      <c r="U3" s="143" t="s">
        <v>146</v>
      </c>
      <c r="V3" s="141" t="s">
        <v>147</v>
      </c>
      <c r="W3" s="142" t="s">
        <v>135</v>
      </c>
      <c r="X3" s="142" t="s">
        <v>136</v>
      </c>
      <c r="Y3" s="142" t="s">
        <v>137</v>
      </c>
      <c r="Z3" s="142" t="s">
        <v>134</v>
      </c>
      <c r="AA3" s="144" t="s">
        <v>148</v>
      </c>
    </row>
    <row r="4" spans="1:27" ht="12.75" x14ac:dyDescent="0.2">
      <c r="A4" s="136" t="s">
        <v>149</v>
      </c>
      <c r="B4" s="145">
        <v>0</v>
      </c>
      <c r="C4" s="146">
        <v>0</v>
      </c>
      <c r="D4" s="146">
        <v>0</v>
      </c>
      <c r="E4" s="145">
        <v>0</v>
      </c>
      <c r="F4" s="147">
        <v>0</v>
      </c>
      <c r="G4" s="147">
        <v>0</v>
      </c>
      <c r="H4" s="145">
        <v>0</v>
      </c>
      <c r="I4" s="183">
        <v>20.25</v>
      </c>
      <c r="J4" s="184">
        <v>24.5</v>
      </c>
      <c r="K4" s="184">
        <v>31</v>
      </c>
      <c r="L4" s="184">
        <v>38.25</v>
      </c>
      <c r="M4" s="185">
        <v>28.5</v>
      </c>
      <c r="N4" s="183">
        <v>37</v>
      </c>
      <c r="O4" s="184">
        <v>34</v>
      </c>
      <c r="P4" s="184">
        <v>30</v>
      </c>
      <c r="Q4" s="186">
        <v>28.583333333333332</v>
      </c>
      <c r="R4" s="186">
        <v>44.666666666666664</v>
      </c>
      <c r="S4" s="186">
        <v>35.166666666666664</v>
      </c>
      <c r="T4" s="187">
        <v>35.520833333333336</v>
      </c>
      <c r="U4" s="188">
        <v>36.5</v>
      </c>
      <c r="V4" s="189">
        <v>36.001666666666665</v>
      </c>
      <c r="W4" s="189">
        <v>37.340000000000003</v>
      </c>
      <c r="X4" s="186">
        <v>33.470666666666673</v>
      </c>
      <c r="Y4" s="186">
        <v>43.730666666666671</v>
      </c>
      <c r="Z4" s="186">
        <v>37.774999999999999</v>
      </c>
      <c r="AA4" s="187">
        <v>38.079083333333344</v>
      </c>
    </row>
    <row r="5" spans="1:27" ht="12.75" x14ac:dyDescent="0.2">
      <c r="A5" s="136" t="s">
        <v>150</v>
      </c>
      <c r="B5" s="145">
        <v>0</v>
      </c>
      <c r="C5" s="145">
        <v>0</v>
      </c>
      <c r="D5" s="145">
        <v>0</v>
      </c>
      <c r="E5" s="145">
        <v>0</v>
      </c>
      <c r="F5" s="147">
        <v>0</v>
      </c>
      <c r="G5" s="147">
        <v>0</v>
      </c>
      <c r="H5" s="145">
        <v>0</v>
      </c>
      <c r="I5" s="183">
        <v>20.25</v>
      </c>
      <c r="J5" s="184">
        <v>24.5</v>
      </c>
      <c r="K5" s="184">
        <v>30.25</v>
      </c>
      <c r="L5" s="184">
        <v>37.25</v>
      </c>
      <c r="M5" s="185">
        <v>28.0625</v>
      </c>
      <c r="N5" s="183">
        <v>35.5</v>
      </c>
      <c r="O5" s="184">
        <v>33</v>
      </c>
      <c r="P5" s="184">
        <v>29.25</v>
      </c>
      <c r="Q5" s="184">
        <v>30.916666666666668</v>
      </c>
      <c r="R5" s="184">
        <v>47.666666666666664</v>
      </c>
      <c r="S5" s="184">
        <v>34.083333333333336</v>
      </c>
      <c r="T5" s="185">
        <v>36.3125</v>
      </c>
      <c r="U5" s="190">
        <v>37.958333333333336</v>
      </c>
      <c r="V5" s="183">
        <v>37.71</v>
      </c>
      <c r="W5" s="183">
        <v>40.324333333333342</v>
      </c>
      <c r="X5" s="184">
        <v>38.349000000000011</v>
      </c>
      <c r="Y5" s="184">
        <v>49.611333333333327</v>
      </c>
      <c r="Z5" s="184">
        <v>40.921333333333337</v>
      </c>
      <c r="AA5" s="185">
        <v>42.301500000000004</v>
      </c>
    </row>
    <row r="6" spans="1:27" ht="12.75" x14ac:dyDescent="0.2">
      <c r="A6" s="136" t="s">
        <v>151</v>
      </c>
      <c r="B6" s="145">
        <v>0</v>
      </c>
      <c r="C6" s="145">
        <v>0</v>
      </c>
      <c r="D6" s="145">
        <v>0</v>
      </c>
      <c r="E6" s="145">
        <v>0</v>
      </c>
      <c r="F6" s="147">
        <v>0</v>
      </c>
      <c r="G6" s="147">
        <v>0</v>
      </c>
      <c r="H6" s="145">
        <v>0</v>
      </c>
      <c r="I6" s="183">
        <v>24.5</v>
      </c>
      <c r="J6" s="184">
        <v>26</v>
      </c>
      <c r="K6" s="184">
        <v>31</v>
      </c>
      <c r="L6" s="184">
        <v>37.5</v>
      </c>
      <c r="M6" s="185">
        <v>29.75</v>
      </c>
      <c r="N6" s="183">
        <v>37.75</v>
      </c>
      <c r="O6" s="184">
        <v>34.75</v>
      </c>
      <c r="P6" s="184">
        <v>32.5</v>
      </c>
      <c r="Q6" s="184">
        <v>32.25</v>
      </c>
      <c r="R6" s="184">
        <v>46.5</v>
      </c>
      <c r="S6" s="184">
        <v>36.5</v>
      </c>
      <c r="T6" s="185">
        <v>37.5625</v>
      </c>
      <c r="U6" s="190">
        <v>39.75</v>
      </c>
      <c r="V6" s="183">
        <v>39.751666666666665</v>
      </c>
      <c r="W6" s="183">
        <v>40.112333333333339</v>
      </c>
      <c r="X6" s="184">
        <v>42.143333333333331</v>
      </c>
      <c r="Y6" s="184">
        <v>41.69166666666667</v>
      </c>
      <c r="Z6" s="184">
        <v>42.054666666666655</v>
      </c>
      <c r="AA6" s="185">
        <v>41.500499999999988</v>
      </c>
    </row>
    <row r="7" spans="1:27" ht="12.75" x14ac:dyDescent="0.2">
      <c r="A7" s="136" t="s">
        <v>152</v>
      </c>
      <c r="B7" s="145">
        <v>0</v>
      </c>
      <c r="C7" s="145">
        <v>0</v>
      </c>
      <c r="D7" s="145">
        <v>0</v>
      </c>
      <c r="E7" s="145">
        <v>0</v>
      </c>
      <c r="F7" s="147">
        <v>0</v>
      </c>
      <c r="G7" s="147">
        <v>0</v>
      </c>
      <c r="H7" s="145">
        <v>0</v>
      </c>
      <c r="I7" s="183">
        <v>32</v>
      </c>
      <c r="J7" s="184">
        <v>25.5</v>
      </c>
      <c r="K7" s="184">
        <v>28.5</v>
      </c>
      <c r="L7" s="184">
        <v>33.4</v>
      </c>
      <c r="M7" s="185">
        <v>29.85</v>
      </c>
      <c r="N7" s="183">
        <v>33.25</v>
      </c>
      <c r="O7" s="184">
        <v>33.25</v>
      </c>
      <c r="P7" s="184">
        <v>32.5</v>
      </c>
      <c r="Q7" s="184">
        <v>32.25</v>
      </c>
      <c r="R7" s="184">
        <v>45.25</v>
      </c>
      <c r="S7" s="184">
        <v>36</v>
      </c>
      <c r="T7" s="185">
        <v>36.625</v>
      </c>
      <c r="U7" s="190">
        <v>29</v>
      </c>
      <c r="V7" s="183">
        <v>27.395833333333332</v>
      </c>
      <c r="W7" s="183">
        <v>28.166666666666679</v>
      </c>
      <c r="X7" s="184">
        <v>35.338333333333338</v>
      </c>
      <c r="Y7" s="184">
        <v>44.951666666666675</v>
      </c>
      <c r="Z7" s="184">
        <v>35.786666666666669</v>
      </c>
      <c r="AA7" s="185">
        <v>36.060833333333306</v>
      </c>
    </row>
    <row r="8" spans="1:27" ht="12.75" x14ac:dyDescent="0.2">
      <c r="A8" s="136" t="s">
        <v>153</v>
      </c>
      <c r="B8" s="145">
        <v>0</v>
      </c>
      <c r="C8" s="145">
        <v>0</v>
      </c>
      <c r="D8" s="145">
        <v>0</v>
      </c>
      <c r="E8" s="145">
        <v>0</v>
      </c>
      <c r="F8" s="147">
        <v>0</v>
      </c>
      <c r="G8" s="147">
        <v>0</v>
      </c>
      <c r="H8" s="145">
        <v>0</v>
      </c>
      <c r="I8" s="183">
        <v>24.75</v>
      </c>
      <c r="J8" s="184">
        <v>25.5</v>
      </c>
      <c r="K8" s="184">
        <v>28.5</v>
      </c>
      <c r="L8" s="184">
        <v>33.4</v>
      </c>
      <c r="M8" s="185">
        <v>28.037500000000001</v>
      </c>
      <c r="N8" s="183">
        <v>33.25</v>
      </c>
      <c r="O8" s="184">
        <v>33.25</v>
      </c>
      <c r="P8" s="184">
        <v>32.5</v>
      </c>
      <c r="Q8" s="184">
        <v>34.75</v>
      </c>
      <c r="R8" s="184">
        <v>46.916666666666664</v>
      </c>
      <c r="S8" s="184">
        <v>36</v>
      </c>
      <c r="T8" s="185">
        <v>37.666666666666664</v>
      </c>
      <c r="U8" s="190">
        <v>40</v>
      </c>
      <c r="V8" s="183">
        <v>40</v>
      </c>
      <c r="W8" s="183">
        <v>39.808333333333323</v>
      </c>
      <c r="X8" s="184">
        <v>40.024333333333331</v>
      </c>
      <c r="Y8" s="184">
        <v>44.217000000000013</v>
      </c>
      <c r="Z8" s="184">
        <v>41.457000000000001</v>
      </c>
      <c r="AA8" s="185">
        <v>41.376666666666665</v>
      </c>
    </row>
    <row r="9" spans="1:27" ht="12.75" x14ac:dyDescent="0.2">
      <c r="A9" s="136" t="s">
        <v>154</v>
      </c>
      <c r="B9" s="145">
        <v>0</v>
      </c>
      <c r="C9" s="145">
        <v>0</v>
      </c>
      <c r="D9" s="145">
        <v>0</v>
      </c>
      <c r="E9" s="145">
        <v>0</v>
      </c>
      <c r="F9" s="147">
        <v>0</v>
      </c>
      <c r="G9" s="147">
        <v>0</v>
      </c>
      <c r="H9" s="145">
        <v>0</v>
      </c>
      <c r="I9" s="183">
        <v>24</v>
      </c>
      <c r="J9" s="184">
        <v>26.25</v>
      </c>
      <c r="K9" s="184">
        <v>26.25</v>
      </c>
      <c r="L9" s="184">
        <v>31.4</v>
      </c>
      <c r="M9" s="185">
        <v>26.975000000000001</v>
      </c>
      <c r="N9" s="183">
        <v>31</v>
      </c>
      <c r="O9" s="184">
        <v>30</v>
      </c>
      <c r="P9" s="184">
        <v>30</v>
      </c>
      <c r="Q9" s="184">
        <v>34.833333333333336</v>
      </c>
      <c r="R9" s="184">
        <v>51</v>
      </c>
      <c r="S9" s="184">
        <v>32.333333333333336</v>
      </c>
      <c r="T9" s="185">
        <v>37.125</v>
      </c>
      <c r="U9" s="190">
        <v>37.666666666666664</v>
      </c>
      <c r="V9" s="183">
        <v>37.769166666666656</v>
      </c>
      <c r="W9" s="183">
        <v>37.027999999999992</v>
      </c>
      <c r="X9" s="184">
        <v>37.447999999999993</v>
      </c>
      <c r="Y9" s="184">
        <v>45.379333333333314</v>
      </c>
      <c r="Z9" s="184">
        <v>36.720333333333336</v>
      </c>
      <c r="AA9" s="185">
        <v>39.143916666666669</v>
      </c>
    </row>
    <row r="10" spans="1:27" ht="13.5" thickBot="1" x14ac:dyDescent="0.25">
      <c r="A10" s="136" t="s">
        <v>155</v>
      </c>
      <c r="B10" s="152">
        <v>0</v>
      </c>
      <c r="C10" s="152">
        <v>0</v>
      </c>
      <c r="D10" s="152">
        <v>0</v>
      </c>
      <c r="E10" s="152">
        <v>0</v>
      </c>
      <c r="F10" s="153">
        <v>0</v>
      </c>
      <c r="G10" s="153">
        <v>0</v>
      </c>
      <c r="H10" s="152">
        <v>0</v>
      </c>
      <c r="I10" s="191">
        <v>28</v>
      </c>
      <c r="J10" s="192">
        <v>27.25</v>
      </c>
      <c r="K10" s="192">
        <v>28.25</v>
      </c>
      <c r="L10" s="192">
        <v>33.4</v>
      </c>
      <c r="M10" s="193">
        <v>29.225000000000001</v>
      </c>
      <c r="N10" s="191">
        <v>32.5</v>
      </c>
      <c r="O10" s="192">
        <v>31.25</v>
      </c>
      <c r="P10" s="192">
        <v>31.25</v>
      </c>
      <c r="Q10" s="192">
        <v>38.166666666666664</v>
      </c>
      <c r="R10" s="192">
        <v>59</v>
      </c>
      <c r="S10" s="192">
        <v>34.5</v>
      </c>
      <c r="T10" s="193">
        <v>40.833333333333336</v>
      </c>
      <c r="U10" s="194">
        <v>41</v>
      </c>
      <c r="V10" s="191">
        <v>41.101666666666667</v>
      </c>
      <c r="W10" s="191">
        <v>39.386666666666663</v>
      </c>
      <c r="X10" s="192">
        <v>40.209000000000017</v>
      </c>
      <c r="Y10" s="192">
        <v>49.918000000000006</v>
      </c>
      <c r="Z10" s="192">
        <v>38.990666666666662</v>
      </c>
      <c r="AA10" s="193">
        <v>42.126083333333341</v>
      </c>
    </row>
    <row r="13" spans="1:27" ht="20.25" customHeight="1" thickBot="1" x14ac:dyDescent="0.3">
      <c r="A13" s="195" t="s">
        <v>159</v>
      </c>
      <c r="B13" s="133"/>
      <c r="D13" s="136">
        <v>2001</v>
      </c>
      <c r="F13" s="136">
        <v>2001</v>
      </c>
      <c r="G13" s="136">
        <v>2001</v>
      </c>
      <c r="H13" s="136">
        <v>2001</v>
      </c>
      <c r="I13" s="136">
        <v>2001</v>
      </c>
      <c r="J13" s="136"/>
      <c r="K13" s="136"/>
      <c r="L13" s="136"/>
      <c r="M13" s="136"/>
      <c r="N13" s="135">
        <v>2002</v>
      </c>
      <c r="O13" s="136"/>
      <c r="P13" s="135"/>
      <c r="Q13" s="136"/>
      <c r="R13" s="136"/>
      <c r="S13" s="136"/>
      <c r="T13" s="136"/>
      <c r="U13" s="136">
        <v>2003</v>
      </c>
      <c r="V13" s="136">
        <v>2004</v>
      </c>
      <c r="W13" s="136"/>
      <c r="X13" s="136"/>
      <c r="Y13" s="136" t="s">
        <v>139</v>
      </c>
      <c r="Z13" s="136"/>
      <c r="AA13" s="136"/>
    </row>
    <row r="14" spans="1:27" ht="15" customHeight="1" thickBot="1" x14ac:dyDescent="0.3">
      <c r="A14" s="182"/>
      <c r="B14" s="137">
        <v>36739</v>
      </c>
      <c r="C14" s="138">
        <v>36892</v>
      </c>
      <c r="D14" s="138">
        <v>36923</v>
      </c>
      <c r="E14" s="138">
        <v>36951</v>
      </c>
      <c r="F14" s="139">
        <v>37043</v>
      </c>
      <c r="G14" s="140">
        <v>37073</v>
      </c>
      <c r="H14" s="139">
        <v>37104</v>
      </c>
      <c r="I14" s="139">
        <v>37135</v>
      </c>
      <c r="J14" s="140">
        <v>37165</v>
      </c>
      <c r="K14" s="140">
        <v>37196</v>
      </c>
      <c r="L14" s="140">
        <v>37226</v>
      </c>
      <c r="M14" s="141" t="s">
        <v>141</v>
      </c>
      <c r="N14" s="138">
        <v>37257</v>
      </c>
      <c r="O14" s="156">
        <v>37288</v>
      </c>
      <c r="P14" s="156">
        <v>37316</v>
      </c>
      <c r="Q14" s="142" t="s">
        <v>142</v>
      </c>
      <c r="R14" s="142" t="s">
        <v>143</v>
      </c>
      <c r="S14" s="142" t="s">
        <v>144</v>
      </c>
      <c r="T14" s="142" t="s">
        <v>145</v>
      </c>
      <c r="U14" s="143" t="s">
        <v>146</v>
      </c>
      <c r="V14" s="141" t="s">
        <v>147</v>
      </c>
      <c r="W14" s="157" t="s">
        <v>135</v>
      </c>
      <c r="X14" s="142" t="s">
        <v>136</v>
      </c>
      <c r="Y14" s="142" t="s">
        <v>137</v>
      </c>
      <c r="Z14" s="142" t="s">
        <v>134</v>
      </c>
      <c r="AA14" s="144" t="s">
        <v>148</v>
      </c>
    </row>
    <row r="15" spans="1:27" ht="12.75" customHeight="1" x14ac:dyDescent="0.2">
      <c r="A15" s="136" t="s">
        <v>149</v>
      </c>
      <c r="B15" s="158">
        <v>0</v>
      </c>
      <c r="C15" s="159">
        <v>0</v>
      </c>
      <c r="D15" s="159">
        <v>0</v>
      </c>
      <c r="E15" s="159">
        <v>0</v>
      </c>
      <c r="F15" s="160">
        <v>0</v>
      </c>
      <c r="G15" s="160">
        <v>0</v>
      </c>
      <c r="H15" s="158">
        <v>0</v>
      </c>
      <c r="I15" s="161">
        <v>1</v>
      </c>
      <c r="J15" s="162">
        <v>0</v>
      </c>
      <c r="K15" s="162">
        <v>0</v>
      </c>
      <c r="L15" s="162">
        <v>0</v>
      </c>
      <c r="M15" s="163">
        <v>0.25</v>
      </c>
      <c r="N15" s="164">
        <v>0</v>
      </c>
      <c r="O15" s="165">
        <v>0</v>
      </c>
      <c r="P15" s="165">
        <v>0</v>
      </c>
      <c r="Q15" s="165">
        <v>0</v>
      </c>
      <c r="R15" s="165">
        <v>1</v>
      </c>
      <c r="S15" s="166">
        <v>0.5</v>
      </c>
      <c r="T15" s="167">
        <v>0.375</v>
      </c>
      <c r="U15" s="165">
        <v>0.2916666666666643</v>
      </c>
      <c r="V15" s="168">
        <v>0.28999999999999915</v>
      </c>
      <c r="W15" s="165">
        <v>0.39933333333332399</v>
      </c>
      <c r="X15" s="165">
        <v>0.14133333333334264</v>
      </c>
      <c r="Y15" s="165">
        <v>0.48566666666667402</v>
      </c>
      <c r="Z15" s="165">
        <v>0.14000000000000057</v>
      </c>
      <c r="AA15" s="169">
        <v>0.29158333333334241</v>
      </c>
    </row>
    <row r="16" spans="1:27" ht="12.75" customHeight="1" x14ac:dyDescent="0.2">
      <c r="A16" s="136" t="s">
        <v>150</v>
      </c>
      <c r="B16" s="158">
        <v>0</v>
      </c>
      <c r="C16" s="158">
        <v>0</v>
      </c>
      <c r="D16" s="158">
        <v>0</v>
      </c>
      <c r="E16" s="158">
        <v>0</v>
      </c>
      <c r="F16" s="160">
        <v>0</v>
      </c>
      <c r="G16" s="160">
        <v>0</v>
      </c>
      <c r="H16" s="158">
        <v>0</v>
      </c>
      <c r="I16" s="161">
        <v>1</v>
      </c>
      <c r="J16" s="162">
        <v>0</v>
      </c>
      <c r="K16" s="162">
        <v>0</v>
      </c>
      <c r="L16" s="162">
        <v>0</v>
      </c>
      <c r="M16" s="163">
        <v>0.25</v>
      </c>
      <c r="N16" s="161">
        <v>0</v>
      </c>
      <c r="O16" s="160">
        <v>0</v>
      </c>
      <c r="P16" s="160">
        <v>0</v>
      </c>
      <c r="Q16" s="160">
        <v>0</v>
      </c>
      <c r="R16" s="160">
        <v>1</v>
      </c>
      <c r="S16" s="162">
        <v>0.5</v>
      </c>
      <c r="T16" s="163">
        <v>0.375</v>
      </c>
      <c r="U16" s="160">
        <v>0.2916666666666714</v>
      </c>
      <c r="V16" s="170">
        <v>0.29166666666665009</v>
      </c>
      <c r="W16" s="160">
        <v>0.40766666666667817</v>
      </c>
      <c r="X16" s="160">
        <v>0.13366666666667015</v>
      </c>
      <c r="Y16" s="160">
        <v>0.49299999999998789</v>
      </c>
      <c r="Z16" s="160">
        <v>0.13100000000000023</v>
      </c>
      <c r="AA16" s="171">
        <v>0.29133333333334832</v>
      </c>
    </row>
    <row r="17" spans="1:27" ht="12.75" customHeight="1" x14ac:dyDescent="0.2">
      <c r="A17" s="136" t="s">
        <v>151</v>
      </c>
      <c r="B17" s="158">
        <v>0</v>
      </c>
      <c r="C17" s="158">
        <v>0</v>
      </c>
      <c r="D17" s="158">
        <v>0</v>
      </c>
      <c r="E17" s="158">
        <v>0</v>
      </c>
      <c r="F17" s="160">
        <v>0</v>
      </c>
      <c r="G17" s="160">
        <v>0</v>
      </c>
      <c r="H17" s="158">
        <v>0</v>
      </c>
      <c r="I17" s="161">
        <v>1.5</v>
      </c>
      <c r="J17" s="162">
        <v>0.25</v>
      </c>
      <c r="K17" s="162">
        <v>-0.25</v>
      </c>
      <c r="L17" s="162">
        <v>0.20000000000000284</v>
      </c>
      <c r="M17" s="163">
        <v>0.42500000000000071</v>
      </c>
      <c r="N17" s="161">
        <v>1</v>
      </c>
      <c r="O17" s="160">
        <v>1</v>
      </c>
      <c r="P17" s="160">
        <v>1</v>
      </c>
      <c r="Q17" s="160">
        <v>1.25</v>
      </c>
      <c r="R17" s="160">
        <v>0.5</v>
      </c>
      <c r="S17" s="162">
        <v>1</v>
      </c>
      <c r="T17" s="163">
        <v>0.9375</v>
      </c>
      <c r="U17" s="160">
        <v>0.5</v>
      </c>
      <c r="V17" s="170">
        <v>0.5</v>
      </c>
      <c r="W17" s="160">
        <v>0.50999999999999801</v>
      </c>
      <c r="X17" s="160">
        <v>0.46999999999999886</v>
      </c>
      <c r="Y17" s="160">
        <v>0.54000000000000625</v>
      </c>
      <c r="Z17" s="160">
        <v>0.46666666666664725</v>
      </c>
      <c r="AA17" s="171">
        <v>0.49666666666666259</v>
      </c>
    </row>
    <row r="18" spans="1:27" ht="12.75" customHeight="1" x14ac:dyDescent="0.2">
      <c r="A18" s="136" t="s">
        <v>152</v>
      </c>
      <c r="B18" s="158">
        <v>0</v>
      </c>
      <c r="C18" s="158">
        <v>0</v>
      </c>
      <c r="D18" s="158">
        <v>0</v>
      </c>
      <c r="E18" s="158">
        <v>0</v>
      </c>
      <c r="F18" s="160">
        <v>0</v>
      </c>
      <c r="G18" s="160">
        <v>0</v>
      </c>
      <c r="H18" s="158">
        <v>0</v>
      </c>
      <c r="I18" s="161">
        <v>0</v>
      </c>
      <c r="J18" s="162">
        <v>0.25</v>
      </c>
      <c r="K18" s="162">
        <v>0.25</v>
      </c>
      <c r="L18" s="162">
        <v>1.1499999999999999</v>
      </c>
      <c r="M18" s="163">
        <v>0.41250000000000142</v>
      </c>
      <c r="N18" s="161">
        <v>1</v>
      </c>
      <c r="O18" s="160">
        <v>1</v>
      </c>
      <c r="P18" s="160">
        <v>1</v>
      </c>
      <c r="Q18" s="160">
        <v>1.25</v>
      </c>
      <c r="R18" s="160">
        <v>0.6666666666666643</v>
      </c>
      <c r="S18" s="162">
        <v>1</v>
      </c>
      <c r="T18" s="163">
        <v>0.9791666666666643</v>
      </c>
      <c r="U18" s="160">
        <v>0.58333333333333215</v>
      </c>
      <c r="V18" s="170">
        <v>0.58333333333333215</v>
      </c>
      <c r="W18" s="160">
        <v>0.5</v>
      </c>
      <c r="X18" s="160">
        <v>0.5</v>
      </c>
      <c r="Y18" s="160">
        <v>0.5</v>
      </c>
      <c r="Z18" s="160">
        <v>0.8333333333333286</v>
      </c>
      <c r="AA18" s="171">
        <v>0.58333333333330728</v>
      </c>
    </row>
    <row r="19" spans="1:27" ht="12.75" customHeight="1" x14ac:dyDescent="0.2">
      <c r="A19" s="136" t="s">
        <v>153</v>
      </c>
      <c r="B19" s="158">
        <v>0</v>
      </c>
      <c r="C19" s="158">
        <v>0</v>
      </c>
      <c r="D19" s="158">
        <v>0</v>
      </c>
      <c r="E19" s="158">
        <v>0</v>
      </c>
      <c r="F19" s="160">
        <v>0</v>
      </c>
      <c r="G19" s="160">
        <v>0</v>
      </c>
      <c r="H19" s="158">
        <v>0</v>
      </c>
      <c r="I19" s="161">
        <v>1.75</v>
      </c>
      <c r="J19" s="162">
        <v>0.25</v>
      </c>
      <c r="K19" s="162">
        <v>0.25</v>
      </c>
      <c r="L19" s="162">
        <v>1.1499999999999999</v>
      </c>
      <c r="M19" s="163">
        <v>0.85000000000000142</v>
      </c>
      <c r="N19" s="161">
        <v>1</v>
      </c>
      <c r="O19" s="160">
        <v>1</v>
      </c>
      <c r="P19" s="160">
        <v>1</v>
      </c>
      <c r="Q19" s="160">
        <v>1</v>
      </c>
      <c r="R19" s="160">
        <v>1</v>
      </c>
      <c r="S19" s="162">
        <v>1</v>
      </c>
      <c r="T19" s="163">
        <v>1</v>
      </c>
      <c r="U19" s="160">
        <v>0.5</v>
      </c>
      <c r="V19" s="170">
        <v>0.5</v>
      </c>
      <c r="W19" s="160">
        <v>0.5033333333333232</v>
      </c>
      <c r="X19" s="160">
        <v>0.47333333333332916</v>
      </c>
      <c r="Y19" s="160">
        <v>0.47000000000002728</v>
      </c>
      <c r="Z19" s="160">
        <v>0.55000000000000426</v>
      </c>
      <c r="AA19" s="171">
        <v>0.49916666666666742</v>
      </c>
    </row>
    <row r="20" spans="1:27" ht="12.75" customHeight="1" x14ac:dyDescent="0.2">
      <c r="A20" s="136" t="s">
        <v>154</v>
      </c>
      <c r="B20" s="158">
        <v>0</v>
      </c>
      <c r="C20" s="158">
        <v>0</v>
      </c>
      <c r="D20" s="158">
        <v>0</v>
      </c>
      <c r="E20" s="158">
        <v>0</v>
      </c>
      <c r="F20" s="160">
        <v>0</v>
      </c>
      <c r="G20" s="160">
        <v>0</v>
      </c>
      <c r="H20" s="158">
        <v>0</v>
      </c>
      <c r="I20" s="161">
        <v>-0.75</v>
      </c>
      <c r="J20" s="162">
        <v>0.25</v>
      </c>
      <c r="K20" s="162">
        <v>0.25</v>
      </c>
      <c r="L20" s="162">
        <v>-0.10000000000000142</v>
      </c>
      <c r="M20" s="163">
        <v>-8.7499999999998579E-2</v>
      </c>
      <c r="N20" s="161">
        <v>0.25</v>
      </c>
      <c r="O20" s="160">
        <v>0.5</v>
      </c>
      <c r="P20" s="160">
        <v>0.5</v>
      </c>
      <c r="Q20" s="160">
        <v>0.3333333333333357</v>
      </c>
      <c r="R20" s="160">
        <v>0.5</v>
      </c>
      <c r="S20" s="162">
        <v>0</v>
      </c>
      <c r="T20" s="163">
        <v>0.3125</v>
      </c>
      <c r="U20" s="160">
        <v>0.25</v>
      </c>
      <c r="V20" s="170">
        <v>0.35166666666665947</v>
      </c>
      <c r="W20" s="160">
        <v>0.34799999999999187</v>
      </c>
      <c r="X20" s="160">
        <v>0.34766666666666168</v>
      </c>
      <c r="Y20" s="160">
        <v>0.36333333333331552</v>
      </c>
      <c r="Z20" s="160">
        <v>0.34133333333333127</v>
      </c>
      <c r="AA20" s="171">
        <v>0.35008333333334463</v>
      </c>
    </row>
    <row r="21" spans="1:27" ht="12.75" customHeight="1" thickBot="1" x14ac:dyDescent="0.25">
      <c r="A21" s="136" t="s">
        <v>155</v>
      </c>
      <c r="B21" s="172">
        <v>0</v>
      </c>
      <c r="C21" s="172">
        <v>0</v>
      </c>
      <c r="D21" s="172">
        <v>0</v>
      </c>
      <c r="E21" s="172">
        <v>0</v>
      </c>
      <c r="F21" s="173">
        <v>0</v>
      </c>
      <c r="G21" s="173">
        <v>0</v>
      </c>
      <c r="H21" s="172">
        <v>0</v>
      </c>
      <c r="I21" s="174">
        <v>-0.75</v>
      </c>
      <c r="J21" s="175">
        <v>0.25</v>
      </c>
      <c r="K21" s="175">
        <v>0.25</v>
      </c>
      <c r="L21" s="175">
        <v>-0.10000000000000142</v>
      </c>
      <c r="M21" s="176">
        <v>-8.7499999999998579E-2</v>
      </c>
      <c r="N21" s="174">
        <v>0.25</v>
      </c>
      <c r="O21" s="173">
        <v>0.5</v>
      </c>
      <c r="P21" s="173">
        <v>0.5</v>
      </c>
      <c r="Q21" s="173">
        <v>0.3333333333333286</v>
      </c>
      <c r="R21" s="173">
        <v>0.5</v>
      </c>
      <c r="S21" s="175">
        <v>0</v>
      </c>
      <c r="T21" s="176">
        <v>0.3125</v>
      </c>
      <c r="U21" s="173">
        <v>0.25</v>
      </c>
      <c r="V21" s="177">
        <v>0.35166666666666657</v>
      </c>
      <c r="W21" s="173">
        <v>0.34799999999999898</v>
      </c>
      <c r="X21" s="173">
        <v>0.34766666666666879</v>
      </c>
      <c r="Y21" s="173">
        <v>0.36333333333332973</v>
      </c>
      <c r="Z21" s="173">
        <v>0.34133333333333127</v>
      </c>
      <c r="AA21" s="178">
        <v>0.35008333333335173</v>
      </c>
    </row>
    <row r="22" spans="1:27" ht="12.75" customHeight="1" x14ac:dyDescent="0.2"/>
    <row r="24" spans="1:27" ht="13.5" hidden="1" thickBot="1" x14ac:dyDescent="0.25">
      <c r="A24" s="133">
        <v>37158</v>
      </c>
      <c r="B24" s="133"/>
      <c r="D24" s="136">
        <v>2001</v>
      </c>
      <c r="F24" s="136">
        <v>2001</v>
      </c>
      <c r="G24" s="136">
        <v>2001</v>
      </c>
      <c r="H24" s="136">
        <v>2001</v>
      </c>
      <c r="I24" s="136">
        <v>2001</v>
      </c>
      <c r="J24" s="136"/>
      <c r="K24" s="136"/>
      <c r="L24" s="136"/>
      <c r="M24" s="136"/>
      <c r="N24" s="135">
        <v>2002</v>
      </c>
      <c r="O24" s="136"/>
      <c r="P24" s="135"/>
      <c r="Q24" s="136"/>
      <c r="R24" s="136"/>
      <c r="S24" s="136"/>
      <c r="T24" s="136"/>
      <c r="U24" s="136">
        <v>2003</v>
      </c>
      <c r="V24" s="136">
        <v>2004</v>
      </c>
      <c r="W24" s="136"/>
      <c r="X24" s="136"/>
      <c r="Y24" s="136" t="s">
        <v>139</v>
      </c>
      <c r="Z24" s="136"/>
      <c r="AA24" s="136"/>
    </row>
    <row r="25" spans="1:27" ht="13.5" hidden="1" thickBot="1" x14ac:dyDescent="0.25">
      <c r="A25" s="136" t="s">
        <v>140</v>
      </c>
      <c r="B25" s="137">
        <v>36739</v>
      </c>
      <c r="C25" s="139">
        <v>36892</v>
      </c>
      <c r="D25" s="139">
        <v>36923</v>
      </c>
      <c r="E25" s="139">
        <v>36951</v>
      </c>
      <c r="F25" s="139">
        <v>37043</v>
      </c>
      <c r="G25" s="140">
        <v>37073</v>
      </c>
      <c r="H25" s="139">
        <v>37104</v>
      </c>
      <c r="I25" s="139">
        <v>37135</v>
      </c>
      <c r="J25" s="140">
        <v>37165</v>
      </c>
      <c r="K25" s="140">
        <v>37196</v>
      </c>
      <c r="L25" s="140">
        <v>37226</v>
      </c>
      <c r="M25" s="141" t="s">
        <v>141</v>
      </c>
      <c r="N25" s="139">
        <v>37257</v>
      </c>
      <c r="O25" s="140">
        <v>37288</v>
      </c>
      <c r="P25" s="140">
        <v>37316</v>
      </c>
      <c r="Q25" s="142" t="s">
        <v>142</v>
      </c>
      <c r="R25" s="142" t="s">
        <v>143</v>
      </c>
      <c r="S25" s="142" t="s">
        <v>144</v>
      </c>
      <c r="T25" s="142" t="s">
        <v>145</v>
      </c>
      <c r="U25" s="143" t="s">
        <v>146</v>
      </c>
      <c r="V25" s="141" t="s">
        <v>147</v>
      </c>
      <c r="W25" s="157" t="s">
        <v>135</v>
      </c>
      <c r="X25" s="142" t="s">
        <v>136</v>
      </c>
      <c r="Y25" s="142" t="s">
        <v>137</v>
      </c>
      <c r="Z25" s="142" t="s">
        <v>134</v>
      </c>
      <c r="AA25" s="144" t="s">
        <v>148</v>
      </c>
    </row>
    <row r="26" spans="1:27" ht="12.75" hidden="1" x14ac:dyDescent="0.2">
      <c r="A26" s="136" t="s">
        <v>149</v>
      </c>
      <c r="B26" s="145">
        <v>0</v>
      </c>
      <c r="C26" s="145">
        <v>0</v>
      </c>
      <c r="D26" s="145">
        <v>0</v>
      </c>
      <c r="E26" s="145">
        <v>0</v>
      </c>
      <c r="F26" s="147">
        <v>0</v>
      </c>
      <c r="G26" s="146">
        <v>0</v>
      </c>
      <c r="H26" s="146">
        <v>0</v>
      </c>
      <c r="I26" s="146">
        <v>19.25</v>
      </c>
      <c r="J26" s="149">
        <v>24.5</v>
      </c>
      <c r="K26" s="149">
        <v>31</v>
      </c>
      <c r="L26" s="149">
        <v>38.25</v>
      </c>
      <c r="M26" s="150">
        <v>28.25</v>
      </c>
      <c r="N26" s="146">
        <v>37</v>
      </c>
      <c r="O26" s="149">
        <v>34</v>
      </c>
      <c r="P26" s="149">
        <v>30</v>
      </c>
      <c r="Q26" s="149">
        <v>28.583333333333332</v>
      </c>
      <c r="R26" s="149">
        <v>43.666666666666664</v>
      </c>
      <c r="S26" s="149">
        <v>34.666666666666664</v>
      </c>
      <c r="T26" s="150">
        <v>35.145833333333336</v>
      </c>
      <c r="U26" s="151">
        <v>36.208333333333336</v>
      </c>
      <c r="V26" s="148">
        <v>35.711666666666666</v>
      </c>
      <c r="W26" s="146">
        <v>36.940666666666672</v>
      </c>
      <c r="X26" s="149">
        <v>33.329333333333331</v>
      </c>
      <c r="Y26" s="149">
        <v>43.244999999999997</v>
      </c>
      <c r="Z26" s="149">
        <v>37.634999999999998</v>
      </c>
      <c r="AA26" s="150">
        <v>37.787500000000001</v>
      </c>
    </row>
    <row r="27" spans="1:27" ht="12.75" hidden="1" x14ac:dyDescent="0.2">
      <c r="A27" s="136" t="s">
        <v>150</v>
      </c>
      <c r="B27" s="145">
        <v>0</v>
      </c>
      <c r="C27" s="145">
        <v>0</v>
      </c>
      <c r="D27" s="145">
        <v>0</v>
      </c>
      <c r="E27" s="145">
        <v>0</v>
      </c>
      <c r="F27" s="147">
        <v>0</v>
      </c>
      <c r="G27" s="145">
        <v>0</v>
      </c>
      <c r="H27" s="145">
        <v>0</v>
      </c>
      <c r="I27" s="145">
        <v>19.25</v>
      </c>
      <c r="J27" s="147">
        <v>24.5</v>
      </c>
      <c r="K27" s="147">
        <v>30.25</v>
      </c>
      <c r="L27" s="147">
        <v>37.25</v>
      </c>
      <c r="M27" s="148">
        <v>27.8125</v>
      </c>
      <c r="N27" s="145">
        <v>35.5</v>
      </c>
      <c r="O27" s="147">
        <v>33</v>
      </c>
      <c r="P27" s="147">
        <v>29.25</v>
      </c>
      <c r="Q27" s="147">
        <v>30.916666666666668</v>
      </c>
      <c r="R27" s="147">
        <v>46.666666666666664</v>
      </c>
      <c r="S27" s="147">
        <v>33.583333333333336</v>
      </c>
      <c r="T27" s="148">
        <v>35.9375</v>
      </c>
      <c r="U27" s="151">
        <v>37.666666666666664</v>
      </c>
      <c r="V27" s="148">
        <v>37.418333333333344</v>
      </c>
      <c r="W27" s="145">
        <v>39.916666666666664</v>
      </c>
      <c r="X27" s="147">
        <v>38.215333333333341</v>
      </c>
      <c r="Y27" s="147">
        <v>49.118333333333339</v>
      </c>
      <c r="Z27" s="147">
        <v>40.790333333333336</v>
      </c>
      <c r="AA27" s="148">
        <v>42.010166666666656</v>
      </c>
    </row>
    <row r="28" spans="1:27" ht="12.75" hidden="1" x14ac:dyDescent="0.2">
      <c r="A28" s="136" t="s">
        <v>151</v>
      </c>
      <c r="B28" s="145">
        <v>0</v>
      </c>
      <c r="C28" s="145">
        <v>0</v>
      </c>
      <c r="D28" s="145">
        <v>0</v>
      </c>
      <c r="E28" s="145">
        <v>0</v>
      </c>
      <c r="F28" s="147">
        <v>0</v>
      </c>
      <c r="G28" s="145">
        <v>0</v>
      </c>
      <c r="H28" s="145">
        <v>0</v>
      </c>
      <c r="I28" s="145">
        <v>23</v>
      </c>
      <c r="J28" s="147">
        <v>25.75</v>
      </c>
      <c r="K28" s="147">
        <v>31.25</v>
      </c>
      <c r="L28" s="147">
        <v>37.299999999999997</v>
      </c>
      <c r="M28" s="148">
        <v>29.324999999999999</v>
      </c>
      <c r="N28" s="145">
        <v>36.75</v>
      </c>
      <c r="O28" s="147">
        <v>33.75</v>
      </c>
      <c r="P28" s="147">
        <v>31.5</v>
      </c>
      <c r="Q28" s="147">
        <v>31</v>
      </c>
      <c r="R28" s="147">
        <v>46</v>
      </c>
      <c r="S28" s="147">
        <v>35.5</v>
      </c>
      <c r="T28" s="148">
        <v>36.625</v>
      </c>
      <c r="U28" s="151">
        <v>39.25</v>
      </c>
      <c r="V28" s="148">
        <v>39.251666666666665</v>
      </c>
      <c r="W28" s="145">
        <v>39.602333333333341</v>
      </c>
      <c r="X28" s="147">
        <v>41.673333333333332</v>
      </c>
      <c r="Y28" s="147">
        <v>41.151666666666664</v>
      </c>
      <c r="Z28" s="147">
        <v>41.588000000000008</v>
      </c>
      <c r="AA28" s="148">
        <v>41.003833333333326</v>
      </c>
    </row>
    <row r="29" spans="1:27" ht="12.75" hidden="1" x14ac:dyDescent="0.2">
      <c r="A29" s="136" t="s">
        <v>152</v>
      </c>
      <c r="B29" s="145">
        <v>0</v>
      </c>
      <c r="C29" s="145">
        <v>0</v>
      </c>
      <c r="D29" s="145">
        <v>0</v>
      </c>
      <c r="E29" s="145">
        <v>0</v>
      </c>
      <c r="F29" s="147">
        <v>0</v>
      </c>
      <c r="G29" s="145">
        <v>0</v>
      </c>
      <c r="H29" s="145">
        <v>0</v>
      </c>
      <c r="I29" s="145">
        <v>32</v>
      </c>
      <c r="J29" s="147">
        <v>25.25</v>
      </c>
      <c r="K29" s="147">
        <v>28.25</v>
      </c>
      <c r="L29" s="147">
        <v>32.25</v>
      </c>
      <c r="M29" s="148">
        <v>29.4375</v>
      </c>
      <c r="N29" s="145">
        <v>32.25</v>
      </c>
      <c r="O29" s="147">
        <v>32.25</v>
      </c>
      <c r="P29" s="147">
        <v>31.5</v>
      </c>
      <c r="Q29" s="147">
        <v>31</v>
      </c>
      <c r="R29" s="147">
        <v>44.583333333333336</v>
      </c>
      <c r="S29" s="147">
        <v>35</v>
      </c>
      <c r="T29" s="148">
        <v>35.645833333333336</v>
      </c>
      <c r="U29" s="151">
        <v>28.416666666666668</v>
      </c>
      <c r="V29" s="148">
        <v>26.8125</v>
      </c>
      <c r="W29" s="145">
        <v>27.666666666666679</v>
      </c>
      <c r="X29" s="147">
        <v>34.838333333333338</v>
      </c>
      <c r="Y29" s="147">
        <v>44.451666666666675</v>
      </c>
      <c r="Z29" s="147">
        <v>34.95333333333334</v>
      </c>
      <c r="AA29" s="148">
        <v>35.477499999999999</v>
      </c>
    </row>
    <row r="30" spans="1:27" ht="12.75" hidden="1" x14ac:dyDescent="0.2">
      <c r="A30" s="136" t="s">
        <v>153</v>
      </c>
      <c r="B30" s="145">
        <v>0</v>
      </c>
      <c r="C30" s="145">
        <v>0</v>
      </c>
      <c r="D30" s="145">
        <v>0</v>
      </c>
      <c r="E30" s="145">
        <v>0</v>
      </c>
      <c r="F30" s="147">
        <v>0</v>
      </c>
      <c r="G30" s="145">
        <v>0</v>
      </c>
      <c r="H30" s="145">
        <v>0</v>
      </c>
      <c r="I30" s="145">
        <v>23</v>
      </c>
      <c r="J30" s="147">
        <v>25.25</v>
      </c>
      <c r="K30" s="147">
        <v>28.25</v>
      </c>
      <c r="L30" s="147">
        <v>32.25</v>
      </c>
      <c r="M30" s="148">
        <v>27.1875</v>
      </c>
      <c r="N30" s="145">
        <v>32.25</v>
      </c>
      <c r="O30" s="147">
        <v>32.25</v>
      </c>
      <c r="P30" s="147">
        <v>31.5</v>
      </c>
      <c r="Q30" s="147">
        <v>33.75</v>
      </c>
      <c r="R30" s="147">
        <v>45.916666666666664</v>
      </c>
      <c r="S30" s="147">
        <v>35</v>
      </c>
      <c r="T30" s="148">
        <v>36.666666666666664</v>
      </c>
      <c r="U30" s="151">
        <v>39.5</v>
      </c>
      <c r="V30" s="148">
        <v>39.5</v>
      </c>
      <c r="W30" s="145">
        <v>39.305</v>
      </c>
      <c r="X30" s="147">
        <v>39.551000000000002</v>
      </c>
      <c r="Y30" s="147">
        <v>43.746999999999986</v>
      </c>
      <c r="Z30" s="147">
        <v>40.906999999999996</v>
      </c>
      <c r="AA30" s="148">
        <v>40.877499999999998</v>
      </c>
    </row>
    <row r="31" spans="1:27" ht="12.75" hidden="1" x14ac:dyDescent="0.2">
      <c r="A31" s="136" t="s">
        <v>154</v>
      </c>
      <c r="B31" s="145">
        <v>0</v>
      </c>
      <c r="C31" s="145">
        <v>0</v>
      </c>
      <c r="D31" s="145">
        <v>0</v>
      </c>
      <c r="E31" s="145">
        <v>0</v>
      </c>
      <c r="F31" s="147">
        <v>0</v>
      </c>
      <c r="G31" s="145">
        <v>0</v>
      </c>
      <c r="H31" s="145">
        <v>0</v>
      </c>
      <c r="I31" s="145">
        <v>24.75</v>
      </c>
      <c r="J31" s="147">
        <v>26</v>
      </c>
      <c r="K31" s="147">
        <v>26</v>
      </c>
      <c r="L31" s="147">
        <v>31.5</v>
      </c>
      <c r="M31" s="148">
        <v>27.0625</v>
      </c>
      <c r="N31" s="145">
        <v>30.75</v>
      </c>
      <c r="O31" s="147">
        <v>29.5</v>
      </c>
      <c r="P31" s="147">
        <v>29.5</v>
      </c>
      <c r="Q31" s="147">
        <v>34.5</v>
      </c>
      <c r="R31" s="147">
        <v>50.5</v>
      </c>
      <c r="S31" s="147">
        <v>32.333333333333336</v>
      </c>
      <c r="T31" s="148">
        <v>36.8125</v>
      </c>
      <c r="U31" s="151">
        <v>37.416666666666664</v>
      </c>
      <c r="V31" s="148">
        <v>37.417499999999997</v>
      </c>
      <c r="W31" s="145">
        <v>36.68</v>
      </c>
      <c r="X31" s="147">
        <v>37.100333333333332</v>
      </c>
      <c r="Y31" s="147">
        <v>45.015999999999998</v>
      </c>
      <c r="Z31" s="147">
        <v>36.379000000000005</v>
      </c>
      <c r="AA31" s="148">
        <v>38.793833333333325</v>
      </c>
    </row>
    <row r="32" spans="1:27" ht="13.5" hidden="1" thickBot="1" x14ac:dyDescent="0.25">
      <c r="A32" s="136" t="s">
        <v>155</v>
      </c>
      <c r="B32" s="152">
        <v>0</v>
      </c>
      <c r="C32" s="152">
        <v>0</v>
      </c>
      <c r="D32" s="152">
        <v>0</v>
      </c>
      <c r="E32" s="152">
        <v>0</v>
      </c>
      <c r="F32" s="153">
        <v>0</v>
      </c>
      <c r="G32" s="152">
        <v>0</v>
      </c>
      <c r="H32" s="152">
        <v>0</v>
      </c>
      <c r="I32" s="152">
        <v>28.75</v>
      </c>
      <c r="J32" s="153">
        <v>27</v>
      </c>
      <c r="K32" s="153">
        <v>28</v>
      </c>
      <c r="L32" s="153">
        <v>33.5</v>
      </c>
      <c r="M32" s="154">
        <v>29.3125</v>
      </c>
      <c r="N32" s="152">
        <v>32.25</v>
      </c>
      <c r="O32" s="153">
        <v>30.75</v>
      </c>
      <c r="P32" s="153">
        <v>30.75</v>
      </c>
      <c r="Q32" s="153">
        <v>37.833333333333336</v>
      </c>
      <c r="R32" s="153">
        <v>58.5</v>
      </c>
      <c r="S32" s="153">
        <v>34.5</v>
      </c>
      <c r="T32" s="154">
        <v>40.520833333333336</v>
      </c>
      <c r="U32" s="155">
        <v>40.75</v>
      </c>
      <c r="V32" s="154">
        <v>40.75</v>
      </c>
      <c r="W32" s="152">
        <v>39.038666666666664</v>
      </c>
      <c r="X32" s="153">
        <v>39.861333333333349</v>
      </c>
      <c r="Y32" s="153">
        <v>49.554666666666677</v>
      </c>
      <c r="Z32" s="153">
        <v>38.649333333333331</v>
      </c>
      <c r="AA32" s="154">
        <v>41.775999999999989</v>
      </c>
    </row>
    <row r="33" spans="4:4" hidden="1" x14ac:dyDescent="0.2"/>
    <row r="34" spans="4:4" x14ac:dyDescent="0.2">
      <c r="D34" s="179"/>
    </row>
    <row r="35" spans="4:4" x14ac:dyDescent="0.2">
      <c r="D35" s="179"/>
    </row>
    <row r="36" spans="4:4" x14ac:dyDescent="0.2">
      <c r="D36" s="179"/>
    </row>
    <row r="37" spans="4:4" x14ac:dyDescent="0.2">
      <c r="D37" s="179"/>
    </row>
    <row r="38" spans="4:4" x14ac:dyDescent="0.2">
      <c r="D38" s="179"/>
    </row>
    <row r="39" spans="4:4" x14ac:dyDescent="0.2">
      <c r="D39" s="179"/>
    </row>
    <row r="40" spans="4:4" x14ac:dyDescent="0.2">
      <c r="D40" s="179"/>
    </row>
    <row r="41" spans="4:4" x14ac:dyDescent="0.2">
      <c r="D41" s="179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21" sqref="A21"/>
    </sheetView>
  </sheetViews>
  <sheetFormatPr defaultRowHeight="12.75" x14ac:dyDescent="0.2"/>
  <sheetData>
    <row r="1" spans="1:2" ht="15" x14ac:dyDescent="0.2">
      <c r="A1" s="113" t="s">
        <v>112</v>
      </c>
    </row>
    <row r="2" spans="1:2" x14ac:dyDescent="0.2">
      <c r="A2" t="s">
        <v>113</v>
      </c>
    </row>
    <row r="3" spans="1:2" x14ac:dyDescent="0.2">
      <c r="A3" t="s">
        <v>114</v>
      </c>
    </row>
    <row r="4" spans="1:2" x14ac:dyDescent="0.2">
      <c r="B4" t="s">
        <v>115</v>
      </c>
    </row>
    <row r="5" spans="1:2" x14ac:dyDescent="0.2">
      <c r="A5" t="s">
        <v>116</v>
      </c>
    </row>
    <row r="6" spans="1:2" x14ac:dyDescent="0.2">
      <c r="A6" t="s">
        <v>117</v>
      </c>
    </row>
    <row r="7" spans="1:2" x14ac:dyDescent="0.2">
      <c r="A7" t="s">
        <v>118</v>
      </c>
    </row>
    <row r="9" spans="1:2" ht="15" x14ac:dyDescent="0.2">
      <c r="A9" s="113" t="s">
        <v>119</v>
      </c>
    </row>
    <row r="10" spans="1:2" x14ac:dyDescent="0.2">
      <c r="A10" t="s">
        <v>120</v>
      </c>
    </row>
    <row r="11" spans="1:2" x14ac:dyDescent="0.2">
      <c r="A11" t="s">
        <v>123</v>
      </c>
    </row>
    <row r="12" spans="1:2" x14ac:dyDescent="0.2">
      <c r="A12" t="s">
        <v>121</v>
      </c>
    </row>
    <row r="13" spans="1:2" x14ac:dyDescent="0.2">
      <c r="A13" t="s">
        <v>122</v>
      </c>
    </row>
    <row r="14" spans="1:2" x14ac:dyDescent="0.2">
      <c r="A14" t="s">
        <v>128</v>
      </c>
    </row>
    <row r="15" spans="1:2" x14ac:dyDescent="0.2">
      <c r="A15" t="s">
        <v>127</v>
      </c>
    </row>
    <row r="16" spans="1:2" x14ac:dyDescent="0.2">
      <c r="A16" t="s">
        <v>130</v>
      </c>
    </row>
    <row r="17" spans="1:1" x14ac:dyDescent="0.2">
      <c r="A17" t="s">
        <v>129</v>
      </c>
    </row>
    <row r="18" spans="1:1" x14ac:dyDescent="0.2">
      <c r="A18" t="s">
        <v>131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2001-09-26T20:23:58Z</cp:lastPrinted>
  <dcterms:created xsi:type="dcterms:W3CDTF">1998-02-04T17:03:27Z</dcterms:created>
  <dcterms:modified xsi:type="dcterms:W3CDTF">2023-09-13T17:39:16Z</dcterms:modified>
</cp:coreProperties>
</file>