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934ECF5-2F83-4914-A9F1-0C61D8A6974A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C4" i="1"/>
  <c r="D4" i="1"/>
  <c r="E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C5" i="1"/>
  <c r="D5" i="1"/>
  <c r="E5" i="1"/>
  <c r="F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C6" i="1"/>
  <c r="D6" i="1"/>
  <c r="E6" i="1"/>
  <c r="F6" i="1"/>
  <c r="G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C7" i="1"/>
  <c r="D7" i="1"/>
  <c r="E7" i="1"/>
  <c r="F7" i="1"/>
  <c r="G7" i="1"/>
  <c r="H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C8" i="1"/>
  <c r="D8" i="1"/>
  <c r="E8" i="1"/>
  <c r="F8" i="1"/>
  <c r="G8" i="1"/>
  <c r="H8" i="1"/>
  <c r="I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C9" i="1"/>
  <c r="D9" i="1"/>
  <c r="E9" i="1"/>
  <c r="F9" i="1"/>
  <c r="G9" i="1"/>
  <c r="H9" i="1"/>
  <c r="I9" i="1"/>
  <c r="J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C10" i="1"/>
  <c r="D10" i="1"/>
  <c r="E10" i="1"/>
  <c r="F10" i="1"/>
  <c r="G10" i="1"/>
  <c r="H10" i="1"/>
  <c r="I10" i="1"/>
  <c r="J10" i="1"/>
  <c r="K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C11" i="1"/>
  <c r="D11" i="1"/>
  <c r="E11" i="1"/>
  <c r="F11" i="1"/>
  <c r="G11" i="1"/>
  <c r="H11" i="1"/>
  <c r="I11" i="1"/>
  <c r="J11" i="1"/>
  <c r="K11" i="1"/>
  <c r="L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C12" i="1"/>
  <c r="D12" i="1"/>
  <c r="E12" i="1"/>
  <c r="F12" i="1"/>
  <c r="G12" i="1"/>
  <c r="H12" i="1"/>
  <c r="I12" i="1"/>
  <c r="J12" i="1"/>
  <c r="K12" i="1"/>
  <c r="L12" i="1"/>
  <c r="M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C13" i="1"/>
  <c r="D13" i="1"/>
  <c r="E13" i="1"/>
  <c r="F13" i="1"/>
  <c r="G13" i="1"/>
  <c r="H13" i="1"/>
  <c r="I13" i="1"/>
  <c r="J13" i="1"/>
  <c r="K13" i="1"/>
  <c r="L13" i="1"/>
  <c r="M13" i="1"/>
  <c r="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FR31" i="1"/>
  <c r="FS31" i="1"/>
  <c r="FT31" i="1"/>
  <c r="FU31" i="1"/>
  <c r="FV31" i="1"/>
  <c r="FW31" i="1"/>
  <c r="FX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FV35" i="1"/>
  <c r="FW35" i="1"/>
  <c r="FX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FR36" i="1"/>
  <c r="FS36" i="1"/>
  <c r="FT36" i="1"/>
  <c r="FU36" i="1"/>
  <c r="FV36" i="1"/>
  <c r="FW36" i="1"/>
  <c r="FX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FV39" i="1"/>
  <c r="FW39" i="1"/>
  <c r="FX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FT43" i="1"/>
  <c r="FU43" i="1"/>
  <c r="FV43" i="1"/>
  <c r="FW43" i="1"/>
  <c r="FX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U44" i="1"/>
  <c r="FV44" i="1"/>
  <c r="FW44" i="1"/>
  <c r="FX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R45" i="1"/>
  <c r="FS45" i="1"/>
  <c r="FT45" i="1"/>
  <c r="FU45" i="1"/>
  <c r="FV45" i="1"/>
  <c r="FW45" i="1"/>
  <c r="FX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FP46" i="1"/>
  <c r="FQ46" i="1"/>
  <c r="FR46" i="1"/>
  <c r="FS46" i="1"/>
  <c r="FT46" i="1"/>
  <c r="FU46" i="1"/>
  <c r="FV46" i="1"/>
  <c r="FW46" i="1"/>
  <c r="FX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FP47" i="1"/>
  <c r="FQ47" i="1"/>
  <c r="FR47" i="1"/>
  <c r="FS47" i="1"/>
  <c r="FT47" i="1"/>
  <c r="FU47" i="1"/>
  <c r="FV47" i="1"/>
  <c r="FW47" i="1"/>
  <c r="FX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FP48" i="1"/>
  <c r="FQ48" i="1"/>
  <c r="FR48" i="1"/>
  <c r="FS48" i="1"/>
  <c r="FT48" i="1"/>
  <c r="FU48" i="1"/>
  <c r="FV48" i="1"/>
  <c r="FW48" i="1"/>
  <c r="FX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R49" i="1"/>
  <c r="FS49" i="1"/>
  <c r="FT49" i="1"/>
  <c r="FU49" i="1"/>
  <c r="FV49" i="1"/>
  <c r="FW49" i="1"/>
  <c r="FX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R50" i="1"/>
  <c r="FS50" i="1"/>
  <c r="FT50" i="1"/>
  <c r="FU50" i="1"/>
  <c r="FV50" i="1"/>
  <c r="FW50" i="1"/>
  <c r="FX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FP51" i="1"/>
  <c r="FQ51" i="1"/>
  <c r="FR51" i="1"/>
  <c r="FS51" i="1"/>
  <c r="FT51" i="1"/>
  <c r="FU51" i="1"/>
  <c r="FV51" i="1"/>
  <c r="FW51" i="1"/>
  <c r="FX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W54" i="1"/>
  <c r="FX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W55" i="1"/>
  <c r="FX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FV58" i="1"/>
  <c r="FW58" i="1"/>
  <c r="FX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FP59" i="1"/>
  <c r="FQ59" i="1"/>
  <c r="FR59" i="1"/>
  <c r="FS59" i="1"/>
  <c r="FT59" i="1"/>
  <c r="FU59" i="1"/>
  <c r="FV59" i="1"/>
  <c r="FW59" i="1"/>
  <c r="FX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FQ60" i="1"/>
  <c r="FR60" i="1"/>
  <c r="FS60" i="1"/>
  <c r="FT60" i="1"/>
  <c r="FU60" i="1"/>
  <c r="FV60" i="1"/>
  <c r="FW60" i="1"/>
  <c r="FX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FO61" i="1"/>
  <c r="FP61" i="1"/>
  <c r="FQ61" i="1"/>
  <c r="FR61" i="1"/>
  <c r="FS61" i="1"/>
  <c r="FT61" i="1"/>
  <c r="FU61" i="1"/>
  <c r="FV61" i="1"/>
  <c r="FW61" i="1"/>
  <c r="FX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FS62" i="1"/>
  <c r="FT62" i="1"/>
  <c r="FU62" i="1"/>
  <c r="FV62" i="1"/>
  <c r="FW62" i="1"/>
  <c r="FX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FF63" i="1"/>
  <c r="FG63" i="1"/>
  <c r="FH63" i="1"/>
  <c r="FI63" i="1"/>
  <c r="FJ63" i="1"/>
  <c r="FK63" i="1"/>
  <c r="FL63" i="1"/>
  <c r="FM63" i="1"/>
  <c r="FN63" i="1"/>
  <c r="FO63" i="1"/>
  <c r="FP63" i="1"/>
  <c r="FQ63" i="1"/>
  <c r="FR63" i="1"/>
  <c r="FS63" i="1"/>
  <c r="FT63" i="1"/>
  <c r="FU63" i="1"/>
  <c r="FV63" i="1"/>
  <c r="FW63" i="1"/>
  <c r="FX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B64" i="1"/>
  <c r="FC64" i="1"/>
  <c r="FD64" i="1"/>
  <c r="FE64" i="1"/>
  <c r="FF64" i="1"/>
  <c r="FG64" i="1"/>
  <c r="FH64" i="1"/>
  <c r="FI64" i="1"/>
  <c r="FJ64" i="1"/>
  <c r="FK64" i="1"/>
  <c r="FL64" i="1"/>
  <c r="FM64" i="1"/>
  <c r="FN64" i="1"/>
  <c r="FO64" i="1"/>
  <c r="FP64" i="1"/>
  <c r="FQ64" i="1"/>
  <c r="FR64" i="1"/>
  <c r="FS64" i="1"/>
  <c r="FT64" i="1"/>
  <c r="FU64" i="1"/>
  <c r="FV64" i="1"/>
  <c r="FW64" i="1"/>
  <c r="FX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FH65" i="1"/>
  <c r="FI65" i="1"/>
  <c r="FJ65" i="1"/>
  <c r="FK65" i="1"/>
  <c r="FL65" i="1"/>
  <c r="FM65" i="1"/>
  <c r="FN65" i="1"/>
  <c r="FO65" i="1"/>
  <c r="FP65" i="1"/>
  <c r="FQ65" i="1"/>
  <c r="FR65" i="1"/>
  <c r="FS65" i="1"/>
  <c r="FT65" i="1"/>
  <c r="FU65" i="1"/>
  <c r="FV65" i="1"/>
  <c r="FW65" i="1"/>
  <c r="FX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FN66" i="1"/>
  <c r="FO66" i="1"/>
  <c r="FP66" i="1"/>
  <c r="FQ66" i="1"/>
  <c r="FR66" i="1"/>
  <c r="FS66" i="1"/>
  <c r="FT66" i="1"/>
  <c r="FU66" i="1"/>
  <c r="FV66" i="1"/>
  <c r="FW66" i="1"/>
  <c r="FX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FF67" i="1"/>
  <c r="FG67" i="1"/>
  <c r="FH67" i="1"/>
  <c r="FI67" i="1"/>
  <c r="FJ67" i="1"/>
  <c r="FK67" i="1"/>
  <c r="FL67" i="1"/>
  <c r="FM67" i="1"/>
  <c r="FN67" i="1"/>
  <c r="FO67" i="1"/>
  <c r="FP67" i="1"/>
  <c r="FQ67" i="1"/>
  <c r="FR67" i="1"/>
  <c r="FS67" i="1"/>
  <c r="FT67" i="1"/>
  <c r="FU67" i="1"/>
  <c r="FV67" i="1"/>
  <c r="FW67" i="1"/>
  <c r="FX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FO68" i="1"/>
  <c r="FP68" i="1"/>
  <c r="FQ68" i="1"/>
  <c r="FR68" i="1"/>
  <c r="FS68" i="1"/>
  <c r="FT68" i="1"/>
  <c r="FU68" i="1"/>
  <c r="FV68" i="1"/>
  <c r="FW68" i="1"/>
  <c r="FX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FO69" i="1"/>
  <c r="FP69" i="1"/>
  <c r="FQ69" i="1"/>
  <c r="FR69" i="1"/>
  <c r="FS69" i="1"/>
  <c r="FT69" i="1"/>
  <c r="FU69" i="1"/>
  <c r="FV69" i="1"/>
  <c r="FW69" i="1"/>
  <c r="FX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FF70" i="1"/>
  <c r="FG70" i="1"/>
  <c r="FH70" i="1"/>
  <c r="FI70" i="1"/>
  <c r="FJ70" i="1"/>
  <c r="FK70" i="1"/>
  <c r="FL70" i="1"/>
  <c r="FM70" i="1"/>
  <c r="FN70" i="1"/>
  <c r="FO70" i="1"/>
  <c r="FP70" i="1"/>
  <c r="FQ70" i="1"/>
  <c r="FR70" i="1"/>
  <c r="FS70" i="1"/>
  <c r="FT70" i="1"/>
  <c r="FU70" i="1"/>
  <c r="FV70" i="1"/>
  <c r="FW70" i="1"/>
  <c r="FX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FF71" i="1"/>
  <c r="FG71" i="1"/>
  <c r="FH71" i="1"/>
  <c r="FI71" i="1"/>
  <c r="FJ71" i="1"/>
  <c r="FK71" i="1"/>
  <c r="FL71" i="1"/>
  <c r="FM71" i="1"/>
  <c r="FN71" i="1"/>
  <c r="FO71" i="1"/>
  <c r="FP71" i="1"/>
  <c r="FQ71" i="1"/>
  <c r="FR71" i="1"/>
  <c r="FS71" i="1"/>
  <c r="FT71" i="1"/>
  <c r="FU71" i="1"/>
  <c r="FV71" i="1"/>
  <c r="FW71" i="1"/>
  <c r="FX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FF72" i="1"/>
  <c r="FG72" i="1"/>
  <c r="FH72" i="1"/>
  <c r="FI72" i="1"/>
  <c r="FJ72" i="1"/>
  <c r="FK72" i="1"/>
  <c r="FL72" i="1"/>
  <c r="FM72" i="1"/>
  <c r="FN72" i="1"/>
  <c r="FO72" i="1"/>
  <c r="FP72" i="1"/>
  <c r="FQ72" i="1"/>
  <c r="FR72" i="1"/>
  <c r="FS72" i="1"/>
  <c r="FT72" i="1"/>
  <c r="FU72" i="1"/>
  <c r="FV72" i="1"/>
  <c r="FW72" i="1"/>
  <c r="FX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FO73" i="1"/>
  <c r="FP73" i="1"/>
  <c r="FQ73" i="1"/>
  <c r="FR73" i="1"/>
  <c r="FS73" i="1"/>
  <c r="FT73" i="1"/>
  <c r="FU73" i="1"/>
  <c r="FV73" i="1"/>
  <c r="FW73" i="1"/>
  <c r="FX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FF74" i="1"/>
  <c r="FG74" i="1"/>
  <c r="FH74" i="1"/>
  <c r="FI74" i="1"/>
  <c r="FJ74" i="1"/>
  <c r="FK74" i="1"/>
  <c r="FL74" i="1"/>
  <c r="FM74" i="1"/>
  <c r="FN74" i="1"/>
  <c r="FO74" i="1"/>
  <c r="FP74" i="1"/>
  <c r="FQ74" i="1"/>
  <c r="FR74" i="1"/>
  <c r="FS74" i="1"/>
  <c r="FT74" i="1"/>
  <c r="FU74" i="1"/>
  <c r="FV74" i="1"/>
  <c r="FW74" i="1"/>
  <c r="FX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FN75" i="1"/>
  <c r="FO75" i="1"/>
  <c r="FP75" i="1"/>
  <c r="FQ75" i="1"/>
  <c r="FR75" i="1"/>
  <c r="FS75" i="1"/>
  <c r="FT75" i="1"/>
  <c r="FU75" i="1"/>
  <c r="FV75" i="1"/>
  <c r="FW75" i="1"/>
  <c r="FX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FF76" i="1"/>
  <c r="FG76" i="1"/>
  <c r="FH76" i="1"/>
  <c r="FI76" i="1"/>
  <c r="FJ76" i="1"/>
  <c r="FK76" i="1"/>
  <c r="FL76" i="1"/>
  <c r="FM76" i="1"/>
  <c r="FN76" i="1"/>
  <c r="FO76" i="1"/>
  <c r="FP76" i="1"/>
  <c r="FQ76" i="1"/>
  <c r="FR76" i="1"/>
  <c r="FS76" i="1"/>
  <c r="FT76" i="1"/>
  <c r="FU76" i="1"/>
  <c r="FV76" i="1"/>
  <c r="FW76" i="1"/>
  <c r="FX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FF77" i="1"/>
  <c r="FG77" i="1"/>
  <c r="FH77" i="1"/>
  <c r="FI77" i="1"/>
  <c r="FJ77" i="1"/>
  <c r="FK77" i="1"/>
  <c r="FL77" i="1"/>
  <c r="FM77" i="1"/>
  <c r="FN77" i="1"/>
  <c r="FO77" i="1"/>
  <c r="FP77" i="1"/>
  <c r="FQ77" i="1"/>
  <c r="FR77" i="1"/>
  <c r="FS77" i="1"/>
  <c r="FT77" i="1"/>
  <c r="FU77" i="1"/>
  <c r="FV77" i="1"/>
  <c r="FW77" i="1"/>
  <c r="FX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FF78" i="1"/>
  <c r="FG78" i="1"/>
  <c r="FH78" i="1"/>
  <c r="FI78" i="1"/>
  <c r="FJ78" i="1"/>
  <c r="FK78" i="1"/>
  <c r="FL78" i="1"/>
  <c r="FM78" i="1"/>
  <c r="FN78" i="1"/>
  <c r="FO78" i="1"/>
  <c r="FP78" i="1"/>
  <c r="FQ78" i="1"/>
  <c r="FR78" i="1"/>
  <c r="FS78" i="1"/>
  <c r="FT78" i="1"/>
  <c r="FU78" i="1"/>
  <c r="FV78" i="1"/>
  <c r="FW78" i="1"/>
  <c r="FX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FF79" i="1"/>
  <c r="FG79" i="1"/>
  <c r="FH79" i="1"/>
  <c r="FI79" i="1"/>
  <c r="FJ79" i="1"/>
  <c r="FK79" i="1"/>
  <c r="FL79" i="1"/>
  <c r="FM79" i="1"/>
  <c r="FN79" i="1"/>
  <c r="FO79" i="1"/>
  <c r="FP79" i="1"/>
  <c r="FQ79" i="1"/>
  <c r="FR79" i="1"/>
  <c r="FS79" i="1"/>
  <c r="FT79" i="1"/>
  <c r="FU79" i="1"/>
  <c r="FV79" i="1"/>
  <c r="FW79" i="1"/>
  <c r="FX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C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FF80" i="1"/>
  <c r="FG80" i="1"/>
  <c r="FH80" i="1"/>
  <c r="FI80" i="1"/>
  <c r="FJ80" i="1"/>
  <c r="FK80" i="1"/>
  <c r="FL80" i="1"/>
  <c r="FM80" i="1"/>
  <c r="FN80" i="1"/>
  <c r="FO80" i="1"/>
  <c r="FP80" i="1"/>
  <c r="FQ80" i="1"/>
  <c r="FR80" i="1"/>
  <c r="FS80" i="1"/>
  <c r="FT80" i="1"/>
  <c r="FU80" i="1"/>
  <c r="FV80" i="1"/>
  <c r="FW80" i="1"/>
  <c r="FX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C81" i="1"/>
  <c r="CD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FF81" i="1"/>
  <c r="FG81" i="1"/>
  <c r="FH81" i="1"/>
  <c r="FI81" i="1"/>
  <c r="FJ81" i="1"/>
  <c r="FK81" i="1"/>
  <c r="FL81" i="1"/>
  <c r="FM81" i="1"/>
  <c r="FN81" i="1"/>
  <c r="FO81" i="1"/>
  <c r="FP81" i="1"/>
  <c r="FQ81" i="1"/>
  <c r="FR81" i="1"/>
  <c r="FS81" i="1"/>
  <c r="FT81" i="1"/>
  <c r="FU81" i="1"/>
  <c r="FV81" i="1"/>
  <c r="FW81" i="1"/>
  <c r="FX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C82" i="1"/>
  <c r="CD82" i="1"/>
  <c r="CE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FF82" i="1"/>
  <c r="FG82" i="1"/>
  <c r="FH82" i="1"/>
  <c r="FI82" i="1"/>
  <c r="FJ82" i="1"/>
  <c r="FK82" i="1"/>
  <c r="FL82" i="1"/>
  <c r="FM82" i="1"/>
  <c r="FN82" i="1"/>
  <c r="FO82" i="1"/>
  <c r="FP82" i="1"/>
  <c r="FQ82" i="1"/>
  <c r="FR82" i="1"/>
  <c r="FS82" i="1"/>
  <c r="FT82" i="1"/>
  <c r="FU82" i="1"/>
  <c r="FV82" i="1"/>
  <c r="FW82" i="1"/>
  <c r="FX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C83" i="1"/>
  <c r="CD83" i="1"/>
  <c r="CE83" i="1"/>
  <c r="CF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C84" i="1"/>
  <c r="CD84" i="1"/>
  <c r="CE84" i="1"/>
  <c r="CF84" i="1"/>
  <c r="CG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C85" i="1"/>
  <c r="CD85" i="1"/>
  <c r="CE85" i="1"/>
  <c r="CF85" i="1"/>
  <c r="CG85" i="1"/>
  <c r="CH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C86" i="1"/>
  <c r="CD86" i="1"/>
  <c r="CE86" i="1"/>
  <c r="CF86" i="1"/>
  <c r="CG86" i="1"/>
  <c r="CH86" i="1"/>
  <c r="CI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M86" i="1"/>
  <c r="FN86" i="1"/>
  <c r="FO86" i="1"/>
  <c r="FP86" i="1"/>
  <c r="FQ86" i="1"/>
  <c r="FR86" i="1"/>
  <c r="FS86" i="1"/>
  <c r="FT86" i="1"/>
  <c r="FU86" i="1"/>
  <c r="FV86" i="1"/>
  <c r="FW86" i="1"/>
  <c r="FX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C87" i="1"/>
  <c r="CD87" i="1"/>
  <c r="CE87" i="1"/>
  <c r="CF87" i="1"/>
  <c r="CG87" i="1"/>
  <c r="CH87" i="1"/>
  <c r="CI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V87" i="1"/>
  <c r="EW87" i="1"/>
  <c r="EX87" i="1"/>
  <c r="EY87" i="1"/>
  <c r="EZ87" i="1"/>
  <c r="FA87" i="1"/>
  <c r="FB87" i="1"/>
  <c r="FC87" i="1"/>
  <c r="FD87" i="1"/>
  <c r="FE87" i="1"/>
  <c r="FF87" i="1"/>
  <c r="FG87" i="1"/>
  <c r="FH87" i="1"/>
  <c r="FI87" i="1"/>
  <c r="FJ87" i="1"/>
  <c r="FK87" i="1"/>
  <c r="FL87" i="1"/>
  <c r="FM87" i="1"/>
  <c r="FN87" i="1"/>
  <c r="FO87" i="1"/>
  <c r="FP87" i="1"/>
  <c r="FQ87" i="1"/>
  <c r="FR87" i="1"/>
  <c r="FS87" i="1"/>
  <c r="FT87" i="1"/>
  <c r="FU87" i="1"/>
  <c r="FV87" i="1"/>
  <c r="FW87" i="1"/>
  <c r="FX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C88" i="1"/>
  <c r="CD88" i="1"/>
  <c r="CE88" i="1"/>
  <c r="CF88" i="1"/>
  <c r="CG88" i="1"/>
  <c r="CH88" i="1"/>
  <c r="CI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</calcChain>
</file>

<file path=xl/sharedStrings.xml><?xml version="1.0" encoding="utf-8"?>
<sst xmlns="http://schemas.openxmlformats.org/spreadsheetml/2006/main" count="2" uniqueCount="1">
  <si>
    <t>Pre 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</si>
</sst>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0" xfId="0" applyNumberFormat="1" applyFont="1" applyAlignment="1">
      <alignment horizontal="center"/>
    </xf>
    <xf numFmtId="164" fontId="1" fillId="0" borderId="0" xfId="0" applyNumberFormat="1" applyFont="1"/>
    <xf numFmtId="3" fontId="1" fillId="0" borderId="0" xfId="0" applyNumberFormat="1" applyFont="1"/>
    <xf numFmtId="3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3.xml"/><Relationship Id="rId21" Type="http://schemas.openxmlformats.org/officeDocument/2006/relationships/externalLink" Target="externalLinks/externalLink18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84" Type="http://schemas.openxmlformats.org/officeDocument/2006/relationships/externalLink" Target="externalLinks/externalLink81.xml"/><Relationship Id="rId89" Type="http://schemas.openxmlformats.org/officeDocument/2006/relationships/styles" Target="styles.xml"/><Relationship Id="rId16" Type="http://schemas.openxmlformats.org/officeDocument/2006/relationships/externalLink" Target="externalLinks/externalLink13.xml"/><Relationship Id="rId11" Type="http://schemas.openxmlformats.org/officeDocument/2006/relationships/externalLink" Target="externalLinks/externalLink8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74" Type="http://schemas.openxmlformats.org/officeDocument/2006/relationships/externalLink" Target="externalLinks/externalLink71.xml"/><Relationship Id="rId79" Type="http://schemas.openxmlformats.org/officeDocument/2006/relationships/externalLink" Target="externalLinks/externalLink76.xml"/><Relationship Id="rId5" Type="http://schemas.openxmlformats.org/officeDocument/2006/relationships/externalLink" Target="externalLinks/externalLink2.xml"/><Relationship Id="rId90" Type="http://schemas.openxmlformats.org/officeDocument/2006/relationships/sharedStrings" Target="sharedStrings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77" Type="http://schemas.openxmlformats.org/officeDocument/2006/relationships/externalLink" Target="externalLinks/externalLink74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80" Type="http://schemas.openxmlformats.org/officeDocument/2006/relationships/externalLink" Target="externalLinks/externalLink77.xml"/><Relationship Id="rId85" Type="http://schemas.openxmlformats.org/officeDocument/2006/relationships/externalLink" Target="externalLinks/externalLink82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externalLink" Target="externalLinks/externalLink72.xml"/><Relationship Id="rId83" Type="http://schemas.openxmlformats.org/officeDocument/2006/relationships/externalLink" Target="externalLinks/externalLink80.xml"/><Relationship Id="rId88" Type="http://schemas.openxmlformats.org/officeDocument/2006/relationships/theme" Target="theme/theme1.xml"/><Relationship Id="rId9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10" Type="http://schemas.openxmlformats.org/officeDocument/2006/relationships/externalLink" Target="externalLinks/externalLink7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externalLink" Target="externalLinks/externalLink70.xml"/><Relationship Id="rId78" Type="http://schemas.openxmlformats.org/officeDocument/2006/relationships/externalLink" Target="externalLinks/externalLink75.xml"/><Relationship Id="rId81" Type="http://schemas.openxmlformats.org/officeDocument/2006/relationships/externalLink" Target="externalLinks/externalLink78.xml"/><Relationship Id="rId86" Type="http://schemas.openxmlformats.org/officeDocument/2006/relationships/externalLink" Target="externalLinks/externalLink83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9" Type="http://schemas.openxmlformats.org/officeDocument/2006/relationships/externalLink" Target="externalLinks/externalLink36.xml"/><Relationship Id="rId34" Type="http://schemas.openxmlformats.org/officeDocument/2006/relationships/externalLink" Target="externalLinks/externalLink31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76" Type="http://schemas.openxmlformats.org/officeDocument/2006/relationships/externalLink" Target="externalLinks/externalLink73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6.xml"/><Relationship Id="rId24" Type="http://schemas.openxmlformats.org/officeDocument/2006/relationships/externalLink" Target="externalLinks/externalLink21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66" Type="http://schemas.openxmlformats.org/officeDocument/2006/relationships/externalLink" Target="externalLinks/externalLink63.xml"/><Relationship Id="rId87" Type="http://schemas.openxmlformats.org/officeDocument/2006/relationships/externalLink" Target="externalLinks/externalLink84.xml"/><Relationship Id="rId61" Type="http://schemas.openxmlformats.org/officeDocument/2006/relationships/externalLink" Target="externalLinks/externalLink58.xml"/><Relationship Id="rId82" Type="http://schemas.openxmlformats.org/officeDocument/2006/relationships/externalLink" Target="externalLinks/externalLink79.xml"/><Relationship Id="rId19" Type="http://schemas.openxmlformats.org/officeDocument/2006/relationships/externalLink" Target="externalLinks/externalLink16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and Uinta Counties Decline</a:t>
            </a:r>
          </a:p>
        </c:rich>
      </c:tx>
      <c:layout>
        <c:manualLayout>
          <c:xMode val="edge"/>
          <c:yMode val="edge"/>
          <c:x val="0.32110112291960374"/>
          <c:y val="1.15207373271889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606878946489327E-2"/>
          <c:y val="0.16359447004608296"/>
          <c:w val="0.86762834029705183"/>
          <c:h val="0.66129032258064513"/>
        </c:manualLayout>
      </c:layout>
      <c:areaChart>
        <c:grouping val="stacked"/>
        <c:varyColors val="0"/>
        <c:ser>
          <c:idx val="0"/>
          <c:order val="0"/>
          <c:tx>
            <c:strRef>
              <c:f>Sheet1!$CO$2</c:f>
              <c:strCache>
                <c:ptCount val="1"/>
                <c:pt idx="0">
                  <c:v>Pre 94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Sheet1!$CO$3:$CO$88</c:f>
              <c:numCache>
                <c:formatCode>0.00000</c:formatCode>
                <c:ptCount val="86"/>
                <c:pt idx="0">
                  <c:v>0.8433144516129033</c:v>
                </c:pt>
                <c:pt idx="1">
                  <c:v>0.8664817142857143</c:v>
                </c:pt>
                <c:pt idx="2">
                  <c:v>0.84962003225806459</c:v>
                </c:pt>
                <c:pt idx="3">
                  <c:v>0.84850646666666663</c:v>
                </c:pt>
                <c:pt idx="4">
                  <c:v>0.85801441935483869</c:v>
                </c:pt>
                <c:pt idx="5">
                  <c:v>0.88335229999999998</c:v>
                </c:pt>
                <c:pt idx="6">
                  <c:v>0.8924863225806452</c:v>
                </c:pt>
                <c:pt idx="7">
                  <c:v>0.83564387096774195</c:v>
                </c:pt>
                <c:pt idx="8">
                  <c:v>0.80319123333333331</c:v>
                </c:pt>
                <c:pt idx="9">
                  <c:v>0.85618464516129023</c:v>
                </c:pt>
                <c:pt idx="10">
                  <c:v>0.82315139999999998</c:v>
                </c:pt>
                <c:pt idx="11">
                  <c:v>0.80286161290322577</c:v>
                </c:pt>
                <c:pt idx="12">
                  <c:v>0.79669774193548393</c:v>
                </c:pt>
                <c:pt idx="13">
                  <c:v>0.76698767857142858</c:v>
                </c:pt>
                <c:pt idx="14">
                  <c:v>0.79126451612903226</c:v>
                </c:pt>
                <c:pt idx="15">
                  <c:v>0.77096066666666674</c:v>
                </c:pt>
                <c:pt idx="16">
                  <c:v>0.72558277419354833</c:v>
                </c:pt>
                <c:pt idx="17">
                  <c:v>0.75818513333333326</c:v>
                </c:pt>
                <c:pt idx="18">
                  <c:v>0.76905483870967739</c:v>
                </c:pt>
                <c:pt idx="19">
                  <c:v>0.78225822580645166</c:v>
                </c:pt>
                <c:pt idx="20">
                  <c:v>0.78519610000000006</c:v>
                </c:pt>
                <c:pt idx="21">
                  <c:v>0.73316845161290323</c:v>
                </c:pt>
                <c:pt idx="22">
                  <c:v>0.75247653333333331</c:v>
                </c:pt>
                <c:pt idx="23">
                  <c:v>0.73192364516129038</c:v>
                </c:pt>
                <c:pt idx="24">
                  <c:v>0.74362812903225817</c:v>
                </c:pt>
                <c:pt idx="25">
                  <c:v>0.77685875862068965</c:v>
                </c:pt>
                <c:pt idx="26">
                  <c:v>0.7720674193548388</c:v>
                </c:pt>
                <c:pt idx="27">
                  <c:v>0.7521713333333333</c:v>
                </c:pt>
                <c:pt idx="28">
                  <c:v>0.72054054838709669</c:v>
                </c:pt>
                <c:pt idx="29">
                  <c:v>0.77686556666666662</c:v>
                </c:pt>
                <c:pt idx="30">
                  <c:v>0.73124535483870967</c:v>
                </c:pt>
                <c:pt idx="31">
                  <c:v>0.64061412903225812</c:v>
                </c:pt>
                <c:pt idx="32">
                  <c:v>0.67548316666666663</c:v>
                </c:pt>
                <c:pt idx="33">
                  <c:v>0.67539829032258059</c:v>
                </c:pt>
                <c:pt idx="34">
                  <c:v>0.66101403333333342</c:v>
                </c:pt>
                <c:pt idx="35">
                  <c:v>0.63291554838709674</c:v>
                </c:pt>
                <c:pt idx="36">
                  <c:v>0.62358680645161291</c:v>
                </c:pt>
                <c:pt idx="37">
                  <c:v>0.62274371428571429</c:v>
                </c:pt>
                <c:pt idx="38">
                  <c:v>0.61447058064516125</c:v>
                </c:pt>
                <c:pt idx="39">
                  <c:v>0.62057793333333333</c:v>
                </c:pt>
                <c:pt idx="40">
                  <c:v>0.58110532258064518</c:v>
                </c:pt>
                <c:pt idx="41">
                  <c:v>0.56516979999999994</c:v>
                </c:pt>
                <c:pt idx="42">
                  <c:v>0.58211309677419354</c:v>
                </c:pt>
                <c:pt idx="43">
                  <c:v>0.52188780645161292</c:v>
                </c:pt>
                <c:pt idx="44">
                  <c:v>0.57411599999999996</c:v>
                </c:pt>
                <c:pt idx="45">
                  <c:v>0.56694590322580651</c:v>
                </c:pt>
                <c:pt idx="46">
                  <c:v>0.55043390000000003</c:v>
                </c:pt>
                <c:pt idx="47">
                  <c:v>0.53011167741935483</c:v>
                </c:pt>
                <c:pt idx="48">
                  <c:v>0.51385945161290325</c:v>
                </c:pt>
                <c:pt idx="49">
                  <c:v>0.52918678571428568</c:v>
                </c:pt>
                <c:pt idx="50">
                  <c:v>0.51380258064516127</c:v>
                </c:pt>
                <c:pt idx="51">
                  <c:v>0.68333113333333328</c:v>
                </c:pt>
                <c:pt idx="52">
                  <c:v>0.67642477419354841</c:v>
                </c:pt>
                <c:pt idx="53">
                  <c:v>0.47090006666666662</c:v>
                </c:pt>
                <c:pt idx="54">
                  <c:v>0.60331809677419346</c:v>
                </c:pt>
                <c:pt idx="55">
                  <c:v>0.6148195161290323</c:v>
                </c:pt>
                <c:pt idx="56">
                  <c:v>0.59930113333333324</c:v>
                </c:pt>
                <c:pt idx="57">
                  <c:v>0.60855967741935479</c:v>
                </c:pt>
                <c:pt idx="58">
                  <c:v>0.57219693333333344</c:v>
                </c:pt>
                <c:pt idx="59">
                  <c:v>0.55343493548387102</c:v>
                </c:pt>
                <c:pt idx="60">
                  <c:v>0.47136461290322584</c:v>
                </c:pt>
                <c:pt idx="61">
                  <c:v>0.50342314285714285</c:v>
                </c:pt>
                <c:pt idx="62">
                  <c:v>0.50062141935483873</c:v>
                </c:pt>
                <c:pt idx="63">
                  <c:v>0.52797100000000008</c:v>
                </c:pt>
                <c:pt idx="64">
                  <c:v>0.45049922580645163</c:v>
                </c:pt>
                <c:pt idx="65">
                  <c:v>0.54675953333333327</c:v>
                </c:pt>
                <c:pt idx="66">
                  <c:v>0.39141258064516127</c:v>
                </c:pt>
                <c:pt idx="67">
                  <c:v>0.37836454838709677</c:v>
                </c:pt>
                <c:pt idx="68">
                  <c:v>0.42877313333333333</c:v>
                </c:pt>
                <c:pt idx="69">
                  <c:v>0.45876774193548386</c:v>
                </c:pt>
                <c:pt idx="70">
                  <c:v>0.46620286666666666</c:v>
                </c:pt>
                <c:pt idx="71">
                  <c:v>0.33899719354838709</c:v>
                </c:pt>
                <c:pt idx="72">
                  <c:v>0.36712061290322578</c:v>
                </c:pt>
                <c:pt idx="73">
                  <c:v>0.26760027586206897</c:v>
                </c:pt>
                <c:pt idx="74">
                  <c:v>0.34421054838709675</c:v>
                </c:pt>
                <c:pt idx="75">
                  <c:v>0.35409026666666665</c:v>
                </c:pt>
                <c:pt idx="76">
                  <c:v>0.36223919354838707</c:v>
                </c:pt>
                <c:pt idx="77">
                  <c:v>0.36693026666666667</c:v>
                </c:pt>
                <c:pt idx="78">
                  <c:v>0.33552716129032256</c:v>
                </c:pt>
                <c:pt idx="79">
                  <c:v>0.29737129032258064</c:v>
                </c:pt>
                <c:pt idx="80">
                  <c:v>0.19602826666666667</c:v>
                </c:pt>
                <c:pt idx="81">
                  <c:v>0.34372803225806453</c:v>
                </c:pt>
                <c:pt idx="82">
                  <c:v>0.3560511666666667</c:v>
                </c:pt>
                <c:pt idx="83">
                  <c:v>0.17382525806451612</c:v>
                </c:pt>
                <c:pt idx="84">
                  <c:v>0.16459538709677421</c:v>
                </c:pt>
                <c:pt idx="85">
                  <c:v>0.18199110714285713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6-4473-AB3F-19AD25A0ED0A}"/>
            </c:ext>
          </c:extLst>
        </c:ser>
        <c:ser>
          <c:idx val="1"/>
          <c:order val="1"/>
          <c:tx>
            <c:strRef>
              <c:f>Sheet1!$CP$2</c:f>
              <c:strCache>
                <c:ptCount val="1"/>
                <c:pt idx="0">
                  <c:v>Jan-94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Sheet1!$CP$3:$CP$88</c:f>
              <c:numCache>
                <c:formatCode>0.00000</c:formatCode>
                <c:ptCount val="86"/>
                <c:pt idx="0">
                  <c:v>1.2434000000000001E-2</c:v>
                </c:pt>
                <c:pt idx="1">
                  <c:v>2.0268000000000001E-2</c:v>
                </c:pt>
                <c:pt idx="2">
                  <c:v>2.0036903225806452E-2</c:v>
                </c:pt>
                <c:pt idx="3">
                  <c:v>1.3152500000000001E-2</c:v>
                </c:pt>
                <c:pt idx="4">
                  <c:v>1.8873806451612903E-2</c:v>
                </c:pt>
                <c:pt idx="5">
                  <c:v>1.4800566666666666E-2</c:v>
                </c:pt>
                <c:pt idx="6">
                  <c:v>1.6753290322580647E-2</c:v>
                </c:pt>
                <c:pt idx="7">
                  <c:v>1.4546935483870968E-2</c:v>
                </c:pt>
                <c:pt idx="8">
                  <c:v>1.1926899999999999E-2</c:v>
                </c:pt>
                <c:pt idx="9">
                  <c:v>1.1965451612903227E-2</c:v>
                </c:pt>
                <c:pt idx="10">
                  <c:v>1.1990733333333333E-2</c:v>
                </c:pt>
                <c:pt idx="11">
                  <c:v>1.165709677419355E-2</c:v>
                </c:pt>
                <c:pt idx="12">
                  <c:v>1.0864064516129032E-2</c:v>
                </c:pt>
                <c:pt idx="13">
                  <c:v>1.0428428571428571E-2</c:v>
                </c:pt>
                <c:pt idx="14">
                  <c:v>1.0746838709677419E-2</c:v>
                </c:pt>
                <c:pt idx="15">
                  <c:v>1.0079300000000001E-2</c:v>
                </c:pt>
                <c:pt idx="16">
                  <c:v>1.0427516129032258E-2</c:v>
                </c:pt>
                <c:pt idx="17">
                  <c:v>8.7231666666666673E-3</c:v>
                </c:pt>
                <c:pt idx="18">
                  <c:v>9.8059032258064512E-3</c:v>
                </c:pt>
                <c:pt idx="19">
                  <c:v>1.0213032258064516E-2</c:v>
                </c:pt>
                <c:pt idx="20">
                  <c:v>8.946966666666667E-3</c:v>
                </c:pt>
                <c:pt idx="21">
                  <c:v>1.052041935483871E-2</c:v>
                </c:pt>
                <c:pt idx="22">
                  <c:v>1.0246666666666666E-2</c:v>
                </c:pt>
                <c:pt idx="23">
                  <c:v>9.8741290322580631E-3</c:v>
                </c:pt>
                <c:pt idx="24">
                  <c:v>1.0448580645161291E-2</c:v>
                </c:pt>
                <c:pt idx="25">
                  <c:v>9.8598620689655178E-3</c:v>
                </c:pt>
                <c:pt idx="26">
                  <c:v>9.9181290322580655E-3</c:v>
                </c:pt>
                <c:pt idx="27">
                  <c:v>9.7599333333333333E-3</c:v>
                </c:pt>
                <c:pt idx="28">
                  <c:v>7.1908387096774199E-3</c:v>
                </c:pt>
                <c:pt idx="29">
                  <c:v>9.0290666666666668E-3</c:v>
                </c:pt>
                <c:pt idx="30">
                  <c:v>8.7608064516129045E-3</c:v>
                </c:pt>
                <c:pt idx="31">
                  <c:v>8.4625483870967733E-3</c:v>
                </c:pt>
                <c:pt idx="32">
                  <c:v>8.6049666666666667E-3</c:v>
                </c:pt>
                <c:pt idx="33">
                  <c:v>7.9712580645161287E-3</c:v>
                </c:pt>
                <c:pt idx="34">
                  <c:v>8.4967666666666657E-3</c:v>
                </c:pt>
                <c:pt idx="35">
                  <c:v>8.0297096774193544E-3</c:v>
                </c:pt>
                <c:pt idx="36">
                  <c:v>6.314516129032258E-3</c:v>
                </c:pt>
                <c:pt idx="37">
                  <c:v>7.7501428571428574E-3</c:v>
                </c:pt>
                <c:pt idx="38">
                  <c:v>7.4149677419354841E-3</c:v>
                </c:pt>
                <c:pt idx="39">
                  <c:v>7.4881333333333333E-3</c:v>
                </c:pt>
                <c:pt idx="40">
                  <c:v>7.1621935483870969E-3</c:v>
                </c:pt>
                <c:pt idx="41">
                  <c:v>6.7844666666666666E-3</c:v>
                </c:pt>
                <c:pt idx="42">
                  <c:v>6.4787419354838706E-3</c:v>
                </c:pt>
                <c:pt idx="43">
                  <c:v>7.0962258064516132E-3</c:v>
                </c:pt>
                <c:pt idx="44">
                  <c:v>7.2466666666666669E-3</c:v>
                </c:pt>
                <c:pt idx="45">
                  <c:v>7.2418709677419353E-3</c:v>
                </c:pt>
                <c:pt idx="46">
                  <c:v>7.0434999999999994E-3</c:v>
                </c:pt>
                <c:pt idx="47">
                  <c:v>6.7727419354838714E-3</c:v>
                </c:pt>
                <c:pt idx="48">
                  <c:v>7.1259999999999995E-3</c:v>
                </c:pt>
                <c:pt idx="49">
                  <c:v>6.9358214285714283E-3</c:v>
                </c:pt>
                <c:pt idx="50">
                  <c:v>6.632935483870968E-3</c:v>
                </c:pt>
                <c:pt idx="51">
                  <c:v>6.9402666666666668E-3</c:v>
                </c:pt>
                <c:pt idx="52">
                  <c:v>6.5629677419354838E-3</c:v>
                </c:pt>
                <c:pt idx="53">
                  <c:v>5.2948000000000005E-3</c:v>
                </c:pt>
                <c:pt idx="54">
                  <c:v>5.9203225806451609E-3</c:v>
                </c:pt>
                <c:pt idx="55">
                  <c:v>6.5412903225806444E-3</c:v>
                </c:pt>
                <c:pt idx="56">
                  <c:v>5.8099666666666669E-3</c:v>
                </c:pt>
                <c:pt idx="57">
                  <c:v>5.744064516129032E-3</c:v>
                </c:pt>
                <c:pt idx="58">
                  <c:v>5.8706000000000001E-3</c:v>
                </c:pt>
                <c:pt idx="59">
                  <c:v>5.1585806451612901E-3</c:v>
                </c:pt>
                <c:pt idx="60">
                  <c:v>2.5789677419354841E-3</c:v>
                </c:pt>
                <c:pt idx="61">
                  <c:v>2.1905714285714284E-3</c:v>
                </c:pt>
                <c:pt idx="62">
                  <c:v>6.2562903225806456E-3</c:v>
                </c:pt>
                <c:pt idx="63">
                  <c:v>5.7749000000000003E-3</c:v>
                </c:pt>
                <c:pt idx="64">
                  <c:v>5.731129032258064E-3</c:v>
                </c:pt>
                <c:pt idx="65">
                  <c:v>6.0230333333333328E-3</c:v>
                </c:pt>
                <c:pt idx="66">
                  <c:v>6.1928709677419357E-3</c:v>
                </c:pt>
                <c:pt idx="67">
                  <c:v>5.547935483870968E-3</c:v>
                </c:pt>
                <c:pt idx="68">
                  <c:v>5.2594666666666672E-3</c:v>
                </c:pt>
                <c:pt idx="69">
                  <c:v>4.8152258064516123E-3</c:v>
                </c:pt>
                <c:pt idx="70">
                  <c:v>5.304766666666667E-3</c:v>
                </c:pt>
                <c:pt idx="71">
                  <c:v>5.2370967741935479E-3</c:v>
                </c:pt>
                <c:pt idx="72">
                  <c:v>5.0907741935483876E-3</c:v>
                </c:pt>
                <c:pt idx="73">
                  <c:v>3.7527586206896552E-3</c:v>
                </c:pt>
                <c:pt idx="74">
                  <c:v>4.3895161290322584E-3</c:v>
                </c:pt>
                <c:pt idx="75">
                  <c:v>4.1177000000000002E-3</c:v>
                </c:pt>
                <c:pt idx="76">
                  <c:v>4.2363225806451611E-3</c:v>
                </c:pt>
                <c:pt idx="77">
                  <c:v>4.2566000000000001E-3</c:v>
                </c:pt>
                <c:pt idx="78">
                  <c:v>3.5946129032258067E-3</c:v>
                </c:pt>
                <c:pt idx="79">
                  <c:v>4.6802258064516126E-3</c:v>
                </c:pt>
                <c:pt idx="80">
                  <c:v>1.3808333333333333E-3</c:v>
                </c:pt>
                <c:pt idx="81">
                  <c:v>4.8972903225806457E-3</c:v>
                </c:pt>
                <c:pt idx="82">
                  <c:v>4.6272333333333329E-3</c:v>
                </c:pt>
                <c:pt idx="83">
                  <c:v>4.3751935483870965E-3</c:v>
                </c:pt>
                <c:pt idx="84">
                  <c:v>4.1650000000000003E-3</c:v>
                </c:pt>
                <c:pt idx="85">
                  <c:v>4.2218571428571426E-3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36-4473-AB3F-19AD25A0ED0A}"/>
            </c:ext>
          </c:extLst>
        </c:ser>
        <c:ser>
          <c:idx val="2"/>
          <c:order val="2"/>
          <c:tx>
            <c:strRef>
              <c:f>Sheet1!$CQ$2</c:f>
              <c:strCache>
                <c:ptCount val="1"/>
                <c:pt idx="0">
                  <c:v>Feb-94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Sheet1!$CQ$3:$CQ$88</c:f>
              <c:numCache>
                <c:formatCode>0.00000</c:formatCode>
                <c:ptCount val="86"/>
                <c:pt idx="0">
                  <c:v>0</c:v>
                </c:pt>
                <c:pt idx="1">
                  <c:v>1.4871464285714286E-2</c:v>
                </c:pt>
                <c:pt idx="2">
                  <c:v>1.7862741935483872E-2</c:v>
                </c:pt>
                <c:pt idx="3">
                  <c:v>1.4623866666666667E-2</c:v>
                </c:pt>
                <c:pt idx="4">
                  <c:v>1.2597677419354839E-2</c:v>
                </c:pt>
                <c:pt idx="5">
                  <c:v>9.3028999999999994E-3</c:v>
                </c:pt>
                <c:pt idx="6">
                  <c:v>9.5270967741935483E-3</c:v>
                </c:pt>
                <c:pt idx="7">
                  <c:v>7.6482580645161292E-3</c:v>
                </c:pt>
                <c:pt idx="8">
                  <c:v>4.6807999999999997E-3</c:v>
                </c:pt>
                <c:pt idx="9">
                  <c:v>6.1885806451612898E-3</c:v>
                </c:pt>
                <c:pt idx="10">
                  <c:v>5.6927999999999996E-3</c:v>
                </c:pt>
                <c:pt idx="11">
                  <c:v>3.5208387096774198E-3</c:v>
                </c:pt>
                <c:pt idx="12">
                  <c:v>4.8660322580645161E-3</c:v>
                </c:pt>
                <c:pt idx="13">
                  <c:v>6.8931428571428572E-3</c:v>
                </c:pt>
                <c:pt idx="14">
                  <c:v>7.437387096774193E-3</c:v>
                </c:pt>
                <c:pt idx="15">
                  <c:v>7.0308333333333334E-3</c:v>
                </c:pt>
                <c:pt idx="16">
                  <c:v>4.2604838709677422E-3</c:v>
                </c:pt>
                <c:pt idx="17">
                  <c:v>4.3735666666666661E-3</c:v>
                </c:pt>
                <c:pt idx="18">
                  <c:v>6.7561290322580639E-3</c:v>
                </c:pt>
                <c:pt idx="19">
                  <c:v>6.3864838709677416E-3</c:v>
                </c:pt>
                <c:pt idx="20">
                  <c:v>4.8046666666666663E-3</c:v>
                </c:pt>
                <c:pt idx="21">
                  <c:v>5.7213548387096769E-3</c:v>
                </c:pt>
                <c:pt idx="22">
                  <c:v>6.493466666666667E-3</c:v>
                </c:pt>
                <c:pt idx="23">
                  <c:v>6.3747096774193551E-3</c:v>
                </c:pt>
                <c:pt idx="24">
                  <c:v>6.4299677419354844E-3</c:v>
                </c:pt>
                <c:pt idx="25">
                  <c:v>5.8993103448275862E-3</c:v>
                </c:pt>
                <c:pt idx="26">
                  <c:v>5.8005806451612903E-3</c:v>
                </c:pt>
                <c:pt idx="27">
                  <c:v>5.5420999999999995E-3</c:v>
                </c:pt>
                <c:pt idx="28">
                  <c:v>5.537580645161291E-3</c:v>
                </c:pt>
                <c:pt idx="29">
                  <c:v>5.2535333333333335E-3</c:v>
                </c:pt>
                <c:pt idx="30">
                  <c:v>5.2391612903225811E-3</c:v>
                </c:pt>
                <c:pt idx="31">
                  <c:v>4.6982580645161288E-3</c:v>
                </c:pt>
                <c:pt idx="32">
                  <c:v>5.0701666666666664E-3</c:v>
                </c:pt>
                <c:pt idx="33">
                  <c:v>4.7721935483870962E-3</c:v>
                </c:pt>
                <c:pt idx="34">
                  <c:v>4.6351333333333336E-3</c:v>
                </c:pt>
                <c:pt idx="35">
                  <c:v>3.5221935483870964E-3</c:v>
                </c:pt>
                <c:pt idx="36">
                  <c:v>3.2792258064516127E-3</c:v>
                </c:pt>
                <c:pt idx="37">
                  <c:v>3.5213571428571429E-3</c:v>
                </c:pt>
                <c:pt idx="38">
                  <c:v>3.3117741935483874E-3</c:v>
                </c:pt>
                <c:pt idx="39">
                  <c:v>4.2874333333333325E-3</c:v>
                </c:pt>
                <c:pt idx="40">
                  <c:v>4.246741935483871E-3</c:v>
                </c:pt>
                <c:pt idx="41">
                  <c:v>4.1063666666666665E-3</c:v>
                </c:pt>
                <c:pt idx="42">
                  <c:v>2.9247096774193547E-3</c:v>
                </c:pt>
                <c:pt idx="43">
                  <c:v>4.1933870967741935E-3</c:v>
                </c:pt>
                <c:pt idx="44">
                  <c:v>3.8758666666666667E-3</c:v>
                </c:pt>
                <c:pt idx="45">
                  <c:v>4.2851935483870967E-3</c:v>
                </c:pt>
                <c:pt idx="46">
                  <c:v>3.9896000000000003E-3</c:v>
                </c:pt>
                <c:pt idx="47">
                  <c:v>3.8908709677419355E-3</c:v>
                </c:pt>
                <c:pt idx="48">
                  <c:v>3.6311935483870966E-3</c:v>
                </c:pt>
                <c:pt idx="49">
                  <c:v>3.6835714285714284E-3</c:v>
                </c:pt>
                <c:pt idx="50">
                  <c:v>3.3189032258064519E-3</c:v>
                </c:pt>
                <c:pt idx="51">
                  <c:v>3.3208666666666668E-3</c:v>
                </c:pt>
                <c:pt idx="52">
                  <c:v>1.8700967741935484E-3</c:v>
                </c:pt>
                <c:pt idx="53">
                  <c:v>3.6973333333333333E-3</c:v>
                </c:pt>
                <c:pt idx="54">
                  <c:v>3.1357741935483874E-3</c:v>
                </c:pt>
                <c:pt idx="55">
                  <c:v>3.1512903225806451E-3</c:v>
                </c:pt>
                <c:pt idx="56">
                  <c:v>2.643333333333333E-3</c:v>
                </c:pt>
                <c:pt idx="57">
                  <c:v>3.0076129032258064E-3</c:v>
                </c:pt>
                <c:pt idx="58">
                  <c:v>2.5812999999999999E-3</c:v>
                </c:pt>
                <c:pt idx="59">
                  <c:v>2.9426129032258065E-3</c:v>
                </c:pt>
                <c:pt idx="60">
                  <c:v>2.6642903225806451E-3</c:v>
                </c:pt>
                <c:pt idx="61">
                  <c:v>2.5934642857142857E-3</c:v>
                </c:pt>
                <c:pt idx="62">
                  <c:v>3.1568709677419356E-3</c:v>
                </c:pt>
                <c:pt idx="63">
                  <c:v>3.1548666666666664E-3</c:v>
                </c:pt>
                <c:pt idx="64">
                  <c:v>2.8860000000000001E-3</c:v>
                </c:pt>
                <c:pt idx="65">
                  <c:v>3.1389666666666667E-3</c:v>
                </c:pt>
                <c:pt idx="66">
                  <c:v>2.9990322580645159E-3</c:v>
                </c:pt>
                <c:pt idx="67">
                  <c:v>1.6173225806451613E-3</c:v>
                </c:pt>
                <c:pt idx="68">
                  <c:v>2.908166666666667E-3</c:v>
                </c:pt>
                <c:pt idx="69">
                  <c:v>2.7076129032258065E-3</c:v>
                </c:pt>
                <c:pt idx="70">
                  <c:v>2.6261333333333337E-3</c:v>
                </c:pt>
                <c:pt idx="71">
                  <c:v>2.8074193548387094E-3</c:v>
                </c:pt>
                <c:pt idx="72">
                  <c:v>2.8766451612903228E-3</c:v>
                </c:pt>
                <c:pt idx="73">
                  <c:v>2.7775517241379307E-3</c:v>
                </c:pt>
                <c:pt idx="74">
                  <c:v>2.7069032258064517E-3</c:v>
                </c:pt>
                <c:pt idx="75">
                  <c:v>2.7923333333333333E-3</c:v>
                </c:pt>
                <c:pt idx="76">
                  <c:v>2.6689999999999999E-3</c:v>
                </c:pt>
                <c:pt idx="77">
                  <c:v>2.7065000000000001E-3</c:v>
                </c:pt>
                <c:pt idx="78">
                  <c:v>2.6480322580645162E-3</c:v>
                </c:pt>
                <c:pt idx="79">
                  <c:v>2.7348709677419351E-3</c:v>
                </c:pt>
                <c:pt idx="80">
                  <c:v>1.8540000000000002E-3</c:v>
                </c:pt>
                <c:pt idx="81">
                  <c:v>2.5028064516129035E-3</c:v>
                </c:pt>
                <c:pt idx="82">
                  <c:v>2.6316999999999998E-3</c:v>
                </c:pt>
                <c:pt idx="83">
                  <c:v>2.4859354838709675E-3</c:v>
                </c:pt>
                <c:pt idx="84">
                  <c:v>2.4450967741935486E-3</c:v>
                </c:pt>
                <c:pt idx="85">
                  <c:v>2.5310714285714285E-3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36-4473-AB3F-19AD25A0ED0A}"/>
            </c:ext>
          </c:extLst>
        </c:ser>
        <c:ser>
          <c:idx val="3"/>
          <c:order val="3"/>
          <c:tx>
            <c:strRef>
              <c:f>Sheet1!$CR$2</c:f>
              <c:strCache>
                <c:ptCount val="1"/>
                <c:pt idx="0">
                  <c:v>Mar-94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Sheet1!$CR$3:$CR$88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1.9394838709677418E-3</c:v>
                </c:pt>
                <c:pt idx="3">
                  <c:v>7.9289999999999992E-4</c:v>
                </c:pt>
                <c:pt idx="4">
                  <c:v>1.5386129032258066E-3</c:v>
                </c:pt>
                <c:pt idx="5">
                  <c:v>1.5638E-3</c:v>
                </c:pt>
                <c:pt idx="6">
                  <c:v>2.0098387096774192E-3</c:v>
                </c:pt>
                <c:pt idx="7">
                  <c:v>1.459032258064516E-3</c:v>
                </c:pt>
                <c:pt idx="8">
                  <c:v>9.5083333333333326E-4</c:v>
                </c:pt>
                <c:pt idx="9">
                  <c:v>8.8970967741935491E-4</c:v>
                </c:pt>
                <c:pt idx="10">
                  <c:v>5.5436666666666668E-4</c:v>
                </c:pt>
                <c:pt idx="11">
                  <c:v>1.1737741935483872E-3</c:v>
                </c:pt>
                <c:pt idx="12">
                  <c:v>1.3760645161290323E-3</c:v>
                </c:pt>
                <c:pt idx="13">
                  <c:v>1.4725000000000001E-3</c:v>
                </c:pt>
                <c:pt idx="14">
                  <c:v>1.3413548387096773E-3</c:v>
                </c:pt>
                <c:pt idx="15">
                  <c:v>1.3075999999999999E-3</c:v>
                </c:pt>
                <c:pt idx="16">
                  <c:v>1.2264193548387095E-3</c:v>
                </c:pt>
                <c:pt idx="17">
                  <c:v>1.2258333333333333E-3</c:v>
                </c:pt>
                <c:pt idx="18">
                  <c:v>1.1666774193548387E-3</c:v>
                </c:pt>
                <c:pt idx="19">
                  <c:v>1.1969032258064515E-3</c:v>
                </c:pt>
                <c:pt idx="20">
                  <c:v>1.1490999999999999E-3</c:v>
                </c:pt>
                <c:pt idx="21">
                  <c:v>1.1269032258064515E-3</c:v>
                </c:pt>
                <c:pt idx="22">
                  <c:v>1.2109E-3</c:v>
                </c:pt>
                <c:pt idx="23">
                  <c:v>1.0053870967741936E-3</c:v>
                </c:pt>
                <c:pt idx="24">
                  <c:v>1.3695161290322581E-3</c:v>
                </c:pt>
                <c:pt idx="25">
                  <c:v>1.2896206896551724E-3</c:v>
                </c:pt>
                <c:pt idx="26">
                  <c:v>1.2224838709677418E-3</c:v>
                </c:pt>
                <c:pt idx="27">
                  <c:v>1.1976000000000001E-3</c:v>
                </c:pt>
                <c:pt idx="28">
                  <c:v>1.2165483870967744E-3</c:v>
                </c:pt>
                <c:pt idx="29">
                  <c:v>1.0497333333333333E-3</c:v>
                </c:pt>
                <c:pt idx="30">
                  <c:v>9.7341935483870974E-4</c:v>
                </c:pt>
                <c:pt idx="31">
                  <c:v>9.3735483870967739E-4</c:v>
                </c:pt>
                <c:pt idx="32">
                  <c:v>9.1873333333333329E-4</c:v>
                </c:pt>
                <c:pt idx="33">
                  <c:v>9.4096774193548388E-4</c:v>
                </c:pt>
                <c:pt idx="34">
                  <c:v>1.0491000000000001E-3</c:v>
                </c:pt>
                <c:pt idx="35">
                  <c:v>8.6196774193548391E-4</c:v>
                </c:pt>
                <c:pt idx="36">
                  <c:v>9.0525806451612902E-4</c:v>
                </c:pt>
                <c:pt idx="37">
                  <c:v>8.2360714285714296E-4</c:v>
                </c:pt>
                <c:pt idx="38">
                  <c:v>8.3461290322580641E-4</c:v>
                </c:pt>
                <c:pt idx="39">
                  <c:v>8.187E-4</c:v>
                </c:pt>
                <c:pt idx="40">
                  <c:v>9.1174193548387102E-4</c:v>
                </c:pt>
                <c:pt idx="41">
                  <c:v>8.854333333333333E-4</c:v>
                </c:pt>
                <c:pt idx="42">
                  <c:v>8.6380645161290316E-4</c:v>
                </c:pt>
                <c:pt idx="43">
                  <c:v>8.6896774193548386E-4</c:v>
                </c:pt>
                <c:pt idx="44">
                  <c:v>1.5923333333333334E-3</c:v>
                </c:pt>
                <c:pt idx="45">
                  <c:v>8.5932258064516122E-4</c:v>
                </c:pt>
                <c:pt idx="46">
                  <c:v>8.6256666666666669E-4</c:v>
                </c:pt>
                <c:pt idx="47">
                  <c:v>6.8341935483870963E-4</c:v>
                </c:pt>
                <c:pt idx="48">
                  <c:v>7.1419354838709681E-4</c:v>
                </c:pt>
                <c:pt idx="49">
                  <c:v>7.9321428571428577E-4</c:v>
                </c:pt>
                <c:pt idx="50">
                  <c:v>6.7548387096774199E-4</c:v>
                </c:pt>
                <c:pt idx="51">
                  <c:v>7.7973333333333328E-4</c:v>
                </c:pt>
                <c:pt idx="52">
                  <c:v>7.7654838709677418E-4</c:v>
                </c:pt>
                <c:pt idx="53">
                  <c:v>6.1143333333333336E-4</c:v>
                </c:pt>
                <c:pt idx="54">
                  <c:v>7.4638709677419353E-4</c:v>
                </c:pt>
                <c:pt idx="55">
                  <c:v>1.5129354838709678E-3</c:v>
                </c:pt>
                <c:pt idx="56">
                  <c:v>7.3203333333333336E-4</c:v>
                </c:pt>
                <c:pt idx="57">
                  <c:v>7.281612903225806E-4</c:v>
                </c:pt>
                <c:pt idx="58">
                  <c:v>7.583333333333333E-4</c:v>
                </c:pt>
                <c:pt idx="59">
                  <c:v>6.4025806451612909E-4</c:v>
                </c:pt>
                <c:pt idx="60">
                  <c:v>5.3512903225806446E-4</c:v>
                </c:pt>
                <c:pt idx="61">
                  <c:v>5.0567857142857142E-4</c:v>
                </c:pt>
                <c:pt idx="62">
                  <c:v>6.2780645161290328E-4</c:v>
                </c:pt>
                <c:pt idx="63">
                  <c:v>7.0699999999999995E-4</c:v>
                </c:pt>
                <c:pt idx="64">
                  <c:v>7.4925806451612903E-4</c:v>
                </c:pt>
                <c:pt idx="65">
                  <c:v>5.9923333333333328E-4</c:v>
                </c:pt>
                <c:pt idx="66">
                  <c:v>7.4970967741935486E-4</c:v>
                </c:pt>
                <c:pt idx="67">
                  <c:v>6.1222580645161283E-4</c:v>
                </c:pt>
                <c:pt idx="68">
                  <c:v>5.9299999999999999E-4</c:v>
                </c:pt>
                <c:pt idx="69">
                  <c:v>7.9799999999999999E-4</c:v>
                </c:pt>
                <c:pt idx="70">
                  <c:v>7.2690000000000005E-4</c:v>
                </c:pt>
                <c:pt idx="71">
                  <c:v>7.2845161290322586E-4</c:v>
                </c:pt>
                <c:pt idx="72">
                  <c:v>6.7432258064516128E-4</c:v>
                </c:pt>
                <c:pt idx="73">
                  <c:v>8.4517241379310342E-5</c:v>
                </c:pt>
                <c:pt idx="74">
                  <c:v>5.5029032258064518E-4</c:v>
                </c:pt>
                <c:pt idx="75">
                  <c:v>5.0013333333333331E-4</c:v>
                </c:pt>
                <c:pt idx="76">
                  <c:v>6.7058064516129032E-4</c:v>
                </c:pt>
                <c:pt idx="77">
                  <c:v>5.5853333333333332E-4</c:v>
                </c:pt>
                <c:pt idx="78">
                  <c:v>6.1038709677419358E-4</c:v>
                </c:pt>
                <c:pt idx="79">
                  <c:v>5.4522580645161294E-4</c:v>
                </c:pt>
                <c:pt idx="80">
                  <c:v>5.0799999999999999E-4</c:v>
                </c:pt>
                <c:pt idx="81">
                  <c:v>6.1067741935483873E-4</c:v>
                </c:pt>
                <c:pt idx="82">
                  <c:v>5.5953333333333335E-4</c:v>
                </c:pt>
                <c:pt idx="83">
                  <c:v>6.0938709677419356E-4</c:v>
                </c:pt>
                <c:pt idx="84">
                  <c:v>#N/A</c:v>
                </c:pt>
                <c:pt idx="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36-4473-AB3F-19AD25A0ED0A}"/>
            </c:ext>
          </c:extLst>
        </c:ser>
        <c:ser>
          <c:idx val="4"/>
          <c:order val="4"/>
          <c:tx>
            <c:strRef>
              <c:f>Sheet1!$CS$2</c:f>
              <c:strCache>
                <c:ptCount val="1"/>
                <c:pt idx="0">
                  <c:v>Apr-94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Sheet1!$CS$3:$CS$88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5.6665333333333337E-3</c:v>
                </c:pt>
                <c:pt idx="4">
                  <c:v>1.3544548387096775E-2</c:v>
                </c:pt>
                <c:pt idx="5">
                  <c:v>1.07805E-2</c:v>
                </c:pt>
                <c:pt idx="6">
                  <c:v>9.4394838709677426E-3</c:v>
                </c:pt>
                <c:pt idx="7">
                  <c:v>9.4561935483870978E-3</c:v>
                </c:pt>
                <c:pt idx="8">
                  <c:v>8.3534666666666667E-3</c:v>
                </c:pt>
                <c:pt idx="9">
                  <c:v>6.3495161290322583E-3</c:v>
                </c:pt>
                <c:pt idx="10">
                  <c:v>7.1158333333333334E-3</c:v>
                </c:pt>
                <c:pt idx="11">
                  <c:v>6.5190322580645161E-3</c:v>
                </c:pt>
                <c:pt idx="12">
                  <c:v>5.8929032258064522E-3</c:v>
                </c:pt>
                <c:pt idx="13">
                  <c:v>5.8304285714285715E-3</c:v>
                </c:pt>
                <c:pt idx="14">
                  <c:v>5.3836451612903234E-3</c:v>
                </c:pt>
                <c:pt idx="15">
                  <c:v>6.0270333333333334E-3</c:v>
                </c:pt>
                <c:pt idx="16">
                  <c:v>5.5637096774193541E-3</c:v>
                </c:pt>
                <c:pt idx="17">
                  <c:v>5.2648333333333332E-3</c:v>
                </c:pt>
                <c:pt idx="18">
                  <c:v>4.509E-3</c:v>
                </c:pt>
                <c:pt idx="19">
                  <c:v>3.1605806451612904E-3</c:v>
                </c:pt>
                <c:pt idx="20">
                  <c:v>4.1381333333333336E-3</c:v>
                </c:pt>
                <c:pt idx="21">
                  <c:v>4.7824193548387092E-3</c:v>
                </c:pt>
                <c:pt idx="22">
                  <c:v>5.0111999999999995E-3</c:v>
                </c:pt>
                <c:pt idx="23">
                  <c:v>4.8072580645161286E-3</c:v>
                </c:pt>
                <c:pt idx="24">
                  <c:v>6.0568709677419359E-3</c:v>
                </c:pt>
                <c:pt idx="25">
                  <c:v>5.452275862068966E-3</c:v>
                </c:pt>
                <c:pt idx="26">
                  <c:v>5.1820322580645164E-3</c:v>
                </c:pt>
                <c:pt idx="27">
                  <c:v>4.7645333333333336E-3</c:v>
                </c:pt>
                <c:pt idx="28">
                  <c:v>4.0279677419354839E-3</c:v>
                </c:pt>
                <c:pt idx="29">
                  <c:v>4.8183000000000002E-3</c:v>
                </c:pt>
                <c:pt idx="30">
                  <c:v>4.7753870967741936E-3</c:v>
                </c:pt>
                <c:pt idx="31">
                  <c:v>4.7328387096774189E-3</c:v>
                </c:pt>
                <c:pt idx="32">
                  <c:v>4.6438333333333331E-3</c:v>
                </c:pt>
                <c:pt idx="33">
                  <c:v>3.8557741935483871E-3</c:v>
                </c:pt>
                <c:pt idx="34">
                  <c:v>4.3569999999999998E-3</c:v>
                </c:pt>
                <c:pt idx="35">
                  <c:v>4.0572580645161288E-3</c:v>
                </c:pt>
                <c:pt idx="36">
                  <c:v>4.0467419354838713E-3</c:v>
                </c:pt>
                <c:pt idx="37">
                  <c:v>4.0359285714285714E-3</c:v>
                </c:pt>
                <c:pt idx="38">
                  <c:v>3.0051612903225808E-3</c:v>
                </c:pt>
                <c:pt idx="39">
                  <c:v>3.9007E-3</c:v>
                </c:pt>
                <c:pt idx="40">
                  <c:v>3.7226129032258064E-3</c:v>
                </c:pt>
                <c:pt idx="41">
                  <c:v>3.6556333333333333E-3</c:v>
                </c:pt>
                <c:pt idx="42">
                  <c:v>3.5483870967741938E-3</c:v>
                </c:pt>
                <c:pt idx="43">
                  <c:v>3.6543548387096775E-3</c:v>
                </c:pt>
                <c:pt idx="44">
                  <c:v>3.4431333333333333E-3</c:v>
                </c:pt>
                <c:pt idx="45">
                  <c:v>2.802709677419355E-3</c:v>
                </c:pt>
                <c:pt idx="46">
                  <c:v>3.9245999999999994E-3</c:v>
                </c:pt>
                <c:pt idx="47">
                  <c:v>3.1946774193548385E-3</c:v>
                </c:pt>
                <c:pt idx="48">
                  <c:v>2.840258064516129E-3</c:v>
                </c:pt>
                <c:pt idx="49">
                  <c:v>2.9176428571428574E-3</c:v>
                </c:pt>
                <c:pt idx="50">
                  <c:v>2.6656774193548386E-3</c:v>
                </c:pt>
                <c:pt idx="51">
                  <c:v>2.7523333333333336E-3</c:v>
                </c:pt>
                <c:pt idx="52">
                  <c:v>2.733548387096774E-3</c:v>
                </c:pt>
                <c:pt idx="53">
                  <c:v>2.4537000000000001E-3</c:v>
                </c:pt>
                <c:pt idx="54">
                  <c:v>2.9530967741935484E-3</c:v>
                </c:pt>
                <c:pt idx="55">
                  <c:v>2.9172903225806453E-3</c:v>
                </c:pt>
                <c:pt idx="56">
                  <c:v>3.0849000000000002E-3</c:v>
                </c:pt>
                <c:pt idx="57">
                  <c:v>2.74958064516129E-3</c:v>
                </c:pt>
                <c:pt idx="58">
                  <c:v>2.6327333333333331E-3</c:v>
                </c:pt>
                <c:pt idx="59">
                  <c:v>2.4528709677419354E-3</c:v>
                </c:pt>
                <c:pt idx="60">
                  <c:v>1.9644838709677419E-3</c:v>
                </c:pt>
                <c:pt idx="61">
                  <c:v>1.9148214285714287E-3</c:v>
                </c:pt>
                <c:pt idx="62">
                  <c:v>2.5489032258064516E-3</c:v>
                </c:pt>
                <c:pt idx="63">
                  <c:v>2.4522999999999997E-3</c:v>
                </c:pt>
                <c:pt idx="64">
                  <c:v>2.9426129032258065E-3</c:v>
                </c:pt>
                <c:pt idx="65">
                  <c:v>3.1062999999999998E-3</c:v>
                </c:pt>
                <c:pt idx="66">
                  <c:v>2.7573225806451613E-3</c:v>
                </c:pt>
                <c:pt idx="67">
                  <c:v>2.9342903225806453E-3</c:v>
                </c:pt>
                <c:pt idx="68">
                  <c:v>3.1380333333333333E-3</c:v>
                </c:pt>
                <c:pt idx="69">
                  <c:v>2.3599032258064517E-3</c:v>
                </c:pt>
                <c:pt idx="70">
                  <c:v>2.6397E-3</c:v>
                </c:pt>
                <c:pt idx="71">
                  <c:v>2.5487741935483871E-3</c:v>
                </c:pt>
                <c:pt idx="72">
                  <c:v>2.7348387096774191E-3</c:v>
                </c:pt>
                <c:pt idx="73">
                  <c:v>2.667655172413793E-3</c:v>
                </c:pt>
                <c:pt idx="74">
                  <c:v>2.8898709677419353E-3</c:v>
                </c:pt>
                <c:pt idx="75">
                  <c:v>2.7249000000000002E-3</c:v>
                </c:pt>
                <c:pt idx="76">
                  <c:v>2.7018387096774195E-3</c:v>
                </c:pt>
                <c:pt idx="77">
                  <c:v>2.5036333333333331E-3</c:v>
                </c:pt>
                <c:pt idx="78">
                  <c:v>2.4387741935483873E-3</c:v>
                </c:pt>
                <c:pt idx="79">
                  <c:v>2.3936129032258065E-3</c:v>
                </c:pt>
                <c:pt idx="80">
                  <c:v>1.9943666666666668E-3</c:v>
                </c:pt>
                <c:pt idx="81">
                  <c:v>2.7800000000000004E-3</c:v>
                </c:pt>
                <c:pt idx="82">
                  <c:v>2.3178666666666668E-3</c:v>
                </c:pt>
                <c:pt idx="83">
                  <c:v>2.4358387096774193E-3</c:v>
                </c:pt>
                <c:pt idx="84">
                  <c:v>2.3015161290322579E-3</c:v>
                </c:pt>
                <c:pt idx="85">
                  <c:v>2.32475E-3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36-4473-AB3F-19AD25A0ED0A}"/>
            </c:ext>
          </c:extLst>
        </c:ser>
        <c:ser>
          <c:idx val="5"/>
          <c:order val="5"/>
          <c:tx>
            <c:strRef>
              <c:f>Sheet1!$CT$2</c:f>
              <c:strCache>
                <c:ptCount val="1"/>
                <c:pt idx="0">
                  <c:v>May-94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Sheet1!$CT$3:$CT$88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1.1755129032258064E-2</c:v>
                </c:pt>
                <c:pt idx="5">
                  <c:v>1.2306866666666666E-2</c:v>
                </c:pt>
                <c:pt idx="6">
                  <c:v>1.5004548387096774E-2</c:v>
                </c:pt>
                <c:pt idx="7">
                  <c:v>1.3428129032258063E-2</c:v>
                </c:pt>
                <c:pt idx="8">
                  <c:v>1.0576733333333333E-2</c:v>
                </c:pt>
                <c:pt idx="9">
                  <c:v>9.0010967741935479E-3</c:v>
                </c:pt>
                <c:pt idx="10">
                  <c:v>8.8779333333333342E-3</c:v>
                </c:pt>
                <c:pt idx="11">
                  <c:v>1.1562032258064516E-2</c:v>
                </c:pt>
                <c:pt idx="12">
                  <c:v>1.2664516129032258E-2</c:v>
                </c:pt>
                <c:pt idx="13">
                  <c:v>1.1596142857142857E-2</c:v>
                </c:pt>
                <c:pt idx="14">
                  <c:v>1.1757290322580646E-2</c:v>
                </c:pt>
                <c:pt idx="15">
                  <c:v>1.24724E-2</c:v>
                </c:pt>
                <c:pt idx="16">
                  <c:v>1.0890580645161291E-2</c:v>
                </c:pt>
                <c:pt idx="17">
                  <c:v>9.2249333333333326E-3</c:v>
                </c:pt>
                <c:pt idx="18">
                  <c:v>8.8004516129032255E-3</c:v>
                </c:pt>
                <c:pt idx="19">
                  <c:v>8.7404516129032245E-3</c:v>
                </c:pt>
                <c:pt idx="20">
                  <c:v>8.4887000000000001E-3</c:v>
                </c:pt>
                <c:pt idx="21">
                  <c:v>8.7715161290322589E-3</c:v>
                </c:pt>
                <c:pt idx="22">
                  <c:v>9.9089666666666663E-3</c:v>
                </c:pt>
                <c:pt idx="23">
                  <c:v>1.023216129032258E-2</c:v>
                </c:pt>
                <c:pt idx="24">
                  <c:v>1.1470225806451613E-2</c:v>
                </c:pt>
                <c:pt idx="25">
                  <c:v>1.0681689655172414E-2</c:v>
                </c:pt>
                <c:pt idx="26">
                  <c:v>1.0855548387096774E-2</c:v>
                </c:pt>
                <c:pt idx="27">
                  <c:v>1.1385133333333334E-2</c:v>
                </c:pt>
                <c:pt idx="28">
                  <c:v>1.1235354838709678E-2</c:v>
                </c:pt>
                <c:pt idx="29">
                  <c:v>1.0909733333333334E-2</c:v>
                </c:pt>
                <c:pt idx="30">
                  <c:v>1.0504064516129032E-2</c:v>
                </c:pt>
                <c:pt idx="31">
                  <c:v>1.0086677419354838E-2</c:v>
                </c:pt>
                <c:pt idx="32">
                  <c:v>1.0172033333333334E-2</c:v>
                </c:pt>
                <c:pt idx="33">
                  <c:v>1.017616129032258E-2</c:v>
                </c:pt>
                <c:pt idx="34">
                  <c:v>1.1007733333333334E-2</c:v>
                </c:pt>
                <c:pt idx="35">
                  <c:v>9.2373870967741925E-3</c:v>
                </c:pt>
                <c:pt idx="36">
                  <c:v>8.7935483870967748E-3</c:v>
                </c:pt>
                <c:pt idx="37">
                  <c:v>8.0823571428571429E-3</c:v>
                </c:pt>
                <c:pt idx="38">
                  <c:v>7.6593870967741938E-3</c:v>
                </c:pt>
                <c:pt idx="39">
                  <c:v>8.0727999999999998E-3</c:v>
                </c:pt>
                <c:pt idx="40">
                  <c:v>8.1323225806451613E-3</c:v>
                </c:pt>
                <c:pt idx="41">
                  <c:v>7.5455666666666673E-3</c:v>
                </c:pt>
                <c:pt idx="42">
                  <c:v>8.0113548387096764E-3</c:v>
                </c:pt>
                <c:pt idx="43">
                  <c:v>7.593870967741936E-3</c:v>
                </c:pt>
                <c:pt idx="44">
                  <c:v>1.3190433333333333E-2</c:v>
                </c:pt>
                <c:pt idx="45">
                  <c:v>7.7993548387096769E-3</c:v>
                </c:pt>
                <c:pt idx="46">
                  <c:v>7.9123666666666669E-3</c:v>
                </c:pt>
                <c:pt idx="47">
                  <c:v>6.4311612903225806E-3</c:v>
                </c:pt>
                <c:pt idx="48">
                  <c:v>7.2075806451612897E-3</c:v>
                </c:pt>
                <c:pt idx="49">
                  <c:v>7.0038214285714287E-3</c:v>
                </c:pt>
                <c:pt idx="50">
                  <c:v>6.1938064516129038E-3</c:v>
                </c:pt>
                <c:pt idx="51">
                  <c:v>6.707233333333334E-3</c:v>
                </c:pt>
                <c:pt idx="52">
                  <c:v>6.8268709677419348E-3</c:v>
                </c:pt>
                <c:pt idx="53">
                  <c:v>5.9522999999999998E-3</c:v>
                </c:pt>
                <c:pt idx="54">
                  <c:v>6.6882258064516129E-3</c:v>
                </c:pt>
                <c:pt idx="55">
                  <c:v>9.5811290322580633E-3</c:v>
                </c:pt>
                <c:pt idx="56">
                  <c:v>6.0241999999999995E-3</c:v>
                </c:pt>
                <c:pt idx="57">
                  <c:v>6.0228064516129037E-3</c:v>
                </c:pt>
                <c:pt idx="58">
                  <c:v>5.8465666666666664E-3</c:v>
                </c:pt>
                <c:pt idx="59">
                  <c:v>5.6047741935483873E-3</c:v>
                </c:pt>
                <c:pt idx="60">
                  <c:v>5.1083548387096771E-3</c:v>
                </c:pt>
                <c:pt idx="61">
                  <c:v>5.3765714285714293E-3</c:v>
                </c:pt>
                <c:pt idx="62">
                  <c:v>6.3226129032258067E-3</c:v>
                </c:pt>
                <c:pt idx="63">
                  <c:v>5.1133000000000003E-3</c:v>
                </c:pt>
                <c:pt idx="64">
                  <c:v>5.3018387096774198E-3</c:v>
                </c:pt>
                <c:pt idx="65">
                  <c:v>5.3356999999999996E-3</c:v>
                </c:pt>
                <c:pt idx="66">
                  <c:v>5.4440000000000001E-3</c:v>
                </c:pt>
                <c:pt idx="67">
                  <c:v>5.3355161290322582E-3</c:v>
                </c:pt>
                <c:pt idx="68">
                  <c:v>5.4416666666666667E-3</c:v>
                </c:pt>
                <c:pt idx="69">
                  <c:v>4.6239032258064512E-3</c:v>
                </c:pt>
                <c:pt idx="70">
                  <c:v>4.8564333333333326E-3</c:v>
                </c:pt>
                <c:pt idx="71">
                  <c:v>4.7013870967741941E-3</c:v>
                </c:pt>
                <c:pt idx="72">
                  <c:v>4.8711290322580644E-3</c:v>
                </c:pt>
                <c:pt idx="73">
                  <c:v>9.1879310344827577E-4</c:v>
                </c:pt>
                <c:pt idx="74">
                  <c:v>4.7996774193548386E-3</c:v>
                </c:pt>
                <c:pt idx="75">
                  <c:v>4.5084999999999995E-3</c:v>
                </c:pt>
                <c:pt idx="76">
                  <c:v>4.9538387096774196E-3</c:v>
                </c:pt>
                <c:pt idx="77">
                  <c:v>4.8679333333333337E-3</c:v>
                </c:pt>
                <c:pt idx="78">
                  <c:v>4.0275161290322581E-3</c:v>
                </c:pt>
                <c:pt idx="79">
                  <c:v>4.2349032258064516E-3</c:v>
                </c:pt>
                <c:pt idx="80">
                  <c:v>3.7591999999999999E-3</c:v>
                </c:pt>
                <c:pt idx="81">
                  <c:v>4.4998709677419356E-3</c:v>
                </c:pt>
                <c:pt idx="82">
                  <c:v>3.8918999999999998E-3</c:v>
                </c:pt>
                <c:pt idx="83">
                  <c:v>4.3358709677419355E-3</c:v>
                </c:pt>
                <c:pt idx="84">
                  <c:v>3.8815483870967742E-3</c:v>
                </c:pt>
                <c:pt idx="85">
                  <c:v>3.6213571428571427E-3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36-4473-AB3F-19AD25A0ED0A}"/>
            </c:ext>
          </c:extLst>
        </c:ser>
        <c:ser>
          <c:idx val="6"/>
          <c:order val="6"/>
          <c:tx>
            <c:strRef>
              <c:f>Sheet1!$CU$2</c:f>
              <c:strCache>
                <c:ptCount val="1"/>
                <c:pt idx="0">
                  <c:v>Jun-94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Sheet1!$CU$3:$CU$88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1.1495933333333335E-2</c:v>
                </c:pt>
                <c:pt idx="6">
                  <c:v>4.9587419354838709E-3</c:v>
                </c:pt>
                <c:pt idx="7">
                  <c:v>8.474483870967742E-3</c:v>
                </c:pt>
                <c:pt idx="8">
                  <c:v>5.9175333333333332E-3</c:v>
                </c:pt>
                <c:pt idx="9">
                  <c:v>5.6240322580645161E-3</c:v>
                </c:pt>
                <c:pt idx="10">
                  <c:v>7.6999666666666671E-3</c:v>
                </c:pt>
                <c:pt idx="11">
                  <c:v>3.9890580645161287E-2</c:v>
                </c:pt>
                <c:pt idx="12">
                  <c:v>4.0094999999999999E-2</c:v>
                </c:pt>
                <c:pt idx="13">
                  <c:v>3.7994714285714284E-2</c:v>
                </c:pt>
                <c:pt idx="14">
                  <c:v>3.6151903225806449E-2</c:v>
                </c:pt>
                <c:pt idx="15">
                  <c:v>3.7253733333333337E-2</c:v>
                </c:pt>
                <c:pt idx="16">
                  <c:v>2.1612290322580646E-2</c:v>
                </c:pt>
                <c:pt idx="17">
                  <c:v>2.1565666666666667E-2</c:v>
                </c:pt>
                <c:pt idx="18">
                  <c:v>1.9853129032258065E-2</c:v>
                </c:pt>
                <c:pt idx="19">
                  <c:v>1.9633193548387096E-2</c:v>
                </c:pt>
                <c:pt idx="20">
                  <c:v>1.7113199999999999E-2</c:v>
                </c:pt>
                <c:pt idx="21">
                  <c:v>1.8156516129032258E-2</c:v>
                </c:pt>
                <c:pt idx="22">
                  <c:v>8.4106333333333338E-3</c:v>
                </c:pt>
                <c:pt idx="23">
                  <c:v>5.5080000000000007E-3</c:v>
                </c:pt>
                <c:pt idx="24">
                  <c:v>4.4850322580645158E-3</c:v>
                </c:pt>
                <c:pt idx="25">
                  <c:v>4.1771724137931029E-3</c:v>
                </c:pt>
                <c:pt idx="26">
                  <c:v>5.4150967741935481E-3</c:v>
                </c:pt>
                <c:pt idx="27">
                  <c:v>3.7242333333333336E-3</c:v>
                </c:pt>
                <c:pt idx="28">
                  <c:v>3.5537419354838709E-3</c:v>
                </c:pt>
                <c:pt idx="29">
                  <c:v>4.0007000000000003E-3</c:v>
                </c:pt>
                <c:pt idx="30">
                  <c:v>3.8225161290322582E-3</c:v>
                </c:pt>
                <c:pt idx="31">
                  <c:v>3.6053548387096775E-3</c:v>
                </c:pt>
                <c:pt idx="32">
                  <c:v>3.5717666666666664E-3</c:v>
                </c:pt>
                <c:pt idx="33">
                  <c:v>3.3192580645161293E-3</c:v>
                </c:pt>
                <c:pt idx="34">
                  <c:v>3.1252999999999997E-3</c:v>
                </c:pt>
                <c:pt idx="35">
                  <c:v>2.1069032258064515E-3</c:v>
                </c:pt>
                <c:pt idx="36">
                  <c:v>3.5028387096774196E-3</c:v>
                </c:pt>
                <c:pt idx="37">
                  <c:v>2.1671071428571429E-3</c:v>
                </c:pt>
                <c:pt idx="38">
                  <c:v>1.4706774193548387E-3</c:v>
                </c:pt>
                <c:pt idx="39">
                  <c:v>3.0552999999999999E-3</c:v>
                </c:pt>
                <c:pt idx="40">
                  <c:v>2.6642580645161291E-3</c:v>
                </c:pt>
                <c:pt idx="41">
                  <c:v>2.7565333333333334E-3</c:v>
                </c:pt>
                <c:pt idx="42">
                  <c:v>2.8180322580645162E-3</c:v>
                </c:pt>
                <c:pt idx="43">
                  <c:v>2.8872258064516127E-3</c:v>
                </c:pt>
                <c:pt idx="44">
                  <c:v>5.333633333333334E-3</c:v>
                </c:pt>
                <c:pt idx="45">
                  <c:v>2.7124516129032254E-3</c:v>
                </c:pt>
                <c:pt idx="46">
                  <c:v>2.6706333333333331E-3</c:v>
                </c:pt>
                <c:pt idx="47">
                  <c:v>2.6066129032258066E-3</c:v>
                </c:pt>
                <c:pt idx="48">
                  <c:v>2.5948387096774192E-3</c:v>
                </c:pt>
                <c:pt idx="49">
                  <c:v>2.5922142857142854E-3</c:v>
                </c:pt>
                <c:pt idx="50">
                  <c:v>2.198935483870968E-3</c:v>
                </c:pt>
                <c:pt idx="51">
                  <c:v>2.4114333333333333E-3</c:v>
                </c:pt>
                <c:pt idx="52">
                  <c:v>2.3295806451612906E-3</c:v>
                </c:pt>
                <c:pt idx="53">
                  <c:v>2.0162000000000001E-3</c:v>
                </c:pt>
                <c:pt idx="54">
                  <c:v>2.3710645161290323E-3</c:v>
                </c:pt>
                <c:pt idx="55">
                  <c:v>4.9692580645161284E-3</c:v>
                </c:pt>
                <c:pt idx="56">
                  <c:v>1.7961333333333335E-3</c:v>
                </c:pt>
                <c:pt idx="57">
                  <c:v>2.2218387096774191E-3</c:v>
                </c:pt>
                <c:pt idx="58">
                  <c:v>1.6913E-3</c:v>
                </c:pt>
                <c:pt idx="59">
                  <c:v>1.9672258064516129E-3</c:v>
                </c:pt>
                <c:pt idx="60">
                  <c:v>1.5205161290322579E-3</c:v>
                </c:pt>
                <c:pt idx="61">
                  <c:v>1.5827500000000002E-3</c:v>
                </c:pt>
                <c:pt idx="62">
                  <c:v>2.6680322580645162E-3</c:v>
                </c:pt>
                <c:pt idx="63">
                  <c:v>2.0250666666666666E-3</c:v>
                </c:pt>
                <c:pt idx="64">
                  <c:v>1.8240645161290323E-3</c:v>
                </c:pt>
                <c:pt idx="65">
                  <c:v>2.0554000000000002E-3</c:v>
                </c:pt>
                <c:pt idx="66">
                  <c:v>1.9177419354838711E-3</c:v>
                </c:pt>
                <c:pt idx="67">
                  <c:v>1.8548064516129032E-3</c:v>
                </c:pt>
                <c:pt idx="68">
                  <c:v>1.9002000000000001E-3</c:v>
                </c:pt>
                <c:pt idx="69">
                  <c:v>1.0233225806451614E-3</c:v>
                </c:pt>
                <c:pt idx="70">
                  <c:v>1.7226333333333335E-3</c:v>
                </c:pt>
                <c:pt idx="71">
                  <c:v>1.7768709677419355E-3</c:v>
                </c:pt>
                <c:pt idx="72">
                  <c:v>1.7858387096774194E-3</c:v>
                </c:pt>
                <c:pt idx="73">
                  <c:v>8.2503448275862072E-4</c:v>
                </c:pt>
                <c:pt idx="74">
                  <c:v>1.2634838709677421E-3</c:v>
                </c:pt>
                <c:pt idx="75">
                  <c:v>1.2936999999999998E-3</c:v>
                </c:pt>
                <c:pt idx="76">
                  <c:v>1.2584193548387096E-3</c:v>
                </c:pt>
                <c:pt idx="77">
                  <c:v>8.9933333333333336E-4</c:v>
                </c:pt>
                <c:pt idx="78">
                  <c:v>1.154258064516129E-3</c:v>
                </c:pt>
                <c:pt idx="79">
                  <c:v>1.4841935483870968E-3</c:v>
                </c:pt>
                <c:pt idx="80">
                  <c:v>9.9733333333333336E-4</c:v>
                </c:pt>
                <c:pt idx="81">
                  <c:v>1.4975483870967741E-3</c:v>
                </c:pt>
                <c:pt idx="82">
                  <c:v>1.3588000000000001E-3</c:v>
                </c:pt>
                <c:pt idx="83">
                  <c:v>1.1557096774193548E-3</c:v>
                </c:pt>
                <c:pt idx="84">
                  <c:v>1.2624193548387097E-3</c:v>
                </c:pt>
                <c:pt idx="85">
                  <c:v>1.323392857142857E-3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36-4473-AB3F-19AD25A0ED0A}"/>
            </c:ext>
          </c:extLst>
        </c:ser>
        <c:ser>
          <c:idx val="7"/>
          <c:order val="7"/>
          <c:tx>
            <c:strRef>
              <c:f>Sheet1!$CV$2</c:f>
              <c:strCache>
                <c:ptCount val="1"/>
                <c:pt idx="0">
                  <c:v>Jul-94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Sheet1!$CV$3:$CV$88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1.2536129032258066E-2</c:v>
                </c:pt>
                <c:pt idx="7">
                  <c:v>1.6485129032258065E-2</c:v>
                </c:pt>
                <c:pt idx="8">
                  <c:v>1.7297633333333333E-2</c:v>
                </c:pt>
                <c:pt idx="9">
                  <c:v>1.3369903225806451E-2</c:v>
                </c:pt>
                <c:pt idx="10">
                  <c:v>1.3925666666666666E-2</c:v>
                </c:pt>
                <c:pt idx="11">
                  <c:v>1.8427870967741934E-2</c:v>
                </c:pt>
                <c:pt idx="12">
                  <c:v>2.0645129032258062E-2</c:v>
                </c:pt>
                <c:pt idx="13">
                  <c:v>1.7401964285714284E-2</c:v>
                </c:pt>
                <c:pt idx="14">
                  <c:v>1.5693161290322579E-2</c:v>
                </c:pt>
                <c:pt idx="15">
                  <c:v>1.5921000000000001E-2</c:v>
                </c:pt>
                <c:pt idx="16">
                  <c:v>1.5872774193548388E-2</c:v>
                </c:pt>
                <c:pt idx="17">
                  <c:v>1.5689399999999999E-2</c:v>
                </c:pt>
                <c:pt idx="18">
                  <c:v>1.2129612903225806E-2</c:v>
                </c:pt>
                <c:pt idx="19">
                  <c:v>1.2883580645161289E-2</c:v>
                </c:pt>
                <c:pt idx="20">
                  <c:v>1.17625E-2</c:v>
                </c:pt>
                <c:pt idx="21">
                  <c:v>1.2816096774193549E-2</c:v>
                </c:pt>
                <c:pt idx="22">
                  <c:v>1.6317233333333334E-2</c:v>
                </c:pt>
                <c:pt idx="23">
                  <c:v>1.6532451612903225E-2</c:v>
                </c:pt>
                <c:pt idx="24">
                  <c:v>1.6504387096774192E-2</c:v>
                </c:pt>
                <c:pt idx="25">
                  <c:v>1.5753758620689656E-2</c:v>
                </c:pt>
                <c:pt idx="26">
                  <c:v>1.7069806451612903E-2</c:v>
                </c:pt>
                <c:pt idx="27">
                  <c:v>1.59439E-2</c:v>
                </c:pt>
                <c:pt idx="28">
                  <c:v>1.4516387096774195E-2</c:v>
                </c:pt>
                <c:pt idx="29">
                  <c:v>1.3848366666666667E-2</c:v>
                </c:pt>
                <c:pt idx="30">
                  <c:v>1.2965161290322581E-2</c:v>
                </c:pt>
                <c:pt idx="31">
                  <c:v>1.3377806451612904E-2</c:v>
                </c:pt>
                <c:pt idx="32">
                  <c:v>1.3306500000000001E-2</c:v>
                </c:pt>
                <c:pt idx="33">
                  <c:v>1.233616129032258E-2</c:v>
                </c:pt>
                <c:pt idx="34">
                  <c:v>1.3917800000000001E-2</c:v>
                </c:pt>
                <c:pt idx="35">
                  <c:v>1.1320451612903227E-2</c:v>
                </c:pt>
                <c:pt idx="36">
                  <c:v>1.4142032258064516E-2</c:v>
                </c:pt>
                <c:pt idx="37">
                  <c:v>1.1308142857142859E-2</c:v>
                </c:pt>
                <c:pt idx="38">
                  <c:v>1.0729903225806452E-2</c:v>
                </c:pt>
                <c:pt idx="39">
                  <c:v>1.1487799999999999E-2</c:v>
                </c:pt>
                <c:pt idx="40">
                  <c:v>1.0984161290322581E-2</c:v>
                </c:pt>
                <c:pt idx="41">
                  <c:v>9.8072333333333334E-3</c:v>
                </c:pt>
                <c:pt idx="42">
                  <c:v>1.0115483870967742E-2</c:v>
                </c:pt>
                <c:pt idx="43">
                  <c:v>1.0311451612903226E-2</c:v>
                </c:pt>
                <c:pt idx="44">
                  <c:v>1.9553466666666668E-2</c:v>
                </c:pt>
                <c:pt idx="45">
                  <c:v>1.0505451612903225E-2</c:v>
                </c:pt>
                <c:pt idx="46">
                  <c:v>1.0576033333333333E-2</c:v>
                </c:pt>
                <c:pt idx="47">
                  <c:v>1.0352290322580646E-2</c:v>
                </c:pt>
                <c:pt idx="48">
                  <c:v>1.0408129032258065E-2</c:v>
                </c:pt>
                <c:pt idx="49">
                  <c:v>1.0308392857142856E-2</c:v>
                </c:pt>
                <c:pt idx="50">
                  <c:v>9.2093548387096776E-3</c:v>
                </c:pt>
                <c:pt idx="51">
                  <c:v>9.7613666666666668E-3</c:v>
                </c:pt>
                <c:pt idx="52">
                  <c:v>9.7190967741935478E-3</c:v>
                </c:pt>
                <c:pt idx="53">
                  <c:v>8.2194E-3</c:v>
                </c:pt>
                <c:pt idx="54">
                  <c:v>9.4336451612903223E-3</c:v>
                </c:pt>
                <c:pt idx="55">
                  <c:v>1.9897709677419353E-2</c:v>
                </c:pt>
                <c:pt idx="56">
                  <c:v>9.0405333333333331E-3</c:v>
                </c:pt>
                <c:pt idx="57">
                  <c:v>9.1542903225806452E-3</c:v>
                </c:pt>
                <c:pt idx="58">
                  <c:v>7.9898E-3</c:v>
                </c:pt>
                <c:pt idx="59">
                  <c:v>8.4773225806451611E-3</c:v>
                </c:pt>
                <c:pt idx="60">
                  <c:v>8.2491290322580634E-3</c:v>
                </c:pt>
                <c:pt idx="61">
                  <c:v>7.7562500000000001E-3</c:v>
                </c:pt>
                <c:pt idx="62">
                  <c:v>1.0549903225806451E-2</c:v>
                </c:pt>
                <c:pt idx="63">
                  <c:v>8.6445333333333343E-3</c:v>
                </c:pt>
                <c:pt idx="64">
                  <c:v>9.3460322580645166E-3</c:v>
                </c:pt>
                <c:pt idx="65">
                  <c:v>9.4642000000000007E-3</c:v>
                </c:pt>
                <c:pt idx="66">
                  <c:v>9.2984193548387092E-3</c:v>
                </c:pt>
                <c:pt idx="67">
                  <c:v>7.8791290322580646E-3</c:v>
                </c:pt>
                <c:pt idx="68">
                  <c:v>7.7772333333333329E-3</c:v>
                </c:pt>
                <c:pt idx="69">
                  <c:v>6.6428064516129036E-3</c:v>
                </c:pt>
                <c:pt idx="70">
                  <c:v>7.7514333333333334E-3</c:v>
                </c:pt>
                <c:pt idx="71">
                  <c:v>7.6069677419354836E-3</c:v>
                </c:pt>
                <c:pt idx="72">
                  <c:v>7.5112258064516128E-3</c:v>
                </c:pt>
                <c:pt idx="73">
                  <c:v>1.7986896551724137E-3</c:v>
                </c:pt>
                <c:pt idx="74">
                  <c:v>5.8921290322580646E-3</c:v>
                </c:pt>
                <c:pt idx="75">
                  <c:v>6.4680333333333329E-3</c:v>
                </c:pt>
                <c:pt idx="76">
                  <c:v>6.8490645161290329E-3</c:v>
                </c:pt>
                <c:pt idx="77">
                  <c:v>6.3207333333333334E-3</c:v>
                </c:pt>
                <c:pt idx="78">
                  <c:v>6.3781612903225813E-3</c:v>
                </c:pt>
                <c:pt idx="79">
                  <c:v>6.3628064516129037E-3</c:v>
                </c:pt>
                <c:pt idx="80">
                  <c:v>5.9905333333333333E-3</c:v>
                </c:pt>
                <c:pt idx="81">
                  <c:v>7.0088064516129027E-3</c:v>
                </c:pt>
                <c:pt idx="82">
                  <c:v>6.6274999999999997E-3</c:v>
                </c:pt>
                <c:pt idx="83">
                  <c:v>6.3355806451612902E-3</c:v>
                </c:pt>
                <c:pt idx="84">
                  <c:v>6.8854838709677419E-3</c:v>
                </c:pt>
                <c:pt idx="85">
                  <c:v>6.4224999999999994E-3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C36-4473-AB3F-19AD25A0ED0A}"/>
            </c:ext>
          </c:extLst>
        </c:ser>
        <c:ser>
          <c:idx val="8"/>
          <c:order val="8"/>
          <c:tx>
            <c:strRef>
              <c:f>Sheet1!$CW$2</c:f>
              <c:strCache>
                <c:ptCount val="1"/>
                <c:pt idx="0">
                  <c:v>Aug-94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Sheet1!$CW$3:$CW$88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7.7117096774193547E-3</c:v>
                </c:pt>
                <c:pt idx="8">
                  <c:v>5.5751999999999998E-3</c:v>
                </c:pt>
                <c:pt idx="9">
                  <c:v>6.04783870967742E-3</c:v>
                </c:pt>
                <c:pt idx="10">
                  <c:v>6.3405666666666669E-3</c:v>
                </c:pt>
                <c:pt idx="11">
                  <c:v>6.1557096774193546E-3</c:v>
                </c:pt>
                <c:pt idx="12">
                  <c:v>8.8946129032258063E-3</c:v>
                </c:pt>
                <c:pt idx="13">
                  <c:v>8.055321428571429E-3</c:v>
                </c:pt>
                <c:pt idx="14">
                  <c:v>8.5126129032258059E-3</c:v>
                </c:pt>
                <c:pt idx="15">
                  <c:v>8.4780666666666674E-3</c:v>
                </c:pt>
                <c:pt idx="16">
                  <c:v>8.1901612903225798E-3</c:v>
                </c:pt>
                <c:pt idx="17">
                  <c:v>7.3386666666666661E-3</c:v>
                </c:pt>
                <c:pt idx="18">
                  <c:v>7.0418064516129027E-3</c:v>
                </c:pt>
                <c:pt idx="19">
                  <c:v>6.5654193548387091E-3</c:v>
                </c:pt>
                <c:pt idx="20">
                  <c:v>6.3717333333333332E-3</c:v>
                </c:pt>
                <c:pt idx="21">
                  <c:v>7.1115483870967736E-3</c:v>
                </c:pt>
                <c:pt idx="22">
                  <c:v>6.8462000000000002E-3</c:v>
                </c:pt>
                <c:pt idx="23">
                  <c:v>7.1062903225806448E-3</c:v>
                </c:pt>
                <c:pt idx="24">
                  <c:v>7.7771612903225805E-3</c:v>
                </c:pt>
                <c:pt idx="25">
                  <c:v>7.7228275862068962E-3</c:v>
                </c:pt>
                <c:pt idx="26">
                  <c:v>6.8687419354838712E-3</c:v>
                </c:pt>
                <c:pt idx="27">
                  <c:v>5.8988000000000001E-3</c:v>
                </c:pt>
                <c:pt idx="28">
                  <c:v>6.5357741935483877E-3</c:v>
                </c:pt>
                <c:pt idx="29">
                  <c:v>6.3350666666666666E-3</c:v>
                </c:pt>
                <c:pt idx="30">
                  <c:v>6.1867741935483864E-3</c:v>
                </c:pt>
                <c:pt idx="31">
                  <c:v>5.6579999999999998E-3</c:v>
                </c:pt>
                <c:pt idx="32">
                  <c:v>5.8918666666666663E-3</c:v>
                </c:pt>
                <c:pt idx="33">
                  <c:v>4.9315161290322583E-3</c:v>
                </c:pt>
                <c:pt idx="34">
                  <c:v>4.2293666666666663E-3</c:v>
                </c:pt>
                <c:pt idx="35">
                  <c:v>4.3008709677419352E-3</c:v>
                </c:pt>
                <c:pt idx="36">
                  <c:v>3.8277096774193549E-3</c:v>
                </c:pt>
                <c:pt idx="37">
                  <c:v>4.8249642857142857E-3</c:v>
                </c:pt>
                <c:pt idx="38">
                  <c:v>4.9163548387096767E-3</c:v>
                </c:pt>
                <c:pt idx="39">
                  <c:v>4.5814666666666674E-3</c:v>
                </c:pt>
                <c:pt idx="40">
                  <c:v>4.6082258064516135E-3</c:v>
                </c:pt>
                <c:pt idx="41">
                  <c:v>4.3257666666666663E-3</c:v>
                </c:pt>
                <c:pt idx="42">
                  <c:v>4.2988387096774194E-3</c:v>
                </c:pt>
                <c:pt idx="43">
                  <c:v>4.24641935483871E-3</c:v>
                </c:pt>
                <c:pt idx="44">
                  <c:v>5.839166666666667E-3</c:v>
                </c:pt>
                <c:pt idx="45">
                  <c:v>4.1731935483870974E-3</c:v>
                </c:pt>
                <c:pt idx="46">
                  <c:v>3.988533333333333E-3</c:v>
                </c:pt>
                <c:pt idx="47">
                  <c:v>3.7650967741935486E-3</c:v>
                </c:pt>
                <c:pt idx="48">
                  <c:v>3.733741935483871E-3</c:v>
                </c:pt>
                <c:pt idx="49">
                  <c:v>3.8382142857142855E-3</c:v>
                </c:pt>
                <c:pt idx="50">
                  <c:v>3.5958064516129033E-3</c:v>
                </c:pt>
                <c:pt idx="51">
                  <c:v>3.7407E-3</c:v>
                </c:pt>
                <c:pt idx="52">
                  <c:v>3.6585161290322581E-3</c:v>
                </c:pt>
                <c:pt idx="53">
                  <c:v>3.0825666666666669E-3</c:v>
                </c:pt>
                <c:pt idx="54">
                  <c:v>3.4967419354838707E-3</c:v>
                </c:pt>
                <c:pt idx="55">
                  <c:v>5.0466774193548385E-3</c:v>
                </c:pt>
                <c:pt idx="56">
                  <c:v>3.2005666666666669E-3</c:v>
                </c:pt>
                <c:pt idx="57">
                  <c:v>3.396387096774194E-3</c:v>
                </c:pt>
                <c:pt idx="58">
                  <c:v>2.9984666666666667E-3</c:v>
                </c:pt>
                <c:pt idx="59">
                  <c:v>2.9436774193548386E-3</c:v>
                </c:pt>
                <c:pt idx="60">
                  <c:v>2.5516774193548391E-3</c:v>
                </c:pt>
                <c:pt idx="61">
                  <c:v>2.4701785714285715E-3</c:v>
                </c:pt>
                <c:pt idx="62">
                  <c:v>3.406806451612903E-3</c:v>
                </c:pt>
                <c:pt idx="63">
                  <c:v>3.4440666666666667E-3</c:v>
                </c:pt>
                <c:pt idx="64">
                  <c:v>3.2920322580645162E-3</c:v>
                </c:pt>
                <c:pt idx="65">
                  <c:v>2.987766666666667E-3</c:v>
                </c:pt>
                <c:pt idx="66">
                  <c:v>2.7971612903225805E-3</c:v>
                </c:pt>
                <c:pt idx="67">
                  <c:v>2.9649999999999998E-3</c:v>
                </c:pt>
                <c:pt idx="68">
                  <c:v>3.0979333333333334E-3</c:v>
                </c:pt>
                <c:pt idx="69">
                  <c:v>2.6885161290322581E-3</c:v>
                </c:pt>
                <c:pt idx="70">
                  <c:v>2.8883333333333335E-3</c:v>
                </c:pt>
                <c:pt idx="71">
                  <c:v>2.9581290322580646E-3</c:v>
                </c:pt>
                <c:pt idx="72">
                  <c:v>2.8723225806451614E-3</c:v>
                </c:pt>
                <c:pt idx="73">
                  <c:v>1.3883793103448277E-3</c:v>
                </c:pt>
                <c:pt idx="74">
                  <c:v>2.7706451612903222E-3</c:v>
                </c:pt>
                <c:pt idx="75">
                  <c:v>2.5536999999999999E-3</c:v>
                </c:pt>
                <c:pt idx="76">
                  <c:v>2.6106451612903227E-3</c:v>
                </c:pt>
                <c:pt idx="77">
                  <c:v>2.7075000000000003E-3</c:v>
                </c:pt>
                <c:pt idx="78">
                  <c:v>2.8140322580645161E-3</c:v>
                </c:pt>
                <c:pt idx="79">
                  <c:v>2.4127096774193548E-3</c:v>
                </c:pt>
                <c:pt idx="80">
                  <c:v>1.3038000000000001E-3</c:v>
                </c:pt>
                <c:pt idx="81">
                  <c:v>2.099451612903226E-3</c:v>
                </c:pt>
                <c:pt idx="82">
                  <c:v>1.8924333333333332E-3</c:v>
                </c:pt>
                <c:pt idx="83">
                  <c:v>2.2548064516129031E-3</c:v>
                </c:pt>
                <c:pt idx="84">
                  <c:v>2.3342258064516126E-3</c:v>
                </c:pt>
                <c:pt idx="85">
                  <c:v>1.9673214285714285E-3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C36-4473-AB3F-19AD25A0ED0A}"/>
            </c:ext>
          </c:extLst>
        </c:ser>
        <c:ser>
          <c:idx val="9"/>
          <c:order val="9"/>
          <c:tx>
            <c:strRef>
              <c:f>Sheet1!$CX$2</c:f>
              <c:strCache>
                <c:ptCount val="1"/>
                <c:pt idx="0">
                  <c:v>Sep-94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Sheet1!$CX$3:$CX$88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2.4237333333333331E-3</c:v>
                </c:pt>
                <c:pt idx="9">
                  <c:v>9.5625483870967736E-3</c:v>
                </c:pt>
                <c:pt idx="10">
                  <c:v>1.2329533333333333E-2</c:v>
                </c:pt>
                <c:pt idx="11">
                  <c:v>4.7230967741935482E-3</c:v>
                </c:pt>
                <c:pt idx="12">
                  <c:v>1.9970193548387097E-2</c:v>
                </c:pt>
                <c:pt idx="13">
                  <c:v>1.7881035714285714E-2</c:v>
                </c:pt>
                <c:pt idx="14">
                  <c:v>1.7589161290322581E-2</c:v>
                </c:pt>
                <c:pt idx="15">
                  <c:v>1.7404699999999999E-2</c:v>
                </c:pt>
                <c:pt idx="16">
                  <c:v>1.5936193548387097E-2</c:v>
                </c:pt>
                <c:pt idx="17">
                  <c:v>1.3994900000000001E-2</c:v>
                </c:pt>
                <c:pt idx="18">
                  <c:v>1.4180741935483871E-2</c:v>
                </c:pt>
                <c:pt idx="19">
                  <c:v>1.276432258064516E-2</c:v>
                </c:pt>
                <c:pt idx="20">
                  <c:v>1.2128066666666666E-2</c:v>
                </c:pt>
                <c:pt idx="21">
                  <c:v>1.0284322580645161E-2</c:v>
                </c:pt>
                <c:pt idx="22">
                  <c:v>9.7755666666666675E-3</c:v>
                </c:pt>
                <c:pt idx="23">
                  <c:v>9.2053870967741935E-3</c:v>
                </c:pt>
                <c:pt idx="24">
                  <c:v>8.9152580645161291E-3</c:v>
                </c:pt>
                <c:pt idx="25">
                  <c:v>9.0060344827586208E-3</c:v>
                </c:pt>
                <c:pt idx="26">
                  <c:v>9.4204193548387098E-3</c:v>
                </c:pt>
                <c:pt idx="27">
                  <c:v>9.0976999999999985E-3</c:v>
                </c:pt>
                <c:pt idx="28">
                  <c:v>8.8822903225806455E-3</c:v>
                </c:pt>
                <c:pt idx="29">
                  <c:v>8.496233333333332E-3</c:v>
                </c:pt>
                <c:pt idx="30">
                  <c:v>7.7539354838709676E-3</c:v>
                </c:pt>
                <c:pt idx="31">
                  <c:v>7.5057419354838707E-3</c:v>
                </c:pt>
                <c:pt idx="32">
                  <c:v>4.8292999999999999E-3</c:v>
                </c:pt>
                <c:pt idx="33">
                  <c:v>6.6144193548387095E-3</c:v>
                </c:pt>
                <c:pt idx="34">
                  <c:v>4.9399666666666668E-3</c:v>
                </c:pt>
                <c:pt idx="35">
                  <c:v>4.5989354838709678E-3</c:v>
                </c:pt>
                <c:pt idx="36">
                  <c:v>2.2615806451612903E-3</c:v>
                </c:pt>
                <c:pt idx="37">
                  <c:v>5.3385000000000004E-3</c:v>
                </c:pt>
                <c:pt idx="38">
                  <c:v>5.1489032258064515E-3</c:v>
                </c:pt>
                <c:pt idx="39">
                  <c:v>4.9841666666666663E-3</c:v>
                </c:pt>
                <c:pt idx="40">
                  <c:v>4.8599354838709677E-3</c:v>
                </c:pt>
                <c:pt idx="41">
                  <c:v>4.4083000000000004E-3</c:v>
                </c:pt>
                <c:pt idx="42">
                  <c:v>3.1425161290322581E-3</c:v>
                </c:pt>
                <c:pt idx="43">
                  <c:v>4.0470322580645158E-3</c:v>
                </c:pt>
                <c:pt idx="44">
                  <c:v>3.1338666666666667E-3</c:v>
                </c:pt>
                <c:pt idx="45">
                  <c:v>2.9836129032258067E-3</c:v>
                </c:pt>
                <c:pt idx="46">
                  <c:v>2.2084000000000001E-3</c:v>
                </c:pt>
                <c:pt idx="47">
                  <c:v>2.4653225806451616E-3</c:v>
                </c:pt>
                <c:pt idx="48">
                  <c:v>4.1640645161290322E-3</c:v>
                </c:pt>
                <c:pt idx="49">
                  <c:v>2.5037857142857145E-3</c:v>
                </c:pt>
                <c:pt idx="50">
                  <c:v>1.9992903225806453E-3</c:v>
                </c:pt>
                <c:pt idx="51">
                  <c:v>2.9880333333333333E-3</c:v>
                </c:pt>
                <c:pt idx="52">
                  <c:v>3.0292258064516129E-3</c:v>
                </c:pt>
                <c:pt idx="53">
                  <c:v>2.7170333333333334E-3</c:v>
                </c:pt>
                <c:pt idx="54">
                  <c:v>3.7358064516129033E-3</c:v>
                </c:pt>
                <c:pt idx="55">
                  <c:v>3.6264516129032262E-3</c:v>
                </c:pt>
                <c:pt idx="56">
                  <c:v>3.0193333333333331E-3</c:v>
                </c:pt>
                <c:pt idx="57">
                  <c:v>3.1879032258064514E-3</c:v>
                </c:pt>
                <c:pt idx="58">
                  <c:v>2.6497333333333332E-3</c:v>
                </c:pt>
                <c:pt idx="59">
                  <c:v>2.4849032258064518E-3</c:v>
                </c:pt>
                <c:pt idx="60">
                  <c:v>7.8067741935483874E-4</c:v>
                </c:pt>
                <c:pt idx="61">
                  <c:v>4.6757142857142858E-4</c:v>
                </c:pt>
                <c:pt idx="62">
                  <c:v>2.7744516129032258E-3</c:v>
                </c:pt>
                <c:pt idx="63">
                  <c:v>3.5105000000000002E-3</c:v>
                </c:pt>
                <c:pt idx="64">
                  <c:v>2.7891612903225807E-3</c:v>
                </c:pt>
                <c:pt idx="65">
                  <c:v>3.6182333333333334E-3</c:v>
                </c:pt>
                <c:pt idx="66">
                  <c:v>3.0411935483870968E-3</c:v>
                </c:pt>
                <c:pt idx="67">
                  <c:v>3.2587741935483873E-3</c:v>
                </c:pt>
                <c:pt idx="68">
                  <c:v>3.1518000000000002E-3</c:v>
                </c:pt>
                <c:pt idx="69">
                  <c:v>2.8513548387096772E-3</c:v>
                </c:pt>
                <c:pt idx="70">
                  <c:v>2.6680333333333334E-3</c:v>
                </c:pt>
                <c:pt idx="71">
                  <c:v>2.6417741935483869E-3</c:v>
                </c:pt>
                <c:pt idx="72">
                  <c:v>2.5272258064516127E-3</c:v>
                </c:pt>
                <c:pt idx="73">
                  <c:v>3.4820689655172413E-4</c:v>
                </c:pt>
                <c:pt idx="74">
                  <c:v>1.4950645161290322E-3</c:v>
                </c:pt>
                <c:pt idx="75">
                  <c:v>1.2145999999999999E-3</c:v>
                </c:pt>
                <c:pt idx="76">
                  <c:v>1.341741935483871E-3</c:v>
                </c:pt>
                <c:pt idx="77">
                  <c:v>1.3574666666666668E-3</c:v>
                </c:pt>
                <c:pt idx="78">
                  <c:v>1.0828064516129033E-3</c:v>
                </c:pt>
                <c:pt idx="79">
                  <c:v>2.1686129032258061E-3</c:v>
                </c:pt>
                <c:pt idx="80">
                  <c:v>1.2608333333333332E-3</c:v>
                </c:pt>
                <c:pt idx="81">
                  <c:v>2.2965483870967746E-3</c:v>
                </c:pt>
                <c:pt idx="82">
                  <c:v>2.0252666666666667E-3</c:v>
                </c:pt>
                <c:pt idx="83">
                  <c:v>2.0589677419354836E-3</c:v>
                </c:pt>
                <c:pt idx="84">
                  <c:v>2.0378387096774194E-3</c:v>
                </c:pt>
                <c:pt idx="85">
                  <c:v>2.0334285714285714E-3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C36-4473-AB3F-19AD25A0ED0A}"/>
            </c:ext>
          </c:extLst>
        </c:ser>
        <c:ser>
          <c:idx val="10"/>
          <c:order val="10"/>
          <c:tx>
            <c:strRef>
              <c:f>Sheet1!$CY$2</c:f>
              <c:strCache>
                <c:ptCount val="1"/>
                <c:pt idx="0">
                  <c:v>Oct-94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Sheet1!$CY$3:$CY$88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5.5936774193548391E-3</c:v>
                </c:pt>
                <c:pt idx="10">
                  <c:v>9.4538000000000001E-3</c:v>
                </c:pt>
                <c:pt idx="11">
                  <c:v>9.5969354838709685E-3</c:v>
                </c:pt>
                <c:pt idx="12">
                  <c:v>8.0438064516129039E-3</c:v>
                </c:pt>
                <c:pt idx="13">
                  <c:v>4.4298928571428571E-3</c:v>
                </c:pt>
                <c:pt idx="14">
                  <c:v>4.0662903225806455E-3</c:v>
                </c:pt>
                <c:pt idx="15">
                  <c:v>4.4308333333333326E-3</c:v>
                </c:pt>
                <c:pt idx="16">
                  <c:v>4.5652903225806458E-3</c:v>
                </c:pt>
                <c:pt idx="17">
                  <c:v>3.7819333333333335E-3</c:v>
                </c:pt>
                <c:pt idx="18">
                  <c:v>6.0852580645161291E-3</c:v>
                </c:pt>
                <c:pt idx="19">
                  <c:v>6.4506129032258063E-3</c:v>
                </c:pt>
                <c:pt idx="20">
                  <c:v>7.7084666666666661E-3</c:v>
                </c:pt>
                <c:pt idx="21">
                  <c:v>7.825774193548388E-3</c:v>
                </c:pt>
                <c:pt idx="22">
                  <c:v>9.1478999999999987E-3</c:v>
                </c:pt>
                <c:pt idx="23">
                  <c:v>9.2404193548387102E-3</c:v>
                </c:pt>
                <c:pt idx="24">
                  <c:v>8.6053870967741936E-3</c:v>
                </c:pt>
                <c:pt idx="25">
                  <c:v>8.6184137931034476E-3</c:v>
                </c:pt>
                <c:pt idx="26">
                  <c:v>9.2528064516129039E-3</c:v>
                </c:pt>
                <c:pt idx="27">
                  <c:v>8.8491666666666666E-3</c:v>
                </c:pt>
                <c:pt idx="28">
                  <c:v>6.4511612903225806E-3</c:v>
                </c:pt>
                <c:pt idx="29">
                  <c:v>7.1971333333333328E-3</c:v>
                </c:pt>
                <c:pt idx="30">
                  <c:v>7.0493870967741935E-3</c:v>
                </c:pt>
                <c:pt idx="31">
                  <c:v>7.0371935483870976E-3</c:v>
                </c:pt>
                <c:pt idx="32">
                  <c:v>6.7708999999999998E-3</c:v>
                </c:pt>
                <c:pt idx="33">
                  <c:v>6.4755806451612906E-3</c:v>
                </c:pt>
                <c:pt idx="34">
                  <c:v>4.8759666666666661E-3</c:v>
                </c:pt>
                <c:pt idx="35">
                  <c:v>4.7007419354838705E-3</c:v>
                </c:pt>
                <c:pt idx="36">
                  <c:v>4.6867741935483868E-3</c:v>
                </c:pt>
                <c:pt idx="37">
                  <c:v>4.5267500000000004E-3</c:v>
                </c:pt>
                <c:pt idx="38">
                  <c:v>4.3713870967741937E-3</c:v>
                </c:pt>
                <c:pt idx="39">
                  <c:v>4.6265666666666667E-3</c:v>
                </c:pt>
                <c:pt idx="40">
                  <c:v>4.6405161290322587E-3</c:v>
                </c:pt>
                <c:pt idx="41">
                  <c:v>4.4041333333333333E-3</c:v>
                </c:pt>
                <c:pt idx="42">
                  <c:v>4.2074193548387092E-3</c:v>
                </c:pt>
                <c:pt idx="43">
                  <c:v>4.0666129032258065E-3</c:v>
                </c:pt>
                <c:pt idx="44">
                  <c:v>4.4628333333333334E-3</c:v>
                </c:pt>
                <c:pt idx="45">
                  <c:v>4.112774193548387E-3</c:v>
                </c:pt>
                <c:pt idx="46">
                  <c:v>3.8312333333333335E-3</c:v>
                </c:pt>
                <c:pt idx="47">
                  <c:v>4.039258064516129E-3</c:v>
                </c:pt>
                <c:pt idx="48">
                  <c:v>3.7312258064516133E-3</c:v>
                </c:pt>
                <c:pt idx="49">
                  <c:v>4.2135357142857139E-3</c:v>
                </c:pt>
                <c:pt idx="50">
                  <c:v>3.895064516129032E-3</c:v>
                </c:pt>
                <c:pt idx="51">
                  <c:v>3.9004E-3</c:v>
                </c:pt>
                <c:pt idx="52">
                  <c:v>3.8514193548387097E-3</c:v>
                </c:pt>
                <c:pt idx="53">
                  <c:v>3.2990333333333334E-3</c:v>
                </c:pt>
                <c:pt idx="54">
                  <c:v>3.5931290322580643E-3</c:v>
                </c:pt>
                <c:pt idx="55">
                  <c:v>4.4079999999999996E-3</c:v>
                </c:pt>
                <c:pt idx="56">
                  <c:v>3.8812333333333331E-3</c:v>
                </c:pt>
                <c:pt idx="57">
                  <c:v>3.5443225806451612E-3</c:v>
                </c:pt>
                <c:pt idx="58">
                  <c:v>3.3772333333333335E-3</c:v>
                </c:pt>
                <c:pt idx="59">
                  <c:v>2.9833870967741934E-3</c:v>
                </c:pt>
                <c:pt idx="60">
                  <c:v>1.9445806451612905E-3</c:v>
                </c:pt>
                <c:pt idx="61">
                  <c:v>1.8971785714285716E-3</c:v>
                </c:pt>
                <c:pt idx="62">
                  <c:v>3.258E-3</c:v>
                </c:pt>
                <c:pt idx="63">
                  <c:v>3.3001666666666665E-3</c:v>
                </c:pt>
                <c:pt idx="64">
                  <c:v>2.4033870967741936E-3</c:v>
                </c:pt>
                <c:pt idx="65">
                  <c:v>2.9383999999999999E-3</c:v>
                </c:pt>
                <c:pt idx="66">
                  <c:v>3.0503548387096776E-3</c:v>
                </c:pt>
                <c:pt idx="67">
                  <c:v>2.7905161290322582E-3</c:v>
                </c:pt>
                <c:pt idx="68">
                  <c:v>2.7900666666666666E-3</c:v>
                </c:pt>
                <c:pt idx="69">
                  <c:v>2.0458064516129032E-3</c:v>
                </c:pt>
                <c:pt idx="70">
                  <c:v>2.5910999999999998E-3</c:v>
                </c:pt>
                <c:pt idx="71">
                  <c:v>2.6800645161290325E-3</c:v>
                </c:pt>
                <c:pt idx="72">
                  <c:v>2.6735806451612903E-3</c:v>
                </c:pt>
                <c:pt idx="73">
                  <c:v>2.4316896551724136E-3</c:v>
                </c:pt>
                <c:pt idx="74">
                  <c:v>2.6476129032258064E-3</c:v>
                </c:pt>
                <c:pt idx="75">
                  <c:v>2.4937333333333333E-3</c:v>
                </c:pt>
                <c:pt idx="76">
                  <c:v>2.6062580645161292E-3</c:v>
                </c:pt>
                <c:pt idx="77">
                  <c:v>2.3626333333333334E-3</c:v>
                </c:pt>
                <c:pt idx="78">
                  <c:v>2.3864516129032259E-3</c:v>
                </c:pt>
                <c:pt idx="79">
                  <c:v>2.5560967741935486E-3</c:v>
                </c:pt>
                <c:pt idx="80">
                  <c:v>1.5441999999999999E-3</c:v>
                </c:pt>
                <c:pt idx="81">
                  <c:v>2.6764193548387098E-3</c:v>
                </c:pt>
                <c:pt idx="82">
                  <c:v>2.6524000000000001E-3</c:v>
                </c:pt>
                <c:pt idx="83">
                  <c:v>1.8045483870967741E-3</c:v>
                </c:pt>
                <c:pt idx="84">
                  <c:v>1.704741935483871E-3</c:v>
                </c:pt>
                <c:pt idx="85">
                  <c:v>1.8934285714285715E-3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C36-4473-AB3F-19AD25A0ED0A}"/>
            </c:ext>
          </c:extLst>
        </c:ser>
        <c:ser>
          <c:idx val="11"/>
          <c:order val="11"/>
          <c:tx>
            <c:strRef>
              <c:f>Sheet1!$CZ$2</c:f>
              <c:strCache>
                <c:ptCount val="1"/>
                <c:pt idx="0">
                  <c:v>Nov-94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Sheet1!$CZ$3:$CZ$88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6.5222333333333337E-3</c:v>
                </c:pt>
                <c:pt idx="11">
                  <c:v>1.2954258064516128E-2</c:v>
                </c:pt>
                <c:pt idx="12">
                  <c:v>2.1300806451612905E-2</c:v>
                </c:pt>
                <c:pt idx="13">
                  <c:v>2.4905107142857145E-2</c:v>
                </c:pt>
                <c:pt idx="14">
                  <c:v>2.502216129032258E-2</c:v>
                </c:pt>
                <c:pt idx="15">
                  <c:v>2.5830000000000002E-2</c:v>
                </c:pt>
                <c:pt idx="16">
                  <c:v>2.8307967741935482E-2</c:v>
                </c:pt>
                <c:pt idx="17">
                  <c:v>2.6487766666666669E-2</c:v>
                </c:pt>
                <c:pt idx="18">
                  <c:v>1.7671806451612905E-2</c:v>
                </c:pt>
                <c:pt idx="19">
                  <c:v>2.3524387096774194E-2</c:v>
                </c:pt>
                <c:pt idx="20">
                  <c:v>2.0392E-2</c:v>
                </c:pt>
                <c:pt idx="21">
                  <c:v>2.2801032258064517E-2</c:v>
                </c:pt>
                <c:pt idx="22">
                  <c:v>2.1725066666666668E-2</c:v>
                </c:pt>
                <c:pt idx="23">
                  <c:v>2.0989225806451611E-2</c:v>
                </c:pt>
                <c:pt idx="24">
                  <c:v>1.8784903225806452E-2</c:v>
                </c:pt>
                <c:pt idx="25">
                  <c:v>1.7554862068965515E-2</c:v>
                </c:pt>
                <c:pt idx="26">
                  <c:v>2.3019193548387096E-2</c:v>
                </c:pt>
                <c:pt idx="27">
                  <c:v>2.0297799999999998E-2</c:v>
                </c:pt>
                <c:pt idx="28">
                  <c:v>1.5599612903225807E-2</c:v>
                </c:pt>
                <c:pt idx="29">
                  <c:v>1.5723000000000001E-2</c:v>
                </c:pt>
                <c:pt idx="30">
                  <c:v>1.6216258064516129E-2</c:v>
                </c:pt>
                <c:pt idx="31">
                  <c:v>1.5523838709677419E-2</c:v>
                </c:pt>
                <c:pt idx="32">
                  <c:v>1.3223033333333334E-2</c:v>
                </c:pt>
                <c:pt idx="33">
                  <c:v>1.4490806451612902E-2</c:v>
                </c:pt>
                <c:pt idx="34">
                  <c:v>1.4168333333333333E-2</c:v>
                </c:pt>
                <c:pt idx="35">
                  <c:v>1.3534032258064517E-2</c:v>
                </c:pt>
                <c:pt idx="36">
                  <c:v>1.5255096774193549E-2</c:v>
                </c:pt>
                <c:pt idx="37">
                  <c:v>1.2781928571428571E-2</c:v>
                </c:pt>
                <c:pt idx="38">
                  <c:v>1.4374483870967741E-2</c:v>
                </c:pt>
                <c:pt idx="39">
                  <c:v>1.2666199999999999E-2</c:v>
                </c:pt>
                <c:pt idx="40">
                  <c:v>1.1439387096774193E-2</c:v>
                </c:pt>
                <c:pt idx="41">
                  <c:v>1.2132133333333333E-2</c:v>
                </c:pt>
                <c:pt idx="42">
                  <c:v>1.2064161290322581E-2</c:v>
                </c:pt>
                <c:pt idx="43">
                  <c:v>1.1637129032258064E-2</c:v>
                </c:pt>
                <c:pt idx="44">
                  <c:v>1.4252133333333333E-2</c:v>
                </c:pt>
                <c:pt idx="45">
                  <c:v>1.0948290322580646E-2</c:v>
                </c:pt>
                <c:pt idx="46">
                  <c:v>1.0509266666666666E-2</c:v>
                </c:pt>
                <c:pt idx="47">
                  <c:v>1.0362322580645162E-2</c:v>
                </c:pt>
                <c:pt idx="48">
                  <c:v>1.0399225806451614E-2</c:v>
                </c:pt>
                <c:pt idx="49">
                  <c:v>1.0395821428571428E-2</c:v>
                </c:pt>
                <c:pt idx="50">
                  <c:v>9.5387096774193561E-3</c:v>
                </c:pt>
                <c:pt idx="51">
                  <c:v>9.5522000000000003E-3</c:v>
                </c:pt>
                <c:pt idx="52">
                  <c:v>9.5692258064516127E-3</c:v>
                </c:pt>
                <c:pt idx="53">
                  <c:v>7.9805333333333329E-3</c:v>
                </c:pt>
                <c:pt idx="54">
                  <c:v>9.3802580645161292E-3</c:v>
                </c:pt>
                <c:pt idx="55">
                  <c:v>1.0884225806451613E-2</c:v>
                </c:pt>
                <c:pt idx="56">
                  <c:v>9.1350333333333322E-3</c:v>
                </c:pt>
                <c:pt idx="57">
                  <c:v>8.3367419354838709E-3</c:v>
                </c:pt>
                <c:pt idx="58">
                  <c:v>7.5342333333333336E-3</c:v>
                </c:pt>
                <c:pt idx="59">
                  <c:v>7.8468064516129029E-3</c:v>
                </c:pt>
                <c:pt idx="60">
                  <c:v>6.8570000000000002E-3</c:v>
                </c:pt>
                <c:pt idx="61">
                  <c:v>5.7308928571428571E-3</c:v>
                </c:pt>
                <c:pt idx="62">
                  <c:v>8.4307741935483859E-3</c:v>
                </c:pt>
                <c:pt idx="63">
                  <c:v>7.690733333333334E-3</c:v>
                </c:pt>
                <c:pt idx="64">
                  <c:v>8.7804516129032263E-3</c:v>
                </c:pt>
                <c:pt idx="65">
                  <c:v>8.2128333333333324E-3</c:v>
                </c:pt>
                <c:pt idx="66">
                  <c:v>8.0553225806451606E-3</c:v>
                </c:pt>
                <c:pt idx="67">
                  <c:v>6.7928064516129026E-3</c:v>
                </c:pt>
                <c:pt idx="68">
                  <c:v>7.0601666666666668E-3</c:v>
                </c:pt>
                <c:pt idx="69">
                  <c:v>6.1116774193548384E-3</c:v>
                </c:pt>
                <c:pt idx="70">
                  <c:v>6.9363000000000003E-3</c:v>
                </c:pt>
                <c:pt idx="71">
                  <c:v>6.9276774193548392E-3</c:v>
                </c:pt>
                <c:pt idx="72">
                  <c:v>7.1058709677419354E-3</c:v>
                </c:pt>
                <c:pt idx="73">
                  <c:v>3.1265172413793103E-3</c:v>
                </c:pt>
                <c:pt idx="74">
                  <c:v>5.5384516129032262E-3</c:v>
                </c:pt>
                <c:pt idx="75">
                  <c:v>5.4916333333333333E-3</c:v>
                </c:pt>
                <c:pt idx="76">
                  <c:v>6.0829677419354834E-3</c:v>
                </c:pt>
                <c:pt idx="77">
                  <c:v>5.2382000000000001E-3</c:v>
                </c:pt>
                <c:pt idx="78">
                  <c:v>6.553677419354839E-3</c:v>
                </c:pt>
                <c:pt idx="79">
                  <c:v>6.0577096774193555E-3</c:v>
                </c:pt>
                <c:pt idx="80">
                  <c:v>4.1839999999999994E-3</c:v>
                </c:pt>
                <c:pt idx="81">
                  <c:v>5.3171935483870966E-3</c:v>
                </c:pt>
                <c:pt idx="82">
                  <c:v>5.8715E-3</c:v>
                </c:pt>
                <c:pt idx="83">
                  <c:v>6.5773870967741933E-3</c:v>
                </c:pt>
                <c:pt idx="84">
                  <c:v>5.6763548387096779E-3</c:v>
                </c:pt>
                <c:pt idx="85">
                  <c:v>5.4094999999999994E-3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C36-4473-AB3F-19AD25A0ED0A}"/>
            </c:ext>
          </c:extLst>
        </c:ser>
        <c:ser>
          <c:idx val="12"/>
          <c:order val="12"/>
          <c:tx>
            <c:strRef>
              <c:f>Sheet1!$DA$2</c:f>
              <c:strCache>
                <c:ptCount val="1"/>
                <c:pt idx="0">
                  <c:v>Dec-94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Sheet1!$DA$3:$DA$88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1.2253064516129031E-2</c:v>
                </c:pt>
                <c:pt idx="12">
                  <c:v>1.2354193548387096E-2</c:v>
                </c:pt>
                <c:pt idx="13">
                  <c:v>7.2552142857142858E-3</c:v>
                </c:pt>
                <c:pt idx="14">
                  <c:v>7.301774193548387E-3</c:v>
                </c:pt>
                <c:pt idx="15">
                  <c:v>8.1229333333333337E-3</c:v>
                </c:pt>
                <c:pt idx="16">
                  <c:v>1.0418612903225807E-2</c:v>
                </c:pt>
                <c:pt idx="17">
                  <c:v>8.5902666666666672E-3</c:v>
                </c:pt>
                <c:pt idx="18">
                  <c:v>8.3648709677419351E-3</c:v>
                </c:pt>
                <c:pt idx="19">
                  <c:v>9.0776451612903236E-3</c:v>
                </c:pt>
                <c:pt idx="20">
                  <c:v>1.0131266666666666E-2</c:v>
                </c:pt>
                <c:pt idx="21">
                  <c:v>9.2332903225806444E-3</c:v>
                </c:pt>
                <c:pt idx="22">
                  <c:v>9.9071000000000003E-3</c:v>
                </c:pt>
                <c:pt idx="23">
                  <c:v>9.236387096774195E-3</c:v>
                </c:pt>
                <c:pt idx="24">
                  <c:v>8.8013870967741936E-3</c:v>
                </c:pt>
                <c:pt idx="25">
                  <c:v>8.2857931034482756E-3</c:v>
                </c:pt>
                <c:pt idx="26">
                  <c:v>8.1996451612903233E-3</c:v>
                </c:pt>
                <c:pt idx="27">
                  <c:v>8.2509333333333334E-3</c:v>
                </c:pt>
                <c:pt idx="28">
                  <c:v>7.4308387096774196E-3</c:v>
                </c:pt>
                <c:pt idx="29">
                  <c:v>7.2843999999999999E-3</c:v>
                </c:pt>
                <c:pt idx="30">
                  <c:v>7.3640322580645155E-3</c:v>
                </c:pt>
                <c:pt idx="31">
                  <c:v>6.7308064516129031E-3</c:v>
                </c:pt>
                <c:pt idx="32">
                  <c:v>6.7093999999999999E-3</c:v>
                </c:pt>
                <c:pt idx="33">
                  <c:v>6.3980967741935476E-3</c:v>
                </c:pt>
                <c:pt idx="34">
                  <c:v>6.1403666666666667E-3</c:v>
                </c:pt>
                <c:pt idx="35">
                  <c:v>5.9084193548387095E-3</c:v>
                </c:pt>
                <c:pt idx="36">
                  <c:v>5.86041935483871E-3</c:v>
                </c:pt>
                <c:pt idx="37">
                  <c:v>4.6758571428571431E-3</c:v>
                </c:pt>
                <c:pt idx="38">
                  <c:v>4.310290322580645E-3</c:v>
                </c:pt>
                <c:pt idx="39">
                  <c:v>4.1907000000000003E-3</c:v>
                </c:pt>
                <c:pt idx="40">
                  <c:v>4.3762580645161295E-3</c:v>
                </c:pt>
                <c:pt idx="41">
                  <c:v>3.8070333333333332E-3</c:v>
                </c:pt>
                <c:pt idx="42">
                  <c:v>4.2398064516129029E-3</c:v>
                </c:pt>
                <c:pt idx="43">
                  <c:v>4.2659032258064514E-3</c:v>
                </c:pt>
                <c:pt idx="44">
                  <c:v>4.9071000000000002E-3</c:v>
                </c:pt>
                <c:pt idx="45">
                  <c:v>4.2039032258064509E-3</c:v>
                </c:pt>
                <c:pt idx="46">
                  <c:v>3.9858000000000003E-3</c:v>
                </c:pt>
                <c:pt idx="47">
                  <c:v>3.7246129032258062E-3</c:v>
                </c:pt>
                <c:pt idx="48">
                  <c:v>3.8320967741935484E-3</c:v>
                </c:pt>
                <c:pt idx="49">
                  <c:v>3.8139285714285714E-3</c:v>
                </c:pt>
                <c:pt idx="50">
                  <c:v>3.0663870967741935E-3</c:v>
                </c:pt>
                <c:pt idx="51">
                  <c:v>3.4498000000000003E-3</c:v>
                </c:pt>
                <c:pt idx="52">
                  <c:v>3.4015161290322582E-3</c:v>
                </c:pt>
                <c:pt idx="53">
                  <c:v>2.8838666666666664E-3</c:v>
                </c:pt>
                <c:pt idx="54">
                  <c:v>3.2372580645161292E-3</c:v>
                </c:pt>
                <c:pt idx="55">
                  <c:v>3.1932258064516126E-3</c:v>
                </c:pt>
                <c:pt idx="56">
                  <c:v>3.1506666666666671E-3</c:v>
                </c:pt>
                <c:pt idx="57">
                  <c:v>3.0527096774193548E-3</c:v>
                </c:pt>
                <c:pt idx="58">
                  <c:v>2.6232666666666667E-3</c:v>
                </c:pt>
                <c:pt idx="59">
                  <c:v>2.4719354838709678E-3</c:v>
                </c:pt>
                <c:pt idx="60">
                  <c:v>2.7967419354838711E-3</c:v>
                </c:pt>
                <c:pt idx="61">
                  <c:v>2.5355714285714287E-3</c:v>
                </c:pt>
                <c:pt idx="62">
                  <c:v>2.9548709677419357E-3</c:v>
                </c:pt>
                <c:pt idx="63">
                  <c:v>2.7238333333333333E-3</c:v>
                </c:pt>
                <c:pt idx="64">
                  <c:v>2.7745161290322583E-3</c:v>
                </c:pt>
                <c:pt idx="65">
                  <c:v>2.6400333333333331E-3</c:v>
                </c:pt>
                <c:pt idx="66">
                  <c:v>2.3864516129032259E-3</c:v>
                </c:pt>
                <c:pt idx="67">
                  <c:v>2.5110967741935482E-3</c:v>
                </c:pt>
                <c:pt idx="68">
                  <c:v>2.4737333333333333E-3</c:v>
                </c:pt>
                <c:pt idx="69">
                  <c:v>2.3334838709677419E-3</c:v>
                </c:pt>
                <c:pt idx="70">
                  <c:v>2.8068666666666666E-3</c:v>
                </c:pt>
                <c:pt idx="71">
                  <c:v>2.380548387096774E-3</c:v>
                </c:pt>
                <c:pt idx="72">
                  <c:v>2.6045483870967738E-3</c:v>
                </c:pt>
                <c:pt idx="73">
                  <c:v>1.8181034482758621E-3</c:v>
                </c:pt>
                <c:pt idx="74">
                  <c:v>2.0270967741935482E-3</c:v>
                </c:pt>
                <c:pt idx="75">
                  <c:v>1.9103E-3</c:v>
                </c:pt>
                <c:pt idx="76">
                  <c:v>1.8608387096774193E-3</c:v>
                </c:pt>
                <c:pt idx="77">
                  <c:v>1.8492666666666666E-3</c:v>
                </c:pt>
                <c:pt idx="78">
                  <c:v>2.3180000000000002E-3</c:v>
                </c:pt>
                <c:pt idx="79">
                  <c:v>2.0611290322580644E-3</c:v>
                </c:pt>
                <c:pt idx="80">
                  <c:v>1.7976666666666666E-3</c:v>
                </c:pt>
                <c:pt idx="81">
                  <c:v>2.3117741935483873E-3</c:v>
                </c:pt>
                <c:pt idx="82">
                  <c:v>2.286066666666667E-3</c:v>
                </c:pt>
                <c:pt idx="83">
                  <c:v>2.1954516129032257E-3</c:v>
                </c:pt>
                <c:pt idx="84">
                  <c:v>2.0166451612903227E-3</c:v>
                </c:pt>
                <c:pt idx="85">
                  <c:v>1.7493571428571428E-3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C36-4473-AB3F-19AD25A0ED0A}"/>
            </c:ext>
          </c:extLst>
        </c:ser>
        <c:ser>
          <c:idx val="13"/>
          <c:order val="13"/>
          <c:tx>
            <c:strRef>
              <c:f>Sheet1!$DB$2</c:f>
              <c:strCache>
                <c:ptCount val="1"/>
                <c:pt idx="0">
                  <c:v>Jan-95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Sheet1!$DB$3:$DB$88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8.3365483870967757E-3</c:v>
                </c:pt>
                <c:pt idx="13">
                  <c:v>9.8869285714285726E-3</c:v>
                </c:pt>
                <c:pt idx="14">
                  <c:v>5.3991612903225806E-3</c:v>
                </c:pt>
                <c:pt idx="15">
                  <c:v>6.1561999999999997E-3</c:v>
                </c:pt>
                <c:pt idx="16">
                  <c:v>8.5141935483870976E-3</c:v>
                </c:pt>
                <c:pt idx="17">
                  <c:v>9.2496999999999996E-3</c:v>
                </c:pt>
                <c:pt idx="18">
                  <c:v>9.238548387096774E-3</c:v>
                </c:pt>
                <c:pt idx="19">
                  <c:v>8.9378709677419357E-3</c:v>
                </c:pt>
                <c:pt idx="20">
                  <c:v>8.3603666666666673E-3</c:v>
                </c:pt>
                <c:pt idx="21">
                  <c:v>8.0898709677419359E-3</c:v>
                </c:pt>
                <c:pt idx="22">
                  <c:v>6.0555000000000001E-3</c:v>
                </c:pt>
                <c:pt idx="23">
                  <c:v>8.484709677419355E-3</c:v>
                </c:pt>
                <c:pt idx="24">
                  <c:v>8.9104838709677427E-3</c:v>
                </c:pt>
                <c:pt idx="25">
                  <c:v>8.4981379310344832E-3</c:v>
                </c:pt>
                <c:pt idx="26">
                  <c:v>8.8760645161290331E-3</c:v>
                </c:pt>
                <c:pt idx="27">
                  <c:v>8.1452999999999994E-3</c:v>
                </c:pt>
                <c:pt idx="28">
                  <c:v>7.7597419354838706E-3</c:v>
                </c:pt>
                <c:pt idx="29">
                  <c:v>6.7909666666666662E-3</c:v>
                </c:pt>
                <c:pt idx="30">
                  <c:v>7.7430967741935483E-3</c:v>
                </c:pt>
                <c:pt idx="31">
                  <c:v>7.2084838709677414E-3</c:v>
                </c:pt>
                <c:pt idx="32">
                  <c:v>7.5896333333333333E-3</c:v>
                </c:pt>
                <c:pt idx="33">
                  <c:v>7.270032258064516E-3</c:v>
                </c:pt>
                <c:pt idx="34">
                  <c:v>5.428433333333333E-3</c:v>
                </c:pt>
                <c:pt idx="35">
                  <c:v>5.1071290322580645E-3</c:v>
                </c:pt>
                <c:pt idx="36">
                  <c:v>7.0443870967741929E-3</c:v>
                </c:pt>
                <c:pt idx="37">
                  <c:v>5.0781428571428575E-3</c:v>
                </c:pt>
                <c:pt idx="38">
                  <c:v>4.751064516129032E-3</c:v>
                </c:pt>
                <c:pt idx="39">
                  <c:v>4.9750333333333334E-3</c:v>
                </c:pt>
                <c:pt idx="40">
                  <c:v>4.7424516129032264E-3</c:v>
                </c:pt>
                <c:pt idx="41">
                  <c:v>4.9324333333333331E-3</c:v>
                </c:pt>
                <c:pt idx="42">
                  <c:v>5.0315806451612906E-3</c:v>
                </c:pt>
                <c:pt idx="43">
                  <c:v>4.8938387096774194E-3</c:v>
                </c:pt>
                <c:pt idx="44">
                  <c:v>1.0795666666666667E-2</c:v>
                </c:pt>
                <c:pt idx="45">
                  <c:v>4.8253870967741933E-3</c:v>
                </c:pt>
                <c:pt idx="46">
                  <c:v>4.7435666666666666E-3</c:v>
                </c:pt>
                <c:pt idx="47">
                  <c:v>4.4824516129032257E-3</c:v>
                </c:pt>
                <c:pt idx="48">
                  <c:v>4.4116451612903227E-3</c:v>
                </c:pt>
                <c:pt idx="49">
                  <c:v>4.2690357142857139E-3</c:v>
                </c:pt>
                <c:pt idx="50">
                  <c:v>4.2720645161290318E-3</c:v>
                </c:pt>
                <c:pt idx="51">
                  <c:v>5.6782999999999998E-3</c:v>
                </c:pt>
                <c:pt idx="52">
                  <c:v>4.1582258064516127E-3</c:v>
                </c:pt>
                <c:pt idx="53">
                  <c:v>4.0956333333333336E-3</c:v>
                </c:pt>
                <c:pt idx="54">
                  <c:v>4.4084193548387099E-3</c:v>
                </c:pt>
                <c:pt idx="55">
                  <c:v>1.1734806451612904E-2</c:v>
                </c:pt>
                <c:pt idx="56">
                  <c:v>4.1627666666666664E-3</c:v>
                </c:pt>
                <c:pt idx="57">
                  <c:v>4.040387096774194E-3</c:v>
                </c:pt>
                <c:pt idx="58">
                  <c:v>3.9492666666666671E-3</c:v>
                </c:pt>
                <c:pt idx="59">
                  <c:v>3.5252903225806453E-3</c:v>
                </c:pt>
                <c:pt idx="60">
                  <c:v>3.6564516129032258E-3</c:v>
                </c:pt>
                <c:pt idx="61">
                  <c:v>3.5622857142857144E-3</c:v>
                </c:pt>
                <c:pt idx="62">
                  <c:v>3.6627741935483871E-3</c:v>
                </c:pt>
                <c:pt idx="63">
                  <c:v>3.4231666666666664E-3</c:v>
                </c:pt>
                <c:pt idx="64">
                  <c:v>3.0568064516129033E-3</c:v>
                </c:pt>
                <c:pt idx="65">
                  <c:v>3.5055666666666666E-3</c:v>
                </c:pt>
                <c:pt idx="66">
                  <c:v>3.6219032258064518E-3</c:v>
                </c:pt>
                <c:pt idx="67">
                  <c:v>3.7072258064516127E-3</c:v>
                </c:pt>
                <c:pt idx="68">
                  <c:v>3.8708333333333333E-3</c:v>
                </c:pt>
                <c:pt idx="69">
                  <c:v>3.3759677419354837E-3</c:v>
                </c:pt>
                <c:pt idx="70">
                  <c:v>3.3003666666666666E-3</c:v>
                </c:pt>
                <c:pt idx="71">
                  <c:v>3.1595161290322582E-3</c:v>
                </c:pt>
                <c:pt idx="72">
                  <c:v>3.4781290322580647E-3</c:v>
                </c:pt>
                <c:pt idx="73">
                  <c:v>1.8803103448275862E-3</c:v>
                </c:pt>
                <c:pt idx="74">
                  <c:v>3.9444516129032254E-3</c:v>
                </c:pt>
                <c:pt idx="75">
                  <c:v>3.3996666666666667E-3</c:v>
                </c:pt>
                <c:pt idx="76">
                  <c:v>3.3124193548387097E-3</c:v>
                </c:pt>
                <c:pt idx="77">
                  <c:v>3.7830666666666666E-3</c:v>
                </c:pt>
                <c:pt idx="78">
                  <c:v>3.6411935483870971E-3</c:v>
                </c:pt>
                <c:pt idx="79">
                  <c:v>3.4913225806451611E-3</c:v>
                </c:pt>
                <c:pt idx="80">
                  <c:v>3.1170333333333331E-3</c:v>
                </c:pt>
                <c:pt idx="81">
                  <c:v>3.3468064516129032E-3</c:v>
                </c:pt>
                <c:pt idx="82">
                  <c:v>3.3644333333333332E-3</c:v>
                </c:pt>
                <c:pt idx="83">
                  <c:v>2.7440967741935484E-3</c:v>
                </c:pt>
                <c:pt idx="84">
                  <c:v>2.3038387096774192E-3</c:v>
                </c:pt>
                <c:pt idx="85">
                  <c:v>2.4728214285714284E-3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C36-4473-AB3F-19AD25A0ED0A}"/>
            </c:ext>
          </c:extLst>
        </c:ser>
        <c:ser>
          <c:idx val="14"/>
          <c:order val="14"/>
          <c:tx>
            <c:strRef>
              <c:f>Sheet1!$DC$2</c:f>
              <c:strCache>
                <c:ptCount val="1"/>
                <c:pt idx="0">
                  <c:v>Feb-95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Sheet1!$DC$3:$DC$88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9.9160714285714282E-4</c:v>
                </c:pt>
                <c:pt idx="14">
                  <c:v>9.7099999999999997E-4</c:v>
                </c:pt>
                <c:pt idx="15">
                  <c:v>9.162333333333334E-4</c:v>
                </c:pt>
                <c:pt idx="16">
                  <c:v>6.0577419354838707E-4</c:v>
                </c:pt>
                <c:pt idx="17">
                  <c:v>1.534E-3</c:v>
                </c:pt>
                <c:pt idx="18">
                  <c:v>1.3399354838709676E-3</c:v>
                </c:pt>
                <c:pt idx="19">
                  <c:v>1.1329354838709677E-3</c:v>
                </c:pt>
                <c:pt idx="20">
                  <c:v>9.0729999999999999E-4</c:v>
                </c:pt>
                <c:pt idx="21">
                  <c:v>7.7738709677419352E-4</c:v>
                </c:pt>
                <c:pt idx="22">
                  <c:v>7.9026666666666661E-4</c:v>
                </c:pt>
                <c:pt idx="23">
                  <c:v>1.1113548387096776E-3</c:v>
                </c:pt>
                <c:pt idx="24">
                  <c:v>9.1858064516129039E-4</c:v>
                </c:pt>
                <c:pt idx="25">
                  <c:v>7.4103448275862063E-4</c:v>
                </c:pt>
                <c:pt idx="26">
                  <c:v>8.625483870967741E-4</c:v>
                </c:pt>
                <c:pt idx="27">
                  <c:v>6.0173333333333329E-4</c:v>
                </c:pt>
                <c:pt idx="28">
                  <c:v>5.4080645161290323E-4</c:v>
                </c:pt>
                <c:pt idx="29">
                  <c:v>6.9640000000000001E-4</c:v>
                </c:pt>
                <c:pt idx="30">
                  <c:v>8.0532258064516132E-4</c:v>
                </c:pt>
                <c:pt idx="31">
                  <c:v>7.7525806451612901E-4</c:v>
                </c:pt>
                <c:pt idx="32">
                  <c:v>8.1666666666666671E-4</c:v>
                </c:pt>
                <c:pt idx="33">
                  <c:v>1.3447419354838711E-3</c:v>
                </c:pt>
                <c:pt idx="34">
                  <c:v>7.737666666666667E-4</c:v>
                </c:pt>
                <c:pt idx="35">
                  <c:v>8.7593548387096781E-4</c:v>
                </c:pt>
                <c:pt idx="36">
                  <c:v>8.6419354838709677E-4</c:v>
                </c:pt>
                <c:pt idx="37">
                  <c:v>4.5574999999999999E-4</c:v>
                </c:pt>
                <c:pt idx="38">
                  <c:v>4.2567741935483868E-4</c:v>
                </c:pt>
                <c:pt idx="39">
                  <c:v>7.5513333333333333E-4</c:v>
                </c:pt>
                <c:pt idx="40">
                  <c:v>8.3090322580645158E-4</c:v>
                </c:pt>
                <c:pt idx="41">
                  <c:v>7.8929999999999994E-4</c:v>
                </c:pt>
                <c:pt idx="42">
                  <c:v>7.5699999999999997E-4</c:v>
                </c:pt>
                <c:pt idx="43">
                  <c:v>6.8512903225806453E-4</c:v>
                </c:pt>
                <c:pt idx="44">
                  <c:v>2.2301000000000001E-3</c:v>
                </c:pt>
                <c:pt idx="45">
                  <c:v>7.2399999999999993E-4</c:v>
                </c:pt>
                <c:pt idx="46">
                  <c:v>7.1763333333333334E-4</c:v>
                </c:pt>
                <c:pt idx="47">
                  <c:v>6.7041935483870964E-4</c:v>
                </c:pt>
                <c:pt idx="48">
                  <c:v>6.7048387096774198E-4</c:v>
                </c:pt>
                <c:pt idx="49">
                  <c:v>6.4424999999999997E-4</c:v>
                </c:pt>
                <c:pt idx="50">
                  <c:v>6.3909677419354838E-4</c:v>
                </c:pt>
                <c:pt idx="51">
                  <c:v>6.2760000000000008E-4</c:v>
                </c:pt>
                <c:pt idx="52">
                  <c:v>6.2864516129032251E-4</c:v>
                </c:pt>
                <c:pt idx="53">
                  <c:v>5.8990000000000008E-4</c:v>
                </c:pt>
                <c:pt idx="54">
                  <c:v>6.4222580645161291E-4</c:v>
                </c:pt>
                <c:pt idx="55">
                  <c:v>6.2103225806451603E-4</c:v>
                </c:pt>
                <c:pt idx="56">
                  <c:v>1.0611666666666666E-3</c:v>
                </c:pt>
                <c:pt idx="57">
                  <c:v>6.3329032258064514E-4</c:v>
                </c:pt>
                <c:pt idx="58">
                  <c:v>6.0143333333333333E-4</c:v>
                </c:pt>
                <c:pt idx="59">
                  <c:v>5.3564516129032264E-4</c:v>
                </c:pt>
                <c:pt idx="60">
                  <c:v>5.0048387096774196E-4</c:v>
                </c:pt>
                <c:pt idx="61">
                  <c:v>1.1490000000000001E-3</c:v>
                </c:pt>
                <c:pt idx="62">
                  <c:v>4.6845161290322583E-4</c:v>
                </c:pt>
                <c:pt idx="63">
                  <c:v>4.0043333333333333E-4</c:v>
                </c:pt>
                <c:pt idx="64">
                  <c:v>9.507741935483871E-4</c:v>
                </c:pt>
                <c:pt idx="65">
                  <c:v>8.812333333333333E-4</c:v>
                </c:pt>
                <c:pt idx="66">
                  <c:v>3.8835483870967738E-4</c:v>
                </c:pt>
                <c:pt idx="67">
                  <c:v>1.1410645161290323E-3</c:v>
                </c:pt>
                <c:pt idx="68">
                  <c:v>1.0721333333333332E-3</c:v>
                </c:pt>
                <c:pt idx="69">
                  <c:v>9.5790322580645163E-4</c:v>
                </c:pt>
                <c:pt idx="70">
                  <c:v>8.4860000000000003E-4</c:v>
                </c:pt>
                <c:pt idx="71">
                  <c:v>7.3258064516129031E-4</c:v>
                </c:pt>
                <c:pt idx="72">
                  <c:v>1.0411935483870967E-3</c:v>
                </c:pt>
                <c:pt idx="73">
                  <c:v>6.7531034482758623E-4</c:v>
                </c:pt>
                <c:pt idx="74">
                  <c:v>7.6861290322580644E-4</c:v>
                </c:pt>
                <c:pt idx="75">
                  <c:v>8.3279999999999997E-4</c:v>
                </c:pt>
                <c:pt idx="76">
                  <c:v>7.8096774193548379E-4</c:v>
                </c:pt>
                <c:pt idx="77">
                  <c:v>8.1720000000000002E-4</c:v>
                </c:pt>
                <c:pt idx="78">
                  <c:v>9.8251612903225809E-4</c:v>
                </c:pt>
                <c:pt idx="79">
                  <c:v>8.6380645161290316E-4</c:v>
                </c:pt>
                <c:pt idx="80">
                  <c:v>7.8249999999999999E-4</c:v>
                </c:pt>
                <c:pt idx="81">
                  <c:v>8.856774193548388E-4</c:v>
                </c:pt>
                <c:pt idx="82">
                  <c:v>9.2260000000000009E-4</c:v>
                </c:pt>
                <c:pt idx="83">
                  <c:v>8.4680645161290318E-4</c:v>
                </c:pt>
                <c:pt idx="84">
                  <c:v>7.9822580645161291E-4</c:v>
                </c:pt>
                <c:pt idx="85">
                  <c:v>7.9471428571428575E-4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C36-4473-AB3F-19AD25A0ED0A}"/>
            </c:ext>
          </c:extLst>
        </c:ser>
        <c:ser>
          <c:idx val="15"/>
          <c:order val="15"/>
          <c:tx>
            <c:strRef>
              <c:f>Sheet1!$DD$2</c:f>
              <c:strCache>
                <c:ptCount val="1"/>
                <c:pt idx="0">
                  <c:v>Mar-95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Sheet1!$DD$3:$DD$88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1.9711612903225806E-3</c:v>
                </c:pt>
                <c:pt idx="15">
                  <c:v>2.0955666666666668E-3</c:v>
                </c:pt>
                <c:pt idx="16">
                  <c:v>2.4378709677419356E-3</c:v>
                </c:pt>
                <c:pt idx="17">
                  <c:v>2.1291666666666668E-3</c:v>
                </c:pt>
                <c:pt idx="18">
                  <c:v>2.1532258064516129E-3</c:v>
                </c:pt>
                <c:pt idx="19">
                  <c:v>2.2354838709677419E-3</c:v>
                </c:pt>
                <c:pt idx="20">
                  <c:v>2.0955333333333337E-3</c:v>
                </c:pt>
                <c:pt idx="21">
                  <c:v>2.1830322580645161E-3</c:v>
                </c:pt>
                <c:pt idx="22">
                  <c:v>2.0158333333333335E-3</c:v>
                </c:pt>
                <c:pt idx="23">
                  <c:v>1.7223870967741934E-3</c:v>
                </c:pt>
                <c:pt idx="24">
                  <c:v>1.8965806451612902E-3</c:v>
                </c:pt>
                <c:pt idx="25">
                  <c:v>2.1777931034482759E-3</c:v>
                </c:pt>
                <c:pt idx="26">
                  <c:v>1.8465161290322581E-3</c:v>
                </c:pt>
                <c:pt idx="27">
                  <c:v>1.7442E-3</c:v>
                </c:pt>
                <c:pt idx="28">
                  <c:v>1.7195161290322581E-3</c:v>
                </c:pt>
                <c:pt idx="29">
                  <c:v>1.6581666666666665E-3</c:v>
                </c:pt>
                <c:pt idx="30">
                  <c:v>1.7093870967741936E-3</c:v>
                </c:pt>
                <c:pt idx="31">
                  <c:v>1.3359677419354839E-3</c:v>
                </c:pt>
                <c:pt idx="32">
                  <c:v>1.3794999999999999E-3</c:v>
                </c:pt>
                <c:pt idx="33">
                  <c:v>1.3313225806451613E-3</c:v>
                </c:pt>
                <c:pt idx="34">
                  <c:v>1.3802666666666668E-3</c:v>
                </c:pt>
                <c:pt idx="35">
                  <c:v>1.1394193548387097E-3</c:v>
                </c:pt>
                <c:pt idx="36">
                  <c:v>2.1450322580645162E-3</c:v>
                </c:pt>
                <c:pt idx="37">
                  <c:v>2.4131071428571431E-3</c:v>
                </c:pt>
                <c:pt idx="38">
                  <c:v>2.0257096774193551E-3</c:v>
                </c:pt>
                <c:pt idx="39">
                  <c:v>2.3236666666666666E-3</c:v>
                </c:pt>
                <c:pt idx="40">
                  <c:v>1.8922580645161289E-3</c:v>
                </c:pt>
                <c:pt idx="41">
                  <c:v>2.0027666666666668E-3</c:v>
                </c:pt>
                <c:pt idx="42">
                  <c:v>2.3572258064516131E-3</c:v>
                </c:pt>
                <c:pt idx="43">
                  <c:v>2.2200000000000002E-3</c:v>
                </c:pt>
                <c:pt idx="44">
                  <c:v>2.1464000000000001E-3</c:v>
                </c:pt>
                <c:pt idx="45">
                  <c:v>1.5622903225806452E-3</c:v>
                </c:pt>
                <c:pt idx="46">
                  <c:v>1.9077666666666667E-3</c:v>
                </c:pt>
                <c:pt idx="47">
                  <c:v>1.4338387096774195E-3</c:v>
                </c:pt>
                <c:pt idx="48">
                  <c:v>1.2932903225806452E-3</c:v>
                </c:pt>
                <c:pt idx="49">
                  <c:v>1.4543214285714285E-3</c:v>
                </c:pt>
                <c:pt idx="50">
                  <c:v>1.3211612903225806E-3</c:v>
                </c:pt>
                <c:pt idx="51">
                  <c:v>1.3475000000000002E-3</c:v>
                </c:pt>
                <c:pt idx="52">
                  <c:v>1.4574193548387096E-3</c:v>
                </c:pt>
                <c:pt idx="53">
                  <c:v>1.3767666666666667E-3</c:v>
                </c:pt>
                <c:pt idx="54">
                  <c:v>1.3558387096774193E-3</c:v>
                </c:pt>
                <c:pt idx="55">
                  <c:v>1.4496774193548387E-3</c:v>
                </c:pt>
                <c:pt idx="56">
                  <c:v>1.2565666666666667E-3</c:v>
                </c:pt>
                <c:pt idx="57">
                  <c:v>1.9292258064516129E-3</c:v>
                </c:pt>
                <c:pt idx="58">
                  <c:v>1.5578666666666667E-3</c:v>
                </c:pt>
                <c:pt idx="59">
                  <c:v>1.5343870967741934E-3</c:v>
                </c:pt>
                <c:pt idx="60">
                  <c:v>1.4654838709677418E-3</c:v>
                </c:pt>
                <c:pt idx="61">
                  <c:v>6.1974999999999997E-4</c:v>
                </c:pt>
                <c:pt idx="62">
                  <c:v>1.9140645161290324E-3</c:v>
                </c:pt>
                <c:pt idx="63">
                  <c:v>1.9965333333333331E-3</c:v>
                </c:pt>
                <c:pt idx="64">
                  <c:v>1.2745161290322582E-3</c:v>
                </c:pt>
                <c:pt idx="65">
                  <c:v>1.8848333333333332E-3</c:v>
                </c:pt>
                <c:pt idx="66">
                  <c:v>1.7789354838709678E-3</c:v>
                </c:pt>
                <c:pt idx="67">
                  <c:v>1.1256451612903227E-3</c:v>
                </c:pt>
                <c:pt idx="68">
                  <c:v>1.0531000000000002E-3</c:v>
                </c:pt>
                <c:pt idx="69">
                  <c:v>1.1495806451612904E-3</c:v>
                </c:pt>
                <c:pt idx="70">
                  <c:v>1.0123999999999999E-3</c:v>
                </c:pt>
                <c:pt idx="71">
                  <c:v>1.1461935483870968E-3</c:v>
                </c:pt>
                <c:pt idx="72">
                  <c:v>1.0782903225806451E-3</c:v>
                </c:pt>
                <c:pt idx="73">
                  <c:v>7.1796551724137927E-4</c:v>
                </c:pt>
                <c:pt idx="74">
                  <c:v>6.6196774193548393E-4</c:v>
                </c:pt>
                <c:pt idx="75">
                  <c:v>7.270666666666667E-4</c:v>
                </c:pt>
                <c:pt idx="76">
                  <c:v>7.2038709677419354E-4</c:v>
                </c:pt>
                <c:pt idx="77">
                  <c:v>6.7723333333333344E-4</c:v>
                </c:pt>
                <c:pt idx="78">
                  <c:v>8.8174193548387094E-4</c:v>
                </c:pt>
                <c:pt idx="79">
                  <c:v>8.9887096774193549E-4</c:v>
                </c:pt>
                <c:pt idx="80">
                  <c:v>7.602333333333334E-4</c:v>
                </c:pt>
                <c:pt idx="81">
                  <c:v>8.8422580645161294E-4</c:v>
                </c:pt>
                <c:pt idx="82">
                  <c:v>9.0216666666666668E-4</c:v>
                </c:pt>
                <c:pt idx="83">
                  <c:v>8.7029032258064516E-4</c:v>
                </c:pt>
                <c:pt idx="84">
                  <c:v>8.8980645161290325E-4</c:v>
                </c:pt>
                <c:pt idx="85">
                  <c:v>8.8771428571428573E-4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C36-4473-AB3F-19AD25A0ED0A}"/>
            </c:ext>
          </c:extLst>
        </c:ser>
        <c:ser>
          <c:idx val="16"/>
          <c:order val="16"/>
          <c:tx>
            <c:strRef>
              <c:f>Sheet1!$DE$2</c:f>
              <c:strCache>
                <c:ptCount val="1"/>
                <c:pt idx="0">
                  <c:v>Apr-95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Sheet1!$DE$3:$DE$88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1.5736000000000001E-3</c:v>
                </c:pt>
                <c:pt idx="16">
                  <c:v>3.7880645161290325E-4</c:v>
                </c:pt>
                <c:pt idx="17">
                  <c:v>7.8563333333333337E-4</c:v>
                </c:pt>
                <c:pt idx="18">
                  <c:v>7.0109677419354836E-4</c:v>
                </c:pt>
                <c:pt idx="19">
                  <c:v>6.5099999999999999E-4</c:v>
                </c:pt>
                <c:pt idx="20">
                  <c:v>6.2773333333333338E-4</c:v>
                </c:pt>
                <c:pt idx="21">
                  <c:v>6.0596774193548387E-4</c:v>
                </c:pt>
                <c:pt idx="22">
                  <c:v>5.1729999999999994E-4</c:v>
                </c:pt>
                <c:pt idx="23">
                  <c:v>5.5496774193548393E-4</c:v>
                </c:pt>
                <c:pt idx="24">
                  <c:v>4.9819354838709677E-4</c:v>
                </c:pt>
                <c:pt idx="25">
                  <c:v>5.2793103448275859E-4</c:v>
                </c:pt>
                <c:pt idx="26">
                  <c:v>5.2183870967741932E-4</c:v>
                </c:pt>
                <c:pt idx="27">
                  <c:v>5.0086666666666663E-4</c:v>
                </c:pt>
                <c:pt idx="28">
                  <c:v>5.0403225806451612E-4</c:v>
                </c:pt>
                <c:pt idx="29">
                  <c:v>4.8259999999999997E-4</c:v>
                </c:pt>
                <c:pt idx="30">
                  <c:v>4.9093548387096778E-4</c:v>
                </c:pt>
                <c:pt idx="31">
                  <c:v>4.7254838709677422E-4</c:v>
                </c:pt>
                <c:pt idx="32">
                  <c:v>4.5943333333333335E-4</c:v>
                </c:pt>
                <c:pt idx="33">
                  <c:v>4.5129032258064516E-4</c:v>
                </c:pt>
                <c:pt idx="34">
                  <c:v>4.2316666666666663E-4</c:v>
                </c:pt>
                <c:pt idx="35">
                  <c:v>4.0958064516129032E-4</c:v>
                </c:pt>
                <c:pt idx="36">
                  <c:v>5.2406451612903228E-4</c:v>
                </c:pt>
                <c:pt idx="37">
                  <c:v>1.4892142857142858E-3</c:v>
                </c:pt>
                <c:pt idx="38">
                  <c:v>1.3043870967741936E-3</c:v>
                </c:pt>
                <c:pt idx="39">
                  <c:v>1.1689333333333334E-3</c:v>
                </c:pt>
                <c:pt idx="40">
                  <c:v>1.3627096774193547E-3</c:v>
                </c:pt>
                <c:pt idx="41">
                  <c:v>1.5262666666666668E-3</c:v>
                </c:pt>
                <c:pt idx="42">
                  <c:v>1.5297741935483872E-3</c:v>
                </c:pt>
                <c:pt idx="43">
                  <c:v>1.7707741935483871E-3</c:v>
                </c:pt>
                <c:pt idx="44">
                  <c:v>1.8829333333333332E-3</c:v>
                </c:pt>
                <c:pt idx="45">
                  <c:v>2.7029677419354841E-3</c:v>
                </c:pt>
                <c:pt idx="46">
                  <c:v>2.7020333333333331E-3</c:v>
                </c:pt>
                <c:pt idx="47">
                  <c:v>2.8330967741935485E-3</c:v>
                </c:pt>
                <c:pt idx="48">
                  <c:v>2.7251612903225805E-3</c:v>
                </c:pt>
                <c:pt idx="49">
                  <c:v>2.5498214285714286E-3</c:v>
                </c:pt>
                <c:pt idx="50">
                  <c:v>2.4109354838709679E-3</c:v>
                </c:pt>
                <c:pt idx="51">
                  <c:v>2.3205333333333332E-3</c:v>
                </c:pt>
                <c:pt idx="52">
                  <c:v>2.2517741935483872E-3</c:v>
                </c:pt>
                <c:pt idx="53">
                  <c:v>2.1715666666666665E-3</c:v>
                </c:pt>
                <c:pt idx="54">
                  <c:v>2.116774193548387E-3</c:v>
                </c:pt>
                <c:pt idx="55">
                  <c:v>2.0889999999999997E-3</c:v>
                </c:pt>
                <c:pt idx="56">
                  <c:v>2.0247666666666666E-3</c:v>
                </c:pt>
                <c:pt idx="57">
                  <c:v>1.9495806451612903E-3</c:v>
                </c:pt>
                <c:pt idx="58">
                  <c:v>1.8146333333333333E-3</c:v>
                </c:pt>
                <c:pt idx="59">
                  <c:v>1.8015161290322582E-3</c:v>
                </c:pt>
                <c:pt idx="60">
                  <c:v>1.719774193548387E-3</c:v>
                </c:pt>
                <c:pt idx="61">
                  <c:v>1.6820714285714286E-3</c:v>
                </c:pt>
                <c:pt idx="62">
                  <c:v>1.6561612903225806E-3</c:v>
                </c:pt>
                <c:pt idx="63">
                  <c:v>1.6233E-3</c:v>
                </c:pt>
                <c:pt idx="64">
                  <c:v>1.1878387096774193E-3</c:v>
                </c:pt>
                <c:pt idx="65">
                  <c:v>1.1969666666666668E-3</c:v>
                </c:pt>
                <c:pt idx="66">
                  <c:v>1.1511290322580646E-3</c:v>
                </c:pt>
                <c:pt idx="67">
                  <c:v>8.3351612903225804E-4</c:v>
                </c:pt>
                <c:pt idx="68">
                  <c:v>1.0682666666666668E-3</c:v>
                </c:pt>
                <c:pt idx="69">
                  <c:v>1.0650967741935484E-3</c:v>
                </c:pt>
                <c:pt idx="70">
                  <c:v>9.7263333333333336E-4</c:v>
                </c:pt>
                <c:pt idx="71">
                  <c:v>9.4916129032258055E-4</c:v>
                </c:pt>
                <c:pt idx="72">
                  <c:v>9.7454838709677412E-4</c:v>
                </c:pt>
                <c:pt idx="73">
                  <c:v>9.7927586206896563E-4</c:v>
                </c:pt>
                <c:pt idx="74">
                  <c:v>7.0490322580645166E-4</c:v>
                </c:pt>
                <c:pt idx="75">
                  <c:v>7.0649999999999999E-4</c:v>
                </c:pt>
                <c:pt idx="76">
                  <c:v>1.0679999999999999E-3</c:v>
                </c:pt>
                <c:pt idx="77">
                  <c:v>9.4673333333333332E-4</c:v>
                </c:pt>
                <c:pt idx="78">
                  <c:v>9.2329032258064525E-4</c:v>
                </c:pt>
                <c:pt idx="79">
                  <c:v>9.4064516129032251E-4</c:v>
                </c:pt>
                <c:pt idx="80">
                  <c:v>1.7359999999999999E-4</c:v>
                </c:pt>
                <c:pt idx="81">
                  <c:v>9.0487096774193542E-4</c:v>
                </c:pt>
                <c:pt idx="82">
                  <c:v>9.4519999999999999E-4</c:v>
                </c:pt>
                <c:pt idx="83">
                  <c:v>8.0612903225806443E-4</c:v>
                </c:pt>
                <c:pt idx="84">
                  <c:v>#N/A</c:v>
                </c:pt>
                <c:pt idx="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C36-4473-AB3F-19AD25A0ED0A}"/>
            </c:ext>
          </c:extLst>
        </c:ser>
        <c:ser>
          <c:idx val="17"/>
          <c:order val="17"/>
          <c:tx>
            <c:strRef>
              <c:f>Sheet1!$DF$2</c:f>
              <c:strCache>
                <c:ptCount val="1"/>
                <c:pt idx="0">
                  <c:v>May-95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Sheet1!$DF$3:$DF$88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2.7415161290322578E-3</c:v>
                </c:pt>
                <c:pt idx="17">
                  <c:v>1.6121000000000002E-3</c:v>
                </c:pt>
                <c:pt idx="18">
                  <c:v>2.2402580645161287E-3</c:v>
                </c:pt>
                <c:pt idx="19">
                  <c:v>2.0685161290322582E-3</c:v>
                </c:pt>
                <c:pt idx="20">
                  <c:v>2.120633333333333E-3</c:v>
                </c:pt>
                <c:pt idx="21">
                  <c:v>1.9173870967741935E-3</c:v>
                </c:pt>
                <c:pt idx="22">
                  <c:v>1.5754333333333334E-3</c:v>
                </c:pt>
                <c:pt idx="23">
                  <c:v>1.5876451612903224E-3</c:v>
                </c:pt>
                <c:pt idx="24">
                  <c:v>1.5702258064516129E-3</c:v>
                </c:pt>
                <c:pt idx="25">
                  <c:v>1.4719310344827588E-3</c:v>
                </c:pt>
                <c:pt idx="26">
                  <c:v>1.283290322580645E-3</c:v>
                </c:pt>
                <c:pt idx="27">
                  <c:v>1.4322333333333334E-3</c:v>
                </c:pt>
                <c:pt idx="28">
                  <c:v>1.3385483870967741E-3</c:v>
                </c:pt>
                <c:pt idx="29">
                  <c:v>1.3676333333333334E-3</c:v>
                </c:pt>
                <c:pt idx="30">
                  <c:v>1.3302580645161289E-3</c:v>
                </c:pt>
                <c:pt idx="31">
                  <c:v>9.0480645161290329E-4</c:v>
                </c:pt>
                <c:pt idx="32">
                  <c:v>1.2838000000000001E-3</c:v>
                </c:pt>
                <c:pt idx="33">
                  <c:v>1.3215161290322582E-3</c:v>
                </c:pt>
                <c:pt idx="34">
                  <c:v>1.4341E-3</c:v>
                </c:pt>
                <c:pt idx="35">
                  <c:v>1.2561290322580646E-3</c:v>
                </c:pt>
                <c:pt idx="36">
                  <c:v>3.7706451612903223E-4</c:v>
                </c:pt>
                <c:pt idx="37">
                  <c:v>1.1876428571428572E-3</c:v>
                </c:pt>
                <c:pt idx="38">
                  <c:v>1.2120322580645162E-3</c:v>
                </c:pt>
                <c:pt idx="39">
                  <c:v>1.3653666666666666E-3</c:v>
                </c:pt>
                <c:pt idx="40">
                  <c:v>1.3240645161290323E-3</c:v>
                </c:pt>
                <c:pt idx="41">
                  <c:v>1.2289333333333334E-3</c:v>
                </c:pt>
                <c:pt idx="42">
                  <c:v>1.2725483870967742E-3</c:v>
                </c:pt>
                <c:pt idx="43">
                  <c:v>1.9444838709677418E-3</c:v>
                </c:pt>
                <c:pt idx="44">
                  <c:v>2.8755999999999999E-3</c:v>
                </c:pt>
                <c:pt idx="45">
                  <c:v>1.7104193548387098E-3</c:v>
                </c:pt>
                <c:pt idx="46">
                  <c:v>1.6645E-3</c:v>
                </c:pt>
                <c:pt idx="47">
                  <c:v>1.6053225806451612E-3</c:v>
                </c:pt>
                <c:pt idx="48">
                  <c:v>1.5961290322580647E-3</c:v>
                </c:pt>
                <c:pt idx="49">
                  <c:v>1.5814642857142857E-3</c:v>
                </c:pt>
                <c:pt idx="50">
                  <c:v>1.4624516129032258E-3</c:v>
                </c:pt>
                <c:pt idx="51">
                  <c:v>1.4601666666666665E-3</c:v>
                </c:pt>
                <c:pt idx="52">
                  <c:v>1.4552258064516128E-3</c:v>
                </c:pt>
                <c:pt idx="53">
                  <c:v>1.3169E-3</c:v>
                </c:pt>
                <c:pt idx="54">
                  <c:v>1.4468709677419355E-3</c:v>
                </c:pt>
                <c:pt idx="55">
                  <c:v>2.5666129032258064E-3</c:v>
                </c:pt>
                <c:pt idx="56">
                  <c:v>1.3893E-3</c:v>
                </c:pt>
                <c:pt idx="57">
                  <c:v>1.3318387096774192E-3</c:v>
                </c:pt>
                <c:pt idx="58">
                  <c:v>1.2098E-3</c:v>
                </c:pt>
                <c:pt idx="59">
                  <c:v>1.3434838709677419E-3</c:v>
                </c:pt>
                <c:pt idx="60">
                  <c:v>1.3953548387096776E-3</c:v>
                </c:pt>
                <c:pt idx="61">
                  <c:v>1.2557142857142856E-3</c:v>
                </c:pt>
                <c:pt idx="62">
                  <c:v>1.255290322580645E-3</c:v>
                </c:pt>
                <c:pt idx="63">
                  <c:v>1.2480999999999998E-3</c:v>
                </c:pt>
                <c:pt idx="64">
                  <c:v>1.2150967741935484E-3</c:v>
                </c:pt>
                <c:pt idx="65">
                  <c:v>1.1889333333333332E-3</c:v>
                </c:pt>
                <c:pt idx="66">
                  <c:v>1.1221935483870969E-3</c:v>
                </c:pt>
                <c:pt idx="67">
                  <c:v>1.0957419354838708E-3</c:v>
                </c:pt>
                <c:pt idx="68">
                  <c:v>1.0767666666666666E-3</c:v>
                </c:pt>
                <c:pt idx="69">
                  <c:v>9.3851612903225799E-4</c:v>
                </c:pt>
                <c:pt idx="70">
                  <c:v>9.142E-4</c:v>
                </c:pt>
                <c:pt idx="71">
                  <c:v>1.0082258064516129E-3</c:v>
                </c:pt>
                <c:pt idx="72">
                  <c:v>9.0203225806451603E-4</c:v>
                </c:pt>
                <c:pt idx="73">
                  <c:v>#N/A</c:v>
                </c:pt>
                <c:pt idx="74">
                  <c:v>4.8741935483870969E-4</c:v>
                </c:pt>
                <c:pt idx="75">
                  <c:v>3.2279999999999999E-4</c:v>
                </c:pt>
                <c:pt idx="76">
                  <c:v>4.778709677419355E-4</c:v>
                </c:pt>
                <c:pt idx="77">
                  <c:v>4.5356666666666667E-4</c:v>
                </c:pt>
                <c:pt idx="78">
                  <c:v>1.1880645161290323E-4</c:v>
                </c:pt>
                <c:pt idx="79">
                  <c:v>3.5761290322580648E-4</c:v>
                </c:pt>
                <c:pt idx="80">
                  <c:v>1.8326666666666669E-4</c:v>
                </c:pt>
                <c:pt idx="81">
                  <c:v>3.4893548387096774E-4</c:v>
                </c:pt>
                <c:pt idx="82">
                  <c:v>3.5609999999999998E-4</c:v>
                </c:pt>
                <c:pt idx="83">
                  <c:v>3.7851612903225804E-4</c:v>
                </c:pt>
                <c:pt idx="84">
                  <c:v>3.0241935483870969E-4</c:v>
                </c:pt>
                <c:pt idx="85">
                  <c:v>3.2103571428571429E-4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C36-4473-AB3F-19AD25A0ED0A}"/>
            </c:ext>
          </c:extLst>
        </c:ser>
        <c:ser>
          <c:idx val="18"/>
          <c:order val="18"/>
          <c:tx>
            <c:strRef>
              <c:f>Sheet1!$DG$2</c:f>
              <c:strCache>
                <c:ptCount val="1"/>
                <c:pt idx="0">
                  <c:v>Jun-95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Sheet1!$DG$3:$DG$88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2.1554666666666667E-3</c:v>
                </c:pt>
                <c:pt idx="18">
                  <c:v>4.775870967741935E-3</c:v>
                </c:pt>
                <c:pt idx="19">
                  <c:v>7.2016129032258062E-3</c:v>
                </c:pt>
                <c:pt idx="20">
                  <c:v>6.9556000000000002E-3</c:v>
                </c:pt>
                <c:pt idx="21">
                  <c:v>6.0468064516129034E-3</c:v>
                </c:pt>
                <c:pt idx="22">
                  <c:v>6.420533333333334E-3</c:v>
                </c:pt>
                <c:pt idx="23">
                  <c:v>5.6869354838709682E-3</c:v>
                </c:pt>
                <c:pt idx="24">
                  <c:v>5.5246451612903221E-3</c:v>
                </c:pt>
                <c:pt idx="25">
                  <c:v>4.9553103448275859E-3</c:v>
                </c:pt>
                <c:pt idx="26">
                  <c:v>4.8377419354838705E-3</c:v>
                </c:pt>
                <c:pt idx="27">
                  <c:v>4.1456333333333333E-3</c:v>
                </c:pt>
                <c:pt idx="28">
                  <c:v>4.0084838709677417E-3</c:v>
                </c:pt>
                <c:pt idx="29">
                  <c:v>3.9449333333333335E-3</c:v>
                </c:pt>
                <c:pt idx="30">
                  <c:v>3.8121290322580647E-3</c:v>
                </c:pt>
                <c:pt idx="31">
                  <c:v>3.7001935483870966E-3</c:v>
                </c:pt>
                <c:pt idx="32">
                  <c:v>3.4610999999999999E-3</c:v>
                </c:pt>
                <c:pt idx="33">
                  <c:v>4.5395806451612904E-3</c:v>
                </c:pt>
                <c:pt idx="34">
                  <c:v>3.3891666666666666E-3</c:v>
                </c:pt>
                <c:pt idx="35">
                  <c:v>3.0240967741935482E-3</c:v>
                </c:pt>
                <c:pt idx="36">
                  <c:v>2.8507419354838709E-3</c:v>
                </c:pt>
                <c:pt idx="37">
                  <c:v>2.810785714285714E-3</c:v>
                </c:pt>
                <c:pt idx="38">
                  <c:v>2.7956129032258065E-3</c:v>
                </c:pt>
                <c:pt idx="39">
                  <c:v>2.7712666666666668E-3</c:v>
                </c:pt>
                <c:pt idx="40">
                  <c:v>2.7248709677419355E-3</c:v>
                </c:pt>
                <c:pt idx="41">
                  <c:v>2.6083333333333332E-3</c:v>
                </c:pt>
                <c:pt idx="42">
                  <c:v>2.6410000000000001E-3</c:v>
                </c:pt>
                <c:pt idx="43">
                  <c:v>2.6650967741935483E-3</c:v>
                </c:pt>
                <c:pt idx="44">
                  <c:v>4.2483666666666671E-3</c:v>
                </c:pt>
                <c:pt idx="45">
                  <c:v>2.5214516129032256E-3</c:v>
                </c:pt>
                <c:pt idx="46">
                  <c:v>2.6946333333333333E-3</c:v>
                </c:pt>
                <c:pt idx="47">
                  <c:v>2.337322580645161E-3</c:v>
                </c:pt>
                <c:pt idx="48">
                  <c:v>2.6115161290322579E-3</c:v>
                </c:pt>
                <c:pt idx="49">
                  <c:v>2.4994642857142859E-3</c:v>
                </c:pt>
                <c:pt idx="50">
                  <c:v>2.1253870967741935E-3</c:v>
                </c:pt>
                <c:pt idx="51">
                  <c:v>2.2523666666666668E-3</c:v>
                </c:pt>
                <c:pt idx="52">
                  <c:v>2.2766451612903226E-3</c:v>
                </c:pt>
                <c:pt idx="53">
                  <c:v>1.7552333333333335E-3</c:v>
                </c:pt>
                <c:pt idx="54">
                  <c:v>2.1799677419354841E-3</c:v>
                </c:pt>
                <c:pt idx="55">
                  <c:v>4.3872903225806448E-3</c:v>
                </c:pt>
                <c:pt idx="56">
                  <c:v>1.9851666666666668E-3</c:v>
                </c:pt>
                <c:pt idx="57">
                  <c:v>2.0916774193548387E-3</c:v>
                </c:pt>
                <c:pt idx="58">
                  <c:v>1.8506666666666667E-3</c:v>
                </c:pt>
                <c:pt idx="59">
                  <c:v>2.2139999999999998E-3</c:v>
                </c:pt>
                <c:pt idx="60">
                  <c:v>2.0771290322580648E-3</c:v>
                </c:pt>
                <c:pt idx="61">
                  <c:v>1.8988928571428572E-3</c:v>
                </c:pt>
                <c:pt idx="62">
                  <c:v>2.0086774193548386E-3</c:v>
                </c:pt>
                <c:pt idx="63">
                  <c:v>1.7833333333333334E-3</c:v>
                </c:pt>
                <c:pt idx="64">
                  <c:v>1.7742258064516129E-3</c:v>
                </c:pt>
                <c:pt idx="65">
                  <c:v>1.7859333333333333E-3</c:v>
                </c:pt>
                <c:pt idx="66">
                  <c:v>1.8999032258064515E-3</c:v>
                </c:pt>
                <c:pt idx="67">
                  <c:v>1.7918709677419355E-3</c:v>
                </c:pt>
                <c:pt idx="68">
                  <c:v>1.6455666666666667E-3</c:v>
                </c:pt>
                <c:pt idx="69">
                  <c:v>1.4096451612903226E-3</c:v>
                </c:pt>
                <c:pt idx="70">
                  <c:v>1.9413E-3</c:v>
                </c:pt>
                <c:pt idx="71">
                  <c:v>1.6700967741935483E-3</c:v>
                </c:pt>
                <c:pt idx="72">
                  <c:v>1.9419354838709677E-3</c:v>
                </c:pt>
                <c:pt idx="73">
                  <c:v>7.6034482758620688E-5</c:v>
                </c:pt>
                <c:pt idx="74">
                  <c:v>1.579967741935484E-3</c:v>
                </c:pt>
                <c:pt idx="75">
                  <c:v>1.2693333333333335E-3</c:v>
                </c:pt>
                <c:pt idx="76">
                  <c:v>1.4195806451612902E-3</c:v>
                </c:pt>
                <c:pt idx="77">
                  <c:v>1.5739666666666665E-3</c:v>
                </c:pt>
                <c:pt idx="78">
                  <c:v>1.3802580645161291E-3</c:v>
                </c:pt>
                <c:pt idx="79">
                  <c:v>1.5716451612903227E-3</c:v>
                </c:pt>
                <c:pt idx="80">
                  <c:v>1.2943666666666667E-3</c:v>
                </c:pt>
                <c:pt idx="81">
                  <c:v>1.8036774193548387E-3</c:v>
                </c:pt>
                <c:pt idx="82">
                  <c:v>1.4531333333333333E-3</c:v>
                </c:pt>
                <c:pt idx="83">
                  <c:v>1.5816129032258065E-3</c:v>
                </c:pt>
                <c:pt idx="84">
                  <c:v>1.2888064516129033E-3</c:v>
                </c:pt>
                <c:pt idx="85">
                  <c:v>1.3277500000000002E-3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C36-4473-AB3F-19AD25A0ED0A}"/>
            </c:ext>
          </c:extLst>
        </c:ser>
        <c:ser>
          <c:idx val="19"/>
          <c:order val="19"/>
          <c:tx>
            <c:strRef>
              <c:f>Sheet1!$DH$2</c:f>
              <c:strCache>
                <c:ptCount val="1"/>
                <c:pt idx="0">
                  <c:v>Jul-95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Sheet1!$DH$3:$DH$88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C36-4473-AB3F-19AD25A0ED0A}"/>
            </c:ext>
          </c:extLst>
        </c:ser>
        <c:ser>
          <c:idx val="20"/>
          <c:order val="20"/>
          <c:tx>
            <c:strRef>
              <c:f>Sheet1!$DI$2</c:f>
              <c:strCache>
                <c:ptCount val="1"/>
                <c:pt idx="0">
                  <c:v>Aug-95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Sheet1!$DI$3:$DI$88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4.6124516129032256E-3</c:v>
                </c:pt>
                <c:pt idx="20">
                  <c:v>1.51594E-2</c:v>
                </c:pt>
                <c:pt idx="21">
                  <c:v>1.1083967741935484E-2</c:v>
                </c:pt>
                <c:pt idx="22">
                  <c:v>1.0200033333333334E-2</c:v>
                </c:pt>
                <c:pt idx="23">
                  <c:v>1.0108000000000001E-2</c:v>
                </c:pt>
                <c:pt idx="24">
                  <c:v>1.054774193548387E-2</c:v>
                </c:pt>
                <c:pt idx="25">
                  <c:v>1.0145413793103448E-2</c:v>
                </c:pt>
                <c:pt idx="26">
                  <c:v>1.0015612903225805E-2</c:v>
                </c:pt>
                <c:pt idx="27">
                  <c:v>9.6978666666666657E-3</c:v>
                </c:pt>
                <c:pt idx="28">
                  <c:v>9.6498387096774184E-3</c:v>
                </c:pt>
                <c:pt idx="29">
                  <c:v>9.5351666666666675E-3</c:v>
                </c:pt>
                <c:pt idx="30">
                  <c:v>9.5229354838709673E-3</c:v>
                </c:pt>
                <c:pt idx="31">
                  <c:v>9.3489354838709668E-3</c:v>
                </c:pt>
                <c:pt idx="32">
                  <c:v>8.7921666666666669E-3</c:v>
                </c:pt>
                <c:pt idx="33">
                  <c:v>9.0078709677419346E-3</c:v>
                </c:pt>
                <c:pt idx="34">
                  <c:v>8.9577999999999984E-3</c:v>
                </c:pt>
                <c:pt idx="35">
                  <c:v>3.6924516129032258E-3</c:v>
                </c:pt>
                <c:pt idx="36">
                  <c:v>7.8749354838709672E-3</c:v>
                </c:pt>
                <c:pt idx="37">
                  <c:v>8.3184285714285721E-3</c:v>
                </c:pt>
                <c:pt idx="38">
                  <c:v>7.9586451612903217E-3</c:v>
                </c:pt>
                <c:pt idx="39">
                  <c:v>8.0175666666666666E-3</c:v>
                </c:pt>
                <c:pt idx="40">
                  <c:v>7.8729032258064522E-3</c:v>
                </c:pt>
                <c:pt idx="41">
                  <c:v>7.5646000000000003E-3</c:v>
                </c:pt>
                <c:pt idx="42">
                  <c:v>7.4443548387096775E-3</c:v>
                </c:pt>
                <c:pt idx="43">
                  <c:v>7.4578709677419362E-3</c:v>
                </c:pt>
                <c:pt idx="44">
                  <c:v>7.0207999999999998E-3</c:v>
                </c:pt>
                <c:pt idx="45">
                  <c:v>6.7522580645161291E-3</c:v>
                </c:pt>
                <c:pt idx="46">
                  <c:v>6.8815999999999999E-3</c:v>
                </c:pt>
                <c:pt idx="47">
                  <c:v>6.7589999999999994E-3</c:v>
                </c:pt>
                <c:pt idx="48">
                  <c:v>4.052E-3</c:v>
                </c:pt>
                <c:pt idx="49">
                  <c:v>6.8047857142857146E-3</c:v>
                </c:pt>
                <c:pt idx="50">
                  <c:v>6.4344516129032263E-3</c:v>
                </c:pt>
                <c:pt idx="51">
                  <c:v>6.4358666666666665E-3</c:v>
                </c:pt>
                <c:pt idx="52">
                  <c:v>5.7142580645161293E-3</c:v>
                </c:pt>
                <c:pt idx="53">
                  <c:v>5.6991666666666666E-3</c:v>
                </c:pt>
                <c:pt idx="54">
                  <c:v>4.9085483870967743E-3</c:v>
                </c:pt>
                <c:pt idx="55">
                  <c:v>4.5653225806451614E-3</c:v>
                </c:pt>
                <c:pt idx="56">
                  <c:v>6.0403666666666673E-3</c:v>
                </c:pt>
                <c:pt idx="57">
                  <c:v>5.7805483870967738E-3</c:v>
                </c:pt>
                <c:pt idx="58">
                  <c:v>5.4926000000000003E-3</c:v>
                </c:pt>
                <c:pt idx="59">
                  <c:v>3.101258064516129E-3</c:v>
                </c:pt>
                <c:pt idx="60">
                  <c:v>1.2449354838709678E-3</c:v>
                </c:pt>
                <c:pt idx="61">
                  <c:v>1.2135714285714287E-3</c:v>
                </c:pt>
                <c:pt idx="62">
                  <c:v>1.2220322580645162E-3</c:v>
                </c:pt>
                <c:pt idx="63">
                  <c:v>1.1335666666666667E-3</c:v>
                </c:pt>
                <c:pt idx="64">
                  <c:v>1.1475806451612903E-3</c:v>
                </c:pt>
                <c:pt idx="65">
                  <c:v>1.1346333333333333E-3</c:v>
                </c:pt>
                <c:pt idx="66">
                  <c:v>1.0970000000000001E-3</c:v>
                </c:pt>
                <c:pt idx="67">
                  <c:v>1.0905806451612903E-3</c:v>
                </c:pt>
                <c:pt idx="68">
                  <c:v>1.0531000000000002E-3</c:v>
                </c:pt>
                <c:pt idx="69">
                  <c:v>9.8964516129032261E-4</c:v>
                </c:pt>
                <c:pt idx="70">
                  <c:v>1.0406333333333334E-3</c:v>
                </c:pt>
                <c:pt idx="71">
                  <c:v>9.1406451612903222E-4</c:v>
                </c:pt>
                <c:pt idx="72">
                  <c:v>9.5009677419354835E-4</c:v>
                </c:pt>
                <c:pt idx="73">
                  <c:v>5.3862068965517245E-4</c:v>
                </c:pt>
                <c:pt idx="74">
                  <c:v>1.4479999999999999E-3</c:v>
                </c:pt>
                <c:pt idx="75">
                  <c:v>1.2284333333333333E-3</c:v>
                </c:pt>
                <c:pt idx="76">
                  <c:v>1.2731612903225807E-3</c:v>
                </c:pt>
                <c:pt idx="77">
                  <c:v>1.1523333333333331E-3</c:v>
                </c:pt>
                <c:pt idx="78">
                  <c:v>1.2207096774193549E-3</c:v>
                </c:pt>
                <c:pt idx="79">
                  <c:v>1.1197096774193548E-3</c:v>
                </c:pt>
                <c:pt idx="80">
                  <c:v>6.2760000000000008E-4</c:v>
                </c:pt>
                <c:pt idx="81">
                  <c:v>1.0948709677419354E-3</c:v>
                </c:pt>
                <c:pt idx="82">
                  <c:v>8.9643333333333335E-4</c:v>
                </c:pt>
                <c:pt idx="83">
                  <c:v>1.1178064516129034E-3</c:v>
                </c:pt>
                <c:pt idx="84">
                  <c:v>1.0638387096774194E-3</c:v>
                </c:pt>
                <c:pt idx="85">
                  <c:v>1.2266428571428571E-3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C36-4473-AB3F-19AD25A0ED0A}"/>
            </c:ext>
          </c:extLst>
        </c:ser>
        <c:ser>
          <c:idx val="21"/>
          <c:order val="21"/>
          <c:tx>
            <c:strRef>
              <c:f>Sheet1!$DJ$2</c:f>
              <c:strCache>
                <c:ptCount val="1"/>
                <c:pt idx="0">
                  <c:v>Sep-95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Sheet1!$DJ$3:$DJ$88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1.7283666666666668E-3</c:v>
                </c:pt>
                <c:pt idx="21">
                  <c:v>1.3152258064516129E-3</c:v>
                </c:pt>
                <c:pt idx="22">
                  <c:v>2.6032E-3</c:v>
                </c:pt>
                <c:pt idx="23">
                  <c:v>3.377806451612903E-3</c:v>
                </c:pt>
                <c:pt idx="24">
                  <c:v>3.1096774193548385E-3</c:v>
                </c:pt>
                <c:pt idx="25">
                  <c:v>2.8315172413793106E-3</c:v>
                </c:pt>
                <c:pt idx="26">
                  <c:v>2.5408387096774194E-3</c:v>
                </c:pt>
                <c:pt idx="27">
                  <c:v>2.4688666666666669E-3</c:v>
                </c:pt>
                <c:pt idx="28">
                  <c:v>1.4951612903225807E-3</c:v>
                </c:pt>
                <c:pt idx="29">
                  <c:v>2.1494999999999999E-3</c:v>
                </c:pt>
                <c:pt idx="30">
                  <c:v>2.0452258064516129E-3</c:v>
                </c:pt>
                <c:pt idx="31">
                  <c:v>1.8856451612903225E-3</c:v>
                </c:pt>
                <c:pt idx="32">
                  <c:v>1.7981333333333333E-3</c:v>
                </c:pt>
                <c:pt idx="33">
                  <c:v>1.7389999999999999E-3</c:v>
                </c:pt>
                <c:pt idx="34">
                  <c:v>1.6577E-3</c:v>
                </c:pt>
                <c:pt idx="35">
                  <c:v>1.7621290322580646E-3</c:v>
                </c:pt>
                <c:pt idx="36">
                  <c:v>1.7501290322580645E-3</c:v>
                </c:pt>
                <c:pt idx="37">
                  <c:v>1.70875E-3</c:v>
                </c:pt>
                <c:pt idx="38">
                  <c:v>1.5206451612903226E-3</c:v>
                </c:pt>
                <c:pt idx="39">
                  <c:v>1.4355333333333333E-3</c:v>
                </c:pt>
                <c:pt idx="40">
                  <c:v>1.3972580645161289E-3</c:v>
                </c:pt>
                <c:pt idx="41">
                  <c:v>1.3553999999999999E-3</c:v>
                </c:pt>
                <c:pt idx="42">
                  <c:v>1.360516129032258E-3</c:v>
                </c:pt>
                <c:pt idx="43">
                  <c:v>1.6296129032258065E-3</c:v>
                </c:pt>
                <c:pt idx="44">
                  <c:v>1.4941000000000002E-3</c:v>
                </c:pt>
                <c:pt idx="45">
                  <c:v>1.4308709677419355E-3</c:v>
                </c:pt>
                <c:pt idx="46">
                  <c:v>1.2855666666666667E-3</c:v>
                </c:pt>
                <c:pt idx="47">
                  <c:v>1.2386774193548387E-3</c:v>
                </c:pt>
                <c:pt idx="48">
                  <c:v>1.3025806451612903E-3</c:v>
                </c:pt>
                <c:pt idx="49">
                  <c:v>1.2443928571428571E-3</c:v>
                </c:pt>
                <c:pt idx="50">
                  <c:v>1.2719677419354839E-3</c:v>
                </c:pt>
                <c:pt idx="51">
                  <c:v>1.2442666666666667E-3</c:v>
                </c:pt>
                <c:pt idx="52">
                  <c:v>1.2444193548387097E-3</c:v>
                </c:pt>
                <c:pt idx="53">
                  <c:v>1.1428333333333334E-3</c:v>
                </c:pt>
                <c:pt idx="54">
                  <c:v>1.2063225806451612E-3</c:v>
                </c:pt>
                <c:pt idx="55">
                  <c:v>1.1534516129032258E-3</c:v>
                </c:pt>
                <c:pt idx="56">
                  <c:v>8.3483333333333337E-4</c:v>
                </c:pt>
                <c:pt idx="57">
                  <c:v>1.1286129032258064E-3</c:v>
                </c:pt>
                <c:pt idx="58">
                  <c:v>8.4239999999999998E-4</c:v>
                </c:pt>
                <c:pt idx="59">
                  <c:v>1.1112903225806452E-3</c:v>
                </c:pt>
                <c:pt idx="60">
                  <c:v>8.1699999999999991E-4</c:v>
                </c:pt>
                <c:pt idx="61">
                  <c:v>7.9767857142857147E-4</c:v>
                </c:pt>
                <c:pt idx="62">
                  <c:v>1.1287741935483871E-3</c:v>
                </c:pt>
                <c:pt idx="63">
                  <c:v>1.0669999999999998E-3</c:v>
                </c:pt>
                <c:pt idx="64">
                  <c:v>1.0107096774193548E-3</c:v>
                </c:pt>
                <c:pt idx="65">
                  <c:v>1.0065666666666667E-3</c:v>
                </c:pt>
                <c:pt idx="66">
                  <c:v>1.0122258064516128E-3</c:v>
                </c:pt>
                <c:pt idx="67">
                  <c:v>1.0032903225806451E-3</c:v>
                </c:pt>
                <c:pt idx="68">
                  <c:v>9.7346666666666673E-4</c:v>
                </c:pt>
                <c:pt idx="69">
                  <c:v>9.8529032258064513E-4</c:v>
                </c:pt>
                <c:pt idx="70">
                  <c:v>9.6706666666666668E-4</c:v>
                </c:pt>
                <c:pt idx="71">
                  <c:v>9.1883870967741932E-4</c:v>
                </c:pt>
                <c:pt idx="72">
                  <c:v>8.8535483870967743E-4</c:v>
                </c:pt>
                <c:pt idx="73">
                  <c:v>6.3872413793103456E-4</c:v>
                </c:pt>
                <c:pt idx="74">
                  <c:v>6.0716129032258059E-4</c:v>
                </c:pt>
                <c:pt idx="75">
                  <c:v>5.9276666666666664E-4</c:v>
                </c:pt>
                <c:pt idx="76">
                  <c:v>5.9141935483870967E-4</c:v>
                </c:pt>
                <c:pt idx="77">
                  <c:v>5.7563333333333336E-4</c:v>
                </c:pt>
                <c:pt idx="78">
                  <c:v>5.7996774193548378E-4</c:v>
                </c:pt>
                <c:pt idx="79">
                  <c:v>7.4148387096774197E-4</c:v>
                </c:pt>
                <c:pt idx="80">
                  <c:v>#N/A</c:v>
                </c:pt>
                <c:pt idx="81">
                  <c:v>3.0903225806451615E-4</c:v>
                </c:pt>
                <c:pt idx="82">
                  <c:v>2.9050000000000001E-4</c:v>
                </c:pt>
                <c:pt idx="83">
                  <c:v>7.0461290322580651E-4</c:v>
                </c:pt>
                <c:pt idx="84">
                  <c:v>6.6851612903225804E-4</c:v>
                </c:pt>
                <c:pt idx="85">
                  <c:v>1.8610714285714286E-4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C36-4473-AB3F-19AD25A0ED0A}"/>
            </c:ext>
          </c:extLst>
        </c:ser>
        <c:ser>
          <c:idx val="22"/>
          <c:order val="22"/>
          <c:tx>
            <c:strRef>
              <c:f>Sheet1!$DK$2</c:f>
              <c:strCache>
                <c:ptCount val="1"/>
                <c:pt idx="0">
                  <c:v>Oct-95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Sheet1!$DK$3:$DK$88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9.7877419354838713E-4</c:v>
                </c:pt>
                <c:pt idx="22">
                  <c:v>2.7341666666666669E-3</c:v>
                </c:pt>
                <c:pt idx="23">
                  <c:v>3.3941290322580648E-3</c:v>
                </c:pt>
                <c:pt idx="24">
                  <c:v>2.9056451612903228E-3</c:v>
                </c:pt>
                <c:pt idx="25">
                  <c:v>2.8822758620689654E-3</c:v>
                </c:pt>
                <c:pt idx="26">
                  <c:v>2.7943548387096774E-3</c:v>
                </c:pt>
                <c:pt idx="27">
                  <c:v>2.6525999999999997E-3</c:v>
                </c:pt>
                <c:pt idx="28">
                  <c:v>6.0619354838709679E-4</c:v>
                </c:pt>
                <c:pt idx="29">
                  <c:v>2.1251E-3</c:v>
                </c:pt>
                <c:pt idx="30">
                  <c:v>2.0605483870967745E-3</c:v>
                </c:pt>
                <c:pt idx="31">
                  <c:v>1.9688709677419354E-3</c:v>
                </c:pt>
                <c:pt idx="32">
                  <c:v>2.2238666666666664E-3</c:v>
                </c:pt>
                <c:pt idx="33">
                  <c:v>1.7098387096774192E-3</c:v>
                </c:pt>
                <c:pt idx="34">
                  <c:v>2.127E-3</c:v>
                </c:pt>
                <c:pt idx="35">
                  <c:v>1.573E-3</c:v>
                </c:pt>
                <c:pt idx="36">
                  <c:v>1.9292903225806451E-3</c:v>
                </c:pt>
                <c:pt idx="37">
                  <c:v>1.7727857142857144E-3</c:v>
                </c:pt>
                <c:pt idx="38">
                  <c:v>1.8493225806451613E-3</c:v>
                </c:pt>
                <c:pt idx="39">
                  <c:v>1.7380333333333333E-3</c:v>
                </c:pt>
                <c:pt idx="40">
                  <c:v>1.7053548387096775E-3</c:v>
                </c:pt>
                <c:pt idx="41">
                  <c:v>1.7327333333333333E-3</c:v>
                </c:pt>
                <c:pt idx="42">
                  <c:v>1.8332903225806451E-3</c:v>
                </c:pt>
                <c:pt idx="43">
                  <c:v>1.7756129032258066E-3</c:v>
                </c:pt>
                <c:pt idx="44">
                  <c:v>1.7944E-3</c:v>
                </c:pt>
                <c:pt idx="45">
                  <c:v>1.7290645161290323E-3</c:v>
                </c:pt>
                <c:pt idx="46">
                  <c:v>1.6798333333333333E-3</c:v>
                </c:pt>
                <c:pt idx="47">
                  <c:v>1.5809354838709677E-3</c:v>
                </c:pt>
                <c:pt idx="48">
                  <c:v>1.1749032258064518E-3</c:v>
                </c:pt>
                <c:pt idx="49">
                  <c:v>1.1760714285714287E-3</c:v>
                </c:pt>
                <c:pt idx="50">
                  <c:v>1.5257741935483871E-3</c:v>
                </c:pt>
                <c:pt idx="51">
                  <c:v>1.1364333333333332E-3</c:v>
                </c:pt>
                <c:pt idx="52">
                  <c:v>1.2975483870967743E-3</c:v>
                </c:pt>
                <c:pt idx="53">
                  <c:v>1.4414E-3</c:v>
                </c:pt>
                <c:pt idx="54">
                  <c:v>1.5166451612903227E-3</c:v>
                </c:pt>
                <c:pt idx="55">
                  <c:v>1.498E-3</c:v>
                </c:pt>
                <c:pt idx="56">
                  <c:v>8.3236666666666671E-4</c:v>
                </c:pt>
                <c:pt idx="57">
                  <c:v>1.4422903225806453E-3</c:v>
                </c:pt>
                <c:pt idx="58">
                  <c:v>2.9596666666666663E-4</c:v>
                </c:pt>
                <c:pt idx="59">
                  <c:v>1.7055161290322582E-3</c:v>
                </c:pt>
                <c:pt idx="60">
                  <c:v>1.0726451612903226E-3</c:v>
                </c:pt>
                <c:pt idx="61">
                  <c:v>1.03875E-3</c:v>
                </c:pt>
                <c:pt idx="62">
                  <c:v>1.3858709677419354E-3</c:v>
                </c:pt>
                <c:pt idx="63">
                  <c:v>1.3828666666666667E-3</c:v>
                </c:pt>
                <c:pt idx="64">
                  <c:v>1.6224516129032258E-3</c:v>
                </c:pt>
                <c:pt idx="65">
                  <c:v>1.7816666666666666E-3</c:v>
                </c:pt>
                <c:pt idx="66">
                  <c:v>1.6862258064516129E-3</c:v>
                </c:pt>
                <c:pt idx="67">
                  <c:v>1.7481612903225807E-3</c:v>
                </c:pt>
                <c:pt idx="68">
                  <c:v>1.6463000000000001E-3</c:v>
                </c:pt>
                <c:pt idx="69">
                  <c:v>1.6750322580645161E-3</c:v>
                </c:pt>
                <c:pt idx="70">
                  <c:v>1.5911666666666667E-3</c:v>
                </c:pt>
                <c:pt idx="71">
                  <c:v>1.4370967741935484E-3</c:v>
                </c:pt>
                <c:pt idx="72">
                  <c:v>1.4226774193548388E-3</c:v>
                </c:pt>
                <c:pt idx="73">
                  <c:v>2.8541379310344824E-4</c:v>
                </c:pt>
                <c:pt idx="74">
                  <c:v>8.0225806451612901E-4</c:v>
                </c:pt>
                <c:pt idx="75">
                  <c:v>8.0629999999999992E-4</c:v>
                </c:pt>
                <c:pt idx="76">
                  <c:v>7.7722580645161294E-4</c:v>
                </c:pt>
                <c:pt idx="77">
                  <c:v>7.5979999999999993E-4</c:v>
                </c:pt>
                <c:pt idx="78">
                  <c:v>7.5593548387096771E-4</c:v>
                </c:pt>
                <c:pt idx="79">
                  <c:v>1.3046451612903226E-3</c:v>
                </c:pt>
                <c:pt idx="80">
                  <c:v>7.5653333333333336E-4</c:v>
                </c:pt>
                <c:pt idx="81">
                  <c:v>1.0403870967741937E-3</c:v>
                </c:pt>
                <c:pt idx="82">
                  <c:v>8.7850000000000005E-4</c:v>
                </c:pt>
                <c:pt idx="83">
                  <c:v>1.245032258064516E-3</c:v>
                </c:pt>
                <c:pt idx="84">
                  <c:v>9.9838709677419358E-4</c:v>
                </c:pt>
                <c:pt idx="85">
                  <c:v>1.2426428571428571E-3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C36-4473-AB3F-19AD25A0ED0A}"/>
            </c:ext>
          </c:extLst>
        </c:ser>
        <c:ser>
          <c:idx val="23"/>
          <c:order val="23"/>
          <c:tx>
            <c:strRef>
              <c:f>Sheet1!$DL$2</c:f>
              <c:strCache>
                <c:ptCount val="1"/>
                <c:pt idx="0">
                  <c:v>Nov-95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Sheet1!$DL$3:$DL$88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3.9957333333333336E-3</c:v>
                </c:pt>
                <c:pt idx="23">
                  <c:v>3.7325161290322584E-3</c:v>
                </c:pt>
                <c:pt idx="24">
                  <c:v>5.461677419354838E-3</c:v>
                </c:pt>
                <c:pt idx="25">
                  <c:v>4.4286551724137925E-3</c:v>
                </c:pt>
                <c:pt idx="26">
                  <c:v>3.5875161290322582E-3</c:v>
                </c:pt>
                <c:pt idx="27">
                  <c:v>3.322833333333333E-3</c:v>
                </c:pt>
                <c:pt idx="28">
                  <c:v>3.0679032258064515E-3</c:v>
                </c:pt>
                <c:pt idx="29">
                  <c:v>2.9428333333333333E-3</c:v>
                </c:pt>
                <c:pt idx="30">
                  <c:v>2.8210322580645162E-3</c:v>
                </c:pt>
                <c:pt idx="31">
                  <c:v>1.741516129032258E-3</c:v>
                </c:pt>
                <c:pt idx="32">
                  <c:v>2.7184666666666669E-3</c:v>
                </c:pt>
                <c:pt idx="33">
                  <c:v>2.3653548387096773E-3</c:v>
                </c:pt>
                <c:pt idx="34">
                  <c:v>2.5541333333333333E-3</c:v>
                </c:pt>
                <c:pt idx="35">
                  <c:v>2.8235483870967743E-3</c:v>
                </c:pt>
                <c:pt idx="36">
                  <c:v>2.4123548387096775E-3</c:v>
                </c:pt>
                <c:pt idx="37">
                  <c:v>2.1001785714285714E-3</c:v>
                </c:pt>
                <c:pt idx="38">
                  <c:v>1.8673225806451613E-3</c:v>
                </c:pt>
                <c:pt idx="39">
                  <c:v>2.1542333333333333E-3</c:v>
                </c:pt>
                <c:pt idx="40">
                  <c:v>1.847483870967742E-3</c:v>
                </c:pt>
                <c:pt idx="41">
                  <c:v>1.7792333333333334E-3</c:v>
                </c:pt>
                <c:pt idx="42">
                  <c:v>1.9508709677419356E-3</c:v>
                </c:pt>
                <c:pt idx="43">
                  <c:v>1.8706774193548387E-3</c:v>
                </c:pt>
                <c:pt idx="44">
                  <c:v>1.7181E-3</c:v>
                </c:pt>
                <c:pt idx="45">
                  <c:v>1.722741935483871E-3</c:v>
                </c:pt>
                <c:pt idx="46">
                  <c:v>1.6716333333333332E-3</c:v>
                </c:pt>
                <c:pt idx="47">
                  <c:v>1.7154516129032258E-3</c:v>
                </c:pt>
                <c:pt idx="48">
                  <c:v>1.7061290322580645E-3</c:v>
                </c:pt>
                <c:pt idx="49">
                  <c:v>1.7272142857142857E-3</c:v>
                </c:pt>
                <c:pt idx="50">
                  <c:v>1.4726451612903225E-3</c:v>
                </c:pt>
                <c:pt idx="51">
                  <c:v>1.5755666666666668E-3</c:v>
                </c:pt>
                <c:pt idx="52">
                  <c:v>1.6023870967741937E-3</c:v>
                </c:pt>
                <c:pt idx="53">
                  <c:v>9.6380000000000001E-4</c:v>
                </c:pt>
                <c:pt idx="54">
                  <c:v>1.371774193548387E-3</c:v>
                </c:pt>
                <c:pt idx="55">
                  <c:v>1.2093870967741934E-3</c:v>
                </c:pt>
                <c:pt idx="56">
                  <c:v>1.2664E-3</c:v>
                </c:pt>
                <c:pt idx="57">
                  <c:v>1.3873548387096774E-3</c:v>
                </c:pt>
                <c:pt idx="58">
                  <c:v>1.4566333333333333E-3</c:v>
                </c:pt>
                <c:pt idx="59">
                  <c:v>1.3649032258064517E-3</c:v>
                </c:pt>
                <c:pt idx="60">
                  <c:v>1.4794516129032259E-3</c:v>
                </c:pt>
                <c:pt idx="61">
                  <c:v>1.2490714285714286E-3</c:v>
                </c:pt>
                <c:pt idx="62">
                  <c:v>1.4843225806451612E-3</c:v>
                </c:pt>
                <c:pt idx="63">
                  <c:v>1.3033333333333334E-3</c:v>
                </c:pt>
                <c:pt idx="64">
                  <c:v>1.1916129032258065E-3</c:v>
                </c:pt>
                <c:pt idx="65">
                  <c:v>1.1948999999999998E-3</c:v>
                </c:pt>
                <c:pt idx="66">
                  <c:v>1.0978387096774193E-3</c:v>
                </c:pt>
                <c:pt idx="67">
                  <c:v>1.2038387096774193E-3</c:v>
                </c:pt>
                <c:pt idx="68">
                  <c:v>1.1628666666666668E-3</c:v>
                </c:pt>
                <c:pt idx="69">
                  <c:v>1.1173870967741935E-3</c:v>
                </c:pt>
                <c:pt idx="70">
                  <c:v>1.1948333333333333E-3</c:v>
                </c:pt>
                <c:pt idx="71">
                  <c:v>1.1980645161290323E-3</c:v>
                </c:pt>
                <c:pt idx="72">
                  <c:v>1.1115806451612903E-3</c:v>
                </c:pt>
                <c:pt idx="73">
                  <c:v>6.3003448275862064E-4</c:v>
                </c:pt>
                <c:pt idx="74">
                  <c:v>1.0834193548387096E-3</c:v>
                </c:pt>
                <c:pt idx="75">
                  <c:v>1.0048666666666666E-3</c:v>
                </c:pt>
                <c:pt idx="76">
                  <c:v>1.0019354838709678E-3</c:v>
                </c:pt>
                <c:pt idx="77">
                  <c:v>9.7766666666666661E-4</c:v>
                </c:pt>
                <c:pt idx="78">
                  <c:v>9.8377419354838715E-4</c:v>
                </c:pt>
                <c:pt idx="79">
                  <c:v>1.0021290322580645E-3</c:v>
                </c:pt>
                <c:pt idx="80">
                  <c:v>1.0139000000000001E-3</c:v>
                </c:pt>
                <c:pt idx="81">
                  <c:v>9.4145161290322573E-4</c:v>
                </c:pt>
                <c:pt idx="82">
                  <c:v>9.1193333333333335E-4</c:v>
                </c:pt>
                <c:pt idx="83">
                  <c:v>9.2448387096774197E-4</c:v>
                </c:pt>
                <c:pt idx="84">
                  <c:v>8.7506451612903225E-4</c:v>
                </c:pt>
                <c:pt idx="85">
                  <c:v>8.8135714285714282E-4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C36-4473-AB3F-19AD25A0ED0A}"/>
            </c:ext>
          </c:extLst>
        </c:ser>
        <c:ser>
          <c:idx val="24"/>
          <c:order val="24"/>
          <c:tx>
            <c:strRef>
              <c:f>Sheet1!$DM$2</c:f>
              <c:strCache>
                <c:ptCount val="1"/>
                <c:pt idx="0">
                  <c:v>Dec-95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Sheet1!$DM$3:$DM$88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4.9617741935483869E-3</c:v>
                </c:pt>
                <c:pt idx="24">
                  <c:v>1.1166064516129033E-2</c:v>
                </c:pt>
                <c:pt idx="25">
                  <c:v>1.8299655172413793E-2</c:v>
                </c:pt>
                <c:pt idx="26">
                  <c:v>2.5478161290322581E-2</c:v>
                </c:pt>
                <c:pt idx="27">
                  <c:v>1.8484566666666664E-2</c:v>
                </c:pt>
                <c:pt idx="28">
                  <c:v>1.6494580645161291E-2</c:v>
                </c:pt>
                <c:pt idx="29">
                  <c:v>1.1573933333333335E-2</c:v>
                </c:pt>
                <c:pt idx="30">
                  <c:v>2.2704225806451612E-2</c:v>
                </c:pt>
                <c:pt idx="31">
                  <c:v>2.4006290322580646E-2</c:v>
                </c:pt>
                <c:pt idx="32">
                  <c:v>2.3269266666666667E-2</c:v>
                </c:pt>
                <c:pt idx="33">
                  <c:v>2.2074032258064515E-2</c:v>
                </c:pt>
                <c:pt idx="34">
                  <c:v>2.173516666666667E-2</c:v>
                </c:pt>
                <c:pt idx="35">
                  <c:v>2.1009000000000003E-2</c:v>
                </c:pt>
                <c:pt idx="36">
                  <c:v>2.0549225806451611E-2</c:v>
                </c:pt>
                <c:pt idx="37">
                  <c:v>2.0381357142857142E-2</c:v>
                </c:pt>
                <c:pt idx="38">
                  <c:v>2.0034E-2</c:v>
                </c:pt>
                <c:pt idx="39">
                  <c:v>1.9916099999999999E-2</c:v>
                </c:pt>
                <c:pt idx="40">
                  <c:v>1.9718290322580646E-2</c:v>
                </c:pt>
                <c:pt idx="41">
                  <c:v>1.9211300000000001E-2</c:v>
                </c:pt>
                <c:pt idx="42">
                  <c:v>1.8820258064516128E-2</c:v>
                </c:pt>
                <c:pt idx="43">
                  <c:v>1.8476806451612902E-2</c:v>
                </c:pt>
                <c:pt idx="44">
                  <c:v>1.8192099999999999E-2</c:v>
                </c:pt>
                <c:pt idx="45">
                  <c:v>1.7520935483870969E-2</c:v>
                </c:pt>
                <c:pt idx="46">
                  <c:v>1.787016666666667E-2</c:v>
                </c:pt>
                <c:pt idx="47">
                  <c:v>1.7324870967741934E-2</c:v>
                </c:pt>
                <c:pt idx="48">
                  <c:v>1.7758741935483872E-2</c:v>
                </c:pt>
                <c:pt idx="49">
                  <c:v>1.761325E-2</c:v>
                </c:pt>
                <c:pt idx="50">
                  <c:v>1.7437322580645159E-2</c:v>
                </c:pt>
                <c:pt idx="51">
                  <c:v>1.7272333333333334E-2</c:v>
                </c:pt>
                <c:pt idx="52">
                  <c:v>1.6847999999999998E-2</c:v>
                </c:pt>
                <c:pt idx="53">
                  <c:v>1.6243366666666665E-2</c:v>
                </c:pt>
                <c:pt idx="54">
                  <c:v>1.4387774193548386E-2</c:v>
                </c:pt>
                <c:pt idx="55">
                  <c:v>1.2292387096774195E-2</c:v>
                </c:pt>
                <c:pt idx="56">
                  <c:v>1.5716533333333334E-2</c:v>
                </c:pt>
                <c:pt idx="57">
                  <c:v>1.5429032258064516E-2</c:v>
                </c:pt>
                <c:pt idx="58">
                  <c:v>1.4726600000000001E-2</c:v>
                </c:pt>
                <c:pt idx="59">
                  <c:v>1.4479225806451612E-2</c:v>
                </c:pt>
                <c:pt idx="60">
                  <c:v>1.4262064516129033E-2</c:v>
                </c:pt>
                <c:pt idx="61">
                  <c:v>1.2905E-3</c:v>
                </c:pt>
                <c:pt idx="62">
                  <c:v>1.4321677419354839E-2</c:v>
                </c:pt>
                <c:pt idx="63">
                  <c:v>1.3521766666666666E-2</c:v>
                </c:pt>
                <c:pt idx="64">
                  <c:v>1.3347516129032257E-2</c:v>
                </c:pt>
                <c:pt idx="65">
                  <c:v>1.3057266666666668E-2</c:v>
                </c:pt>
                <c:pt idx="66">
                  <c:v>1.3518967741935485E-2</c:v>
                </c:pt>
                <c:pt idx="67">
                  <c:v>1.3319000000000001E-2</c:v>
                </c:pt>
                <c:pt idx="68">
                  <c:v>1.2053666666666666E-2</c:v>
                </c:pt>
                <c:pt idx="69">
                  <c:v>1.2668161290322579E-2</c:v>
                </c:pt>
                <c:pt idx="70">
                  <c:v>1.2729333333333334E-2</c:v>
                </c:pt>
                <c:pt idx="71">
                  <c:v>1.2591032258064516E-2</c:v>
                </c:pt>
                <c:pt idx="72">
                  <c:v>1.2703677419354839E-2</c:v>
                </c:pt>
                <c:pt idx="73">
                  <c:v>5.3158620689655166E-4</c:v>
                </c:pt>
                <c:pt idx="74">
                  <c:v>1.1529193548387096E-2</c:v>
                </c:pt>
                <c:pt idx="75">
                  <c:v>1.1997633333333334E-2</c:v>
                </c:pt>
                <c:pt idx="76">
                  <c:v>1.1320161290322581E-2</c:v>
                </c:pt>
                <c:pt idx="77">
                  <c:v>1.1412299999999998E-2</c:v>
                </c:pt>
                <c:pt idx="78">
                  <c:v>1.121425806451613E-2</c:v>
                </c:pt>
                <c:pt idx="79">
                  <c:v>1.1081903225806451E-2</c:v>
                </c:pt>
                <c:pt idx="80">
                  <c:v>9.8785000000000001E-3</c:v>
                </c:pt>
                <c:pt idx="81">
                  <c:v>9.9169032258064511E-3</c:v>
                </c:pt>
                <c:pt idx="82">
                  <c:v>1.0303466666666667E-2</c:v>
                </c:pt>
                <c:pt idx="83">
                  <c:v>1.0306451612903226E-2</c:v>
                </c:pt>
                <c:pt idx="84">
                  <c:v>9.85941935483871E-3</c:v>
                </c:pt>
                <c:pt idx="85">
                  <c:v>9.729821428571428E-3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C36-4473-AB3F-19AD25A0ED0A}"/>
            </c:ext>
          </c:extLst>
        </c:ser>
        <c:ser>
          <c:idx val="25"/>
          <c:order val="25"/>
          <c:tx>
            <c:strRef>
              <c:f>Sheet1!$DN$2</c:f>
              <c:strCache>
                <c:ptCount val="1"/>
                <c:pt idx="0">
                  <c:v>Jan-96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Sheet1!$DN$3:$DN$88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2.9403548387096773E-3</c:v>
                </c:pt>
                <c:pt idx="25">
                  <c:v>4.0887241379310348E-3</c:v>
                </c:pt>
                <c:pt idx="26">
                  <c:v>3.4432258064516128E-3</c:v>
                </c:pt>
                <c:pt idx="27">
                  <c:v>3.1768333333333332E-3</c:v>
                </c:pt>
                <c:pt idx="28">
                  <c:v>2.9018064516129032E-3</c:v>
                </c:pt>
                <c:pt idx="29">
                  <c:v>2.6764666666666669E-3</c:v>
                </c:pt>
                <c:pt idx="30">
                  <c:v>2.7512580645161293E-3</c:v>
                </c:pt>
                <c:pt idx="31">
                  <c:v>2.7263870967741935E-3</c:v>
                </c:pt>
                <c:pt idx="32">
                  <c:v>2.5100999999999999E-3</c:v>
                </c:pt>
                <c:pt idx="33">
                  <c:v>2.3319032258064518E-3</c:v>
                </c:pt>
                <c:pt idx="34">
                  <c:v>2.3280333333333333E-3</c:v>
                </c:pt>
                <c:pt idx="35">
                  <c:v>2.1665483870967743E-3</c:v>
                </c:pt>
                <c:pt idx="36">
                  <c:v>1.2927096774193547E-3</c:v>
                </c:pt>
                <c:pt idx="37">
                  <c:v>2.0847857142857144E-3</c:v>
                </c:pt>
                <c:pt idx="38">
                  <c:v>2.0788064516129032E-3</c:v>
                </c:pt>
                <c:pt idx="39">
                  <c:v>2.0099000000000002E-3</c:v>
                </c:pt>
                <c:pt idx="40">
                  <c:v>2.0103225806451614E-3</c:v>
                </c:pt>
                <c:pt idx="41">
                  <c:v>1.9827E-3</c:v>
                </c:pt>
                <c:pt idx="42">
                  <c:v>1.8792903225806452E-3</c:v>
                </c:pt>
                <c:pt idx="43">
                  <c:v>1.6601612903225805E-3</c:v>
                </c:pt>
                <c:pt idx="44">
                  <c:v>1.7883E-3</c:v>
                </c:pt>
                <c:pt idx="45">
                  <c:v>1.7199677419354837E-3</c:v>
                </c:pt>
                <c:pt idx="46">
                  <c:v>1.7492666666666665E-3</c:v>
                </c:pt>
                <c:pt idx="47">
                  <c:v>1.5030967741935482E-3</c:v>
                </c:pt>
                <c:pt idx="48">
                  <c:v>1.7396129032258064E-3</c:v>
                </c:pt>
                <c:pt idx="49">
                  <c:v>1.739607142857143E-3</c:v>
                </c:pt>
                <c:pt idx="50">
                  <c:v>1.5837741935483872E-3</c:v>
                </c:pt>
                <c:pt idx="51">
                  <c:v>1.5704999999999998E-3</c:v>
                </c:pt>
                <c:pt idx="52">
                  <c:v>1.5672580645161292E-3</c:v>
                </c:pt>
                <c:pt idx="53">
                  <c:v>1.4366333333333333E-3</c:v>
                </c:pt>
                <c:pt idx="54">
                  <c:v>1.5227096774193549E-3</c:v>
                </c:pt>
                <c:pt idx="55">
                  <c:v>7.7565483870967742E-3</c:v>
                </c:pt>
                <c:pt idx="56">
                  <c:v>1.2949666666666668E-3</c:v>
                </c:pt>
                <c:pt idx="57">
                  <c:v>1.3900967741935484E-3</c:v>
                </c:pt>
                <c:pt idx="58">
                  <c:v>1.377E-3</c:v>
                </c:pt>
                <c:pt idx="59">
                  <c:v>1.0135483870967741E-3</c:v>
                </c:pt>
                <c:pt idx="60">
                  <c:v>1.4121935483870968E-3</c:v>
                </c:pt>
                <c:pt idx="61">
                  <c:v>1.2327142857142856E-3</c:v>
                </c:pt>
                <c:pt idx="62">
                  <c:v>1.3714838709677419E-3</c:v>
                </c:pt>
                <c:pt idx="63">
                  <c:v>9.6920000000000003E-4</c:v>
                </c:pt>
                <c:pt idx="64">
                  <c:v>9.5658064516129034E-4</c:v>
                </c:pt>
                <c:pt idx="65">
                  <c:v>9.5366666666666668E-4</c:v>
                </c:pt>
                <c:pt idx="66">
                  <c:v>1.3123870967741934E-3</c:v>
                </c:pt>
                <c:pt idx="67">
                  <c:v>1.2671290322580646E-3</c:v>
                </c:pt>
                <c:pt idx="68">
                  <c:v>1.2246666666666667E-3</c:v>
                </c:pt>
                <c:pt idx="69">
                  <c:v>1.0973225806451613E-3</c:v>
                </c:pt>
                <c:pt idx="70">
                  <c:v>9.4793333333333335E-4</c:v>
                </c:pt>
                <c:pt idx="71">
                  <c:v>8.9448387096774189E-4</c:v>
                </c:pt>
                <c:pt idx="72">
                  <c:v>1.1051290322580645E-3</c:v>
                </c:pt>
                <c:pt idx="73">
                  <c:v>1.7044827586206897E-4</c:v>
                </c:pt>
                <c:pt idx="74">
                  <c:v>8.7825806451612902E-4</c:v>
                </c:pt>
                <c:pt idx="75">
                  <c:v>9.4263333333333328E-4</c:v>
                </c:pt>
                <c:pt idx="76">
                  <c:v>7.1029032258064517E-4</c:v>
                </c:pt>
                <c:pt idx="77">
                  <c:v>8.52E-4</c:v>
                </c:pt>
                <c:pt idx="78">
                  <c:v>7.7967741935483872E-4</c:v>
                </c:pt>
                <c:pt idx="79">
                  <c:v>8.3641935483870966E-4</c:v>
                </c:pt>
                <c:pt idx="80">
                  <c:v>6.1273333333333334E-4</c:v>
                </c:pt>
                <c:pt idx="81">
                  <c:v>7.8719354838709685E-4</c:v>
                </c:pt>
                <c:pt idx="82">
                  <c:v>7.9056666666666657E-4</c:v>
                </c:pt>
                <c:pt idx="83">
                  <c:v>8.2870967741935483E-4</c:v>
                </c:pt>
                <c:pt idx="84">
                  <c:v>#N/A</c:v>
                </c:pt>
                <c:pt idx="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C36-4473-AB3F-19AD25A0ED0A}"/>
            </c:ext>
          </c:extLst>
        </c:ser>
        <c:ser>
          <c:idx val="26"/>
          <c:order val="26"/>
          <c:tx>
            <c:strRef>
              <c:f>Sheet1!$DO$2</c:f>
              <c:strCache>
                <c:ptCount val="1"/>
                <c:pt idx="0">
                  <c:v>Feb-96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Sheet1!$DO$3:$DO$88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1.4052068965517241E-3</c:v>
                </c:pt>
                <c:pt idx="26">
                  <c:v>3.4764516129032258E-3</c:v>
                </c:pt>
                <c:pt idx="27">
                  <c:v>3.5804999999999999E-3</c:v>
                </c:pt>
                <c:pt idx="28">
                  <c:v>3.2165806451612904E-3</c:v>
                </c:pt>
                <c:pt idx="29">
                  <c:v>2.8185000000000003E-3</c:v>
                </c:pt>
                <c:pt idx="30">
                  <c:v>2.7969032258064516E-3</c:v>
                </c:pt>
                <c:pt idx="31">
                  <c:v>2.667290322580645E-3</c:v>
                </c:pt>
                <c:pt idx="32">
                  <c:v>2.7204333333333336E-3</c:v>
                </c:pt>
                <c:pt idx="33">
                  <c:v>3.3232580645161289E-3</c:v>
                </c:pt>
                <c:pt idx="34">
                  <c:v>2.7432666666666666E-3</c:v>
                </c:pt>
                <c:pt idx="35">
                  <c:v>2.5652903225806449E-3</c:v>
                </c:pt>
                <c:pt idx="36">
                  <c:v>2.4693870967741932E-3</c:v>
                </c:pt>
                <c:pt idx="37">
                  <c:v>2.9889285714285716E-3</c:v>
                </c:pt>
                <c:pt idx="38">
                  <c:v>2.270935483870968E-3</c:v>
                </c:pt>
                <c:pt idx="39">
                  <c:v>2.0907666666666667E-3</c:v>
                </c:pt>
                <c:pt idx="40">
                  <c:v>2.2540645161290319E-3</c:v>
                </c:pt>
                <c:pt idx="41">
                  <c:v>2.3589666666666664E-3</c:v>
                </c:pt>
                <c:pt idx="42">
                  <c:v>2.4302258064516128E-3</c:v>
                </c:pt>
                <c:pt idx="43">
                  <c:v>2.3665483870967739E-3</c:v>
                </c:pt>
                <c:pt idx="44">
                  <c:v>2.1577333333333334E-3</c:v>
                </c:pt>
                <c:pt idx="45">
                  <c:v>2.0243870967741936E-3</c:v>
                </c:pt>
                <c:pt idx="46">
                  <c:v>1.9906333333333335E-3</c:v>
                </c:pt>
                <c:pt idx="47">
                  <c:v>1.8890322580645161E-3</c:v>
                </c:pt>
                <c:pt idx="48">
                  <c:v>1.8889677419354838E-3</c:v>
                </c:pt>
                <c:pt idx="49">
                  <c:v>1.7437857142857144E-3</c:v>
                </c:pt>
                <c:pt idx="50">
                  <c:v>1.7295161290322581E-3</c:v>
                </c:pt>
                <c:pt idx="51">
                  <c:v>2.1725333333333331E-3</c:v>
                </c:pt>
                <c:pt idx="52">
                  <c:v>2.1532258064516129E-3</c:v>
                </c:pt>
                <c:pt idx="53">
                  <c:v>2.0716666666666665E-3</c:v>
                </c:pt>
                <c:pt idx="54">
                  <c:v>1.9300000000000001E-3</c:v>
                </c:pt>
                <c:pt idx="55">
                  <c:v>1.9561290322580643E-3</c:v>
                </c:pt>
                <c:pt idx="56">
                  <c:v>1.8477333333333334E-3</c:v>
                </c:pt>
                <c:pt idx="57">
                  <c:v>1.6350967741935482E-3</c:v>
                </c:pt>
                <c:pt idx="58">
                  <c:v>1.7588E-3</c:v>
                </c:pt>
                <c:pt idx="59">
                  <c:v>1.8127096774193548E-3</c:v>
                </c:pt>
                <c:pt idx="60">
                  <c:v>1.4425806451612904E-3</c:v>
                </c:pt>
                <c:pt idx="61">
                  <c:v>1.4205357142857142E-3</c:v>
                </c:pt>
                <c:pt idx="62">
                  <c:v>8.1454838709677413E-4</c:v>
                </c:pt>
                <c:pt idx="63">
                  <c:v>5.6963333333333332E-4</c:v>
                </c:pt>
                <c:pt idx="64">
                  <c:v>1.6692580645161291E-3</c:v>
                </c:pt>
                <c:pt idx="65">
                  <c:v>1.4968333333333333E-3</c:v>
                </c:pt>
                <c:pt idx="66">
                  <c:v>1.438741935483871E-3</c:v>
                </c:pt>
                <c:pt idx="67">
                  <c:v>1.4321935483870968E-3</c:v>
                </c:pt>
                <c:pt idx="68">
                  <c:v>1.2499666666666667E-3</c:v>
                </c:pt>
                <c:pt idx="69">
                  <c:v>1.1423548387096774E-3</c:v>
                </c:pt>
                <c:pt idx="70">
                  <c:v>9.2049999999999999E-4</c:v>
                </c:pt>
                <c:pt idx="71">
                  <c:v>7.5532258064516119E-4</c:v>
                </c:pt>
                <c:pt idx="72">
                  <c:v>1.172290322580645E-3</c:v>
                </c:pt>
                <c:pt idx="73">
                  <c:v>1.0246896551724138E-3</c:v>
                </c:pt>
                <c:pt idx="74">
                  <c:v>1.0449999999999999E-3</c:v>
                </c:pt>
                <c:pt idx="75">
                  <c:v>1.0630333333333335E-3</c:v>
                </c:pt>
                <c:pt idx="76">
                  <c:v>9.6680645161290328E-4</c:v>
                </c:pt>
                <c:pt idx="77">
                  <c:v>1.1486666666666665E-3</c:v>
                </c:pt>
                <c:pt idx="78">
                  <c:v>8.4445161290322575E-4</c:v>
                </c:pt>
                <c:pt idx="79">
                  <c:v>8.4119354838709675E-4</c:v>
                </c:pt>
                <c:pt idx="80">
                  <c:v>2.7766666666666666E-5</c:v>
                </c:pt>
                <c:pt idx="81">
                  <c:v>1.2924516129032258E-3</c:v>
                </c:pt>
                <c:pt idx="82">
                  <c:v>1.1913E-3</c:v>
                </c:pt>
                <c:pt idx="83">
                  <c:v>1.2267419354838711E-3</c:v>
                </c:pt>
                <c:pt idx="84">
                  <c:v>1.1843225806451611E-3</c:v>
                </c:pt>
                <c:pt idx="85">
                  <c:v>1.151607142857143E-3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C36-4473-AB3F-19AD25A0ED0A}"/>
            </c:ext>
          </c:extLst>
        </c:ser>
        <c:ser>
          <c:idx val="27"/>
          <c:order val="27"/>
          <c:tx>
            <c:strRef>
              <c:f>Sheet1!$DP$2</c:f>
              <c:strCache>
                <c:ptCount val="1"/>
                <c:pt idx="0">
                  <c:v>Mar-96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Sheet1!$DP$3:$DP$88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2.03E-4</c:v>
                </c:pt>
                <c:pt idx="27">
                  <c:v>1.4015166666666667E-2</c:v>
                </c:pt>
                <c:pt idx="28">
                  <c:v>1.344141935483871E-2</c:v>
                </c:pt>
                <c:pt idx="29">
                  <c:v>1.4328466666666668E-2</c:v>
                </c:pt>
                <c:pt idx="30">
                  <c:v>1.3585774193548388E-2</c:v>
                </c:pt>
                <c:pt idx="31">
                  <c:v>1.1832838709677419E-2</c:v>
                </c:pt>
                <c:pt idx="32">
                  <c:v>1.1463266666666666E-2</c:v>
                </c:pt>
                <c:pt idx="33">
                  <c:v>1.1243967741935484E-2</c:v>
                </c:pt>
                <c:pt idx="34">
                  <c:v>1.0973199999999999E-2</c:v>
                </c:pt>
                <c:pt idx="35">
                  <c:v>9.3661612903225815E-3</c:v>
                </c:pt>
                <c:pt idx="36">
                  <c:v>9.6450967741935484E-3</c:v>
                </c:pt>
                <c:pt idx="37">
                  <c:v>9.5273928571428558E-3</c:v>
                </c:pt>
                <c:pt idx="38">
                  <c:v>9.6927419354838704E-3</c:v>
                </c:pt>
                <c:pt idx="39">
                  <c:v>1.0100566666666666E-2</c:v>
                </c:pt>
                <c:pt idx="40">
                  <c:v>9.9682258064516128E-3</c:v>
                </c:pt>
                <c:pt idx="41">
                  <c:v>9.6360999999999999E-3</c:v>
                </c:pt>
                <c:pt idx="42">
                  <c:v>9.2139354838709671E-3</c:v>
                </c:pt>
                <c:pt idx="43">
                  <c:v>9.0874838709677427E-3</c:v>
                </c:pt>
                <c:pt idx="44">
                  <c:v>9.7070999999999998E-3</c:v>
                </c:pt>
                <c:pt idx="45">
                  <c:v>9.7190322580645166E-3</c:v>
                </c:pt>
                <c:pt idx="46">
                  <c:v>9.3230333333333346E-3</c:v>
                </c:pt>
                <c:pt idx="47">
                  <c:v>9.375354838709677E-3</c:v>
                </c:pt>
                <c:pt idx="48">
                  <c:v>8.5102903225806464E-3</c:v>
                </c:pt>
                <c:pt idx="49">
                  <c:v>8.6797857142857145E-3</c:v>
                </c:pt>
                <c:pt idx="50">
                  <c:v>8.9239032258064521E-3</c:v>
                </c:pt>
                <c:pt idx="51">
                  <c:v>9.0427333333333339E-3</c:v>
                </c:pt>
                <c:pt idx="52">
                  <c:v>8.6941290322580644E-3</c:v>
                </c:pt>
                <c:pt idx="53">
                  <c:v>8.4904333333333335E-3</c:v>
                </c:pt>
                <c:pt idx="54">
                  <c:v>7.3464193548387095E-3</c:v>
                </c:pt>
                <c:pt idx="55">
                  <c:v>7.4007096774193542E-3</c:v>
                </c:pt>
                <c:pt idx="56">
                  <c:v>9.5522333333333334E-3</c:v>
                </c:pt>
                <c:pt idx="57">
                  <c:v>9.8393870967741926E-3</c:v>
                </c:pt>
                <c:pt idx="58">
                  <c:v>8.8650333333333328E-3</c:v>
                </c:pt>
                <c:pt idx="59">
                  <c:v>8.626258064516128E-3</c:v>
                </c:pt>
                <c:pt idx="60">
                  <c:v>8.4611612903225802E-3</c:v>
                </c:pt>
                <c:pt idx="61">
                  <c:v>8.7165714285714294E-3</c:v>
                </c:pt>
                <c:pt idx="62">
                  <c:v>9.1726774193548397E-3</c:v>
                </c:pt>
                <c:pt idx="63">
                  <c:v>8.8395000000000001E-3</c:v>
                </c:pt>
                <c:pt idx="64">
                  <c:v>1.5531612903225808E-3</c:v>
                </c:pt>
                <c:pt idx="65">
                  <c:v>8.1462333333333324E-3</c:v>
                </c:pt>
                <c:pt idx="66">
                  <c:v>7.4171612903225805E-3</c:v>
                </c:pt>
                <c:pt idx="67">
                  <c:v>7.0654193548387095E-3</c:v>
                </c:pt>
                <c:pt idx="68">
                  <c:v>6.8813999999999993E-3</c:v>
                </c:pt>
                <c:pt idx="69">
                  <c:v>6.8368709677419353E-3</c:v>
                </c:pt>
                <c:pt idx="70">
                  <c:v>6.2241666666666669E-3</c:v>
                </c:pt>
                <c:pt idx="71">
                  <c:v>5.918096774193549E-3</c:v>
                </c:pt>
                <c:pt idx="72">
                  <c:v>5.9721290322580648E-3</c:v>
                </c:pt>
                <c:pt idx="73">
                  <c:v>4.8180000000000002E-3</c:v>
                </c:pt>
                <c:pt idx="74">
                  <c:v>5.0419354838709676E-3</c:v>
                </c:pt>
                <c:pt idx="75">
                  <c:v>4.6338999999999998E-3</c:v>
                </c:pt>
                <c:pt idx="76">
                  <c:v>4.0522258064516134E-3</c:v>
                </c:pt>
                <c:pt idx="77">
                  <c:v>3.9347666666666664E-3</c:v>
                </c:pt>
                <c:pt idx="78">
                  <c:v>3.5668064516129034E-3</c:v>
                </c:pt>
                <c:pt idx="79">
                  <c:v>1.8493870967741936E-3</c:v>
                </c:pt>
                <c:pt idx="80">
                  <c:v>4.4463333333333332E-4</c:v>
                </c:pt>
                <c:pt idx="81">
                  <c:v>2.8843225806451612E-3</c:v>
                </c:pt>
                <c:pt idx="82">
                  <c:v>8.4616666666666672E-4</c:v>
                </c:pt>
                <c:pt idx="83">
                  <c:v>2.2589032258064517E-3</c:v>
                </c:pt>
                <c:pt idx="84">
                  <c:v>1.5724516129032257E-3</c:v>
                </c:pt>
                <c:pt idx="85">
                  <c:v>8.9171428571428572E-4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C36-4473-AB3F-19AD25A0ED0A}"/>
            </c:ext>
          </c:extLst>
        </c:ser>
        <c:ser>
          <c:idx val="28"/>
          <c:order val="28"/>
          <c:tx>
            <c:strRef>
              <c:f>Sheet1!$DQ$2</c:f>
              <c:strCache>
                <c:ptCount val="1"/>
                <c:pt idx="0">
                  <c:v>Apr-96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Sheet1!$DQ$3:$DQ$88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1.7206451612903227E-4</c:v>
                </c:pt>
                <c:pt idx="29">
                  <c:v>1.8760000000000001E-4</c:v>
                </c:pt>
                <c:pt idx="30">
                  <c:v>1.8767741935483872E-4</c:v>
                </c:pt>
                <c:pt idx="31">
                  <c:v>1.8767741935483872E-4</c:v>
                </c:pt>
                <c:pt idx="32">
                  <c:v>1.6196666666666666E-4</c:v>
                </c:pt>
                <c:pt idx="33">
                  <c:v>2.0525806451612903E-4</c:v>
                </c:pt>
                <c:pt idx="34">
                  <c:v>1.2893333333333334E-4</c:v>
                </c:pt>
                <c:pt idx="35">
                  <c:v>1.3367741935483871E-4</c:v>
                </c:pt>
                <c:pt idx="36">
                  <c:v>1.260967741935484E-4</c:v>
                </c:pt>
                <c:pt idx="37">
                  <c:v>1.3853571428571428E-4</c:v>
                </c:pt>
                <c:pt idx="38">
                  <c:v>1.2899999999999999E-4</c:v>
                </c:pt>
                <c:pt idx="39">
                  <c:v>1.0296666666666667E-4</c:v>
                </c:pt>
                <c:pt idx="40">
                  <c:v>1.1951612903225806E-4</c:v>
                </c:pt>
                <c:pt idx="41">
                  <c:v>9.7533333333333337E-5</c:v>
                </c:pt>
                <c:pt idx="42">
                  <c:v>1.1122580645161291E-4</c:v>
                </c:pt>
                <c:pt idx="43">
                  <c:v>1.0506451612903225E-4</c:v>
                </c:pt>
                <c:pt idx="44">
                  <c:v>9.9466666666666668E-5</c:v>
                </c:pt>
                <c:pt idx="45">
                  <c:v>1.1248387096774194E-4</c:v>
                </c:pt>
                <c:pt idx="46">
                  <c:v>9.2099999999999989E-5</c:v>
                </c:pt>
                <c:pt idx="47">
                  <c:v>1.1341935483870968E-4</c:v>
                </c:pt>
                <c:pt idx="48">
                  <c:v>1.0909677419354838E-4</c:v>
                </c:pt>
                <c:pt idx="49">
                  <c:v>1.0721428571428571E-4</c:v>
                </c:pt>
                <c:pt idx="50">
                  <c:v>9.8612903225806441E-5</c:v>
                </c:pt>
                <c:pt idx="51">
                  <c:v>9.9633333333333334E-5</c:v>
                </c:pt>
                <c:pt idx="52">
                  <c:v>9.1709677419354836E-5</c:v>
                </c:pt>
                <c:pt idx="53">
                  <c:v>9.1399999999999999E-5</c:v>
                </c:pt>
                <c:pt idx="54">
                  <c:v>8.8290322580645162E-5</c:v>
                </c:pt>
                <c:pt idx="55">
                  <c:v>9.1129032258064507E-5</c:v>
                </c:pt>
                <c:pt idx="56">
                  <c:v>9.4133333333333336E-5</c:v>
                </c:pt>
                <c:pt idx="57">
                  <c:v>8.3096774193548386E-5</c:v>
                </c:pt>
                <c:pt idx="58">
                  <c:v>8.7933333333333334E-5</c:v>
                </c:pt>
                <c:pt idx="59">
                  <c:v>6.6258064516129027E-5</c:v>
                </c:pt>
                <c:pt idx="60">
                  <c:v>#N/A</c:v>
                </c:pt>
                <c:pt idx="61">
                  <c:v>#N/A</c:v>
                </c:pt>
                <c:pt idx="62">
                  <c:v>7.0322580645161288E-5</c:v>
                </c:pt>
                <c:pt idx="63">
                  <c:v>5.7066666666666667E-5</c:v>
                </c:pt>
                <c:pt idx="64">
                  <c:v>8.2225806451612907E-5</c:v>
                </c:pt>
                <c:pt idx="65">
                  <c:v>6.1133333333333333E-5</c:v>
                </c:pt>
                <c:pt idx="66">
                  <c:v>5.1193548387096776E-5</c:v>
                </c:pt>
                <c:pt idx="67">
                  <c:v>5.8870967741935487E-5</c:v>
                </c:pt>
                <c:pt idx="68">
                  <c:v>6.2466666666666663E-5</c:v>
                </c:pt>
                <c:pt idx="69">
                  <c:v>7.7290322580645166E-5</c:v>
                </c:pt>
                <c:pt idx="70">
                  <c:v>7.4433333333333345E-5</c:v>
                </c:pt>
                <c:pt idx="71">
                  <c:v>6.6322580645161299E-5</c:v>
                </c:pt>
                <c:pt idx="72">
                  <c:v>7.0967741935483875E-5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7.4580645161290312E-5</c:v>
                </c:pt>
                <c:pt idx="80">
                  <c:v>#N/A</c:v>
                </c:pt>
                <c:pt idx="81">
                  <c:v>7.125806451612904E-5</c:v>
                </c:pt>
                <c:pt idx="82">
                  <c:v>6.7166666666666668E-5</c:v>
                </c:pt>
                <c:pt idx="83">
                  <c:v>4.5225806451612902E-5</c:v>
                </c:pt>
                <c:pt idx="84">
                  <c:v>5.1516129032258063E-5</c:v>
                </c:pt>
                <c:pt idx="85">
                  <c:v>6.0642857142857145E-5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C36-4473-AB3F-19AD25A0ED0A}"/>
            </c:ext>
          </c:extLst>
        </c:ser>
        <c:ser>
          <c:idx val="29"/>
          <c:order val="29"/>
          <c:tx>
            <c:strRef>
              <c:f>Sheet1!$DR$2</c:f>
              <c:strCache>
                <c:ptCount val="1"/>
                <c:pt idx="0">
                  <c:v>May-96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Sheet1!$DR$3:$DR$88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2.4916451612903229E-3</c:v>
                </c:pt>
                <c:pt idx="29">
                  <c:v>3.0853333333333337E-4</c:v>
                </c:pt>
                <c:pt idx="30">
                  <c:v>3.3135483870967741E-4</c:v>
                </c:pt>
                <c:pt idx="31">
                  <c:v>2.9229032258064515E-4</c:v>
                </c:pt>
                <c:pt idx="32">
                  <c:v>2.2133333333333334E-4</c:v>
                </c:pt>
                <c:pt idx="33">
                  <c:v>2.3419354838709677E-4</c:v>
                </c:pt>
                <c:pt idx="34">
                  <c:v>2.3533333333333335E-4</c:v>
                </c:pt>
                <c:pt idx="35">
                  <c:v>2.3303225806451614E-4</c:v>
                </c:pt>
                <c:pt idx="36">
                  <c:v>2.3706451612903225E-4</c:v>
                </c:pt>
                <c:pt idx="37">
                  <c:v>2.1453571428571428E-4</c:v>
                </c:pt>
                <c:pt idx="38">
                  <c:v>1.4377419354838708E-4</c:v>
                </c:pt>
                <c:pt idx="39">
                  <c:v>2.3153333333333334E-4</c:v>
                </c:pt>
                <c:pt idx="40">
                  <c:v>2.6058064516129033E-4</c:v>
                </c:pt>
                <c:pt idx="41">
                  <c:v>2.0216666666666666E-4</c:v>
                </c:pt>
                <c:pt idx="42">
                  <c:v>2.0416129032258066E-4</c:v>
                </c:pt>
                <c:pt idx="43">
                  <c:v>2.1074193548387097E-4</c:v>
                </c:pt>
                <c:pt idx="44">
                  <c:v>2.3073333333333335E-4</c:v>
                </c:pt>
                <c:pt idx="45">
                  <c:v>2.1074193548387097E-4</c:v>
                </c:pt>
                <c:pt idx="46">
                  <c:v>2.2786666666666666E-4</c:v>
                </c:pt>
                <c:pt idx="47">
                  <c:v>2.3670967741935484E-4</c:v>
                </c:pt>
                <c:pt idx="48">
                  <c:v>5.1458064516129033E-4</c:v>
                </c:pt>
                <c:pt idx="49">
                  <c:v>2.2392857142857145E-4</c:v>
                </c:pt>
                <c:pt idx="50">
                  <c:v>2.1683870967741936E-4</c:v>
                </c:pt>
                <c:pt idx="51">
                  <c:v>2.1736666666666667E-4</c:v>
                </c:pt>
                <c:pt idx="52">
                  <c:v>2.1819354838709676E-4</c:v>
                </c:pt>
                <c:pt idx="53">
                  <c:v>2.0570000000000001E-4</c:v>
                </c:pt>
                <c:pt idx="54">
                  <c:v>2.0699999999999999E-4</c:v>
                </c:pt>
                <c:pt idx="55">
                  <c:v>2.0722580645161291E-4</c:v>
                </c:pt>
                <c:pt idx="56">
                  <c:v>1.8326666666666669E-4</c:v>
                </c:pt>
                <c:pt idx="57">
                  <c:v>1.8809677419354839E-4</c:v>
                </c:pt>
                <c:pt idx="58">
                  <c:v>2.0076666666666665E-4</c:v>
                </c:pt>
                <c:pt idx="59">
                  <c:v>1.9770967741935484E-4</c:v>
                </c:pt>
                <c:pt idx="60">
                  <c:v>1.7206451612903227E-4</c:v>
                </c:pt>
                <c:pt idx="61">
                  <c:v>1.7564285714285712E-4</c:v>
                </c:pt>
                <c:pt idx="62">
                  <c:v>1.6587096774193548E-4</c:v>
                </c:pt>
                <c:pt idx="63">
                  <c:v>1.6890000000000001E-4</c:v>
                </c:pt>
                <c:pt idx="64">
                  <c:v>1.7732258064516129E-4</c:v>
                </c:pt>
                <c:pt idx="65">
                  <c:v>1.4956666666666665E-4</c:v>
                </c:pt>
                <c:pt idx="66">
                  <c:v>1.612258064516129E-4</c:v>
                </c:pt>
                <c:pt idx="67">
                  <c:v>1.5580645161290322E-4</c:v>
                </c:pt>
                <c:pt idx="68">
                  <c:v>1.6556666666666666E-4</c:v>
                </c:pt>
                <c:pt idx="69">
                  <c:v>1.7016129032258065E-4</c:v>
                </c:pt>
                <c:pt idx="70">
                  <c:v>1.6373333333333332E-4</c:v>
                </c:pt>
                <c:pt idx="71">
                  <c:v>1.7200000000000001E-4</c:v>
                </c:pt>
                <c:pt idx="72">
                  <c:v>1.6048387096774194E-4</c:v>
                </c:pt>
                <c:pt idx="73">
                  <c:v>1.2944827586206897E-4</c:v>
                </c:pt>
                <c:pt idx="74">
                  <c:v>1.3493548387096774E-4</c:v>
                </c:pt>
                <c:pt idx="75">
                  <c:v>1.4316666666666669E-4</c:v>
                </c:pt>
                <c:pt idx="76">
                  <c:v>1.3619354838709678E-4</c:v>
                </c:pt>
                <c:pt idx="77">
                  <c:v>1.3223333333333334E-4</c:v>
                </c:pt>
                <c:pt idx="78">
                  <c:v>1.4151612903225808E-4</c:v>
                </c:pt>
                <c:pt idx="79">
                  <c:v>1.3680645161290322E-4</c:v>
                </c:pt>
                <c:pt idx="80">
                  <c:v>1.2440000000000002E-4</c:v>
                </c:pt>
                <c:pt idx="81">
                  <c:v>#N/A</c:v>
                </c:pt>
                <c:pt idx="82">
                  <c:v>#N/A</c:v>
                </c:pt>
                <c:pt idx="83">
                  <c:v>1.204516129032258E-4</c:v>
                </c:pt>
                <c:pt idx="84">
                  <c:v>1.3451612903225807E-4</c:v>
                </c:pt>
                <c:pt idx="85">
                  <c:v>1.3867857142857144E-4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C36-4473-AB3F-19AD25A0ED0A}"/>
            </c:ext>
          </c:extLst>
        </c:ser>
        <c:ser>
          <c:idx val="30"/>
          <c:order val="30"/>
          <c:tx>
            <c:strRef>
              <c:f>Sheet1!$DS$2</c:f>
              <c:strCache>
                <c:ptCount val="1"/>
                <c:pt idx="0">
                  <c:v>Jun-96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Sheet1!$DS$3:$DS$88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3.3257099999999998E-2</c:v>
                </c:pt>
                <c:pt idx="30">
                  <c:v>2.942267741935484E-2</c:v>
                </c:pt>
                <c:pt idx="31">
                  <c:v>2.5663483870967743E-2</c:v>
                </c:pt>
                <c:pt idx="32">
                  <c:v>2.3874066666666669E-2</c:v>
                </c:pt>
                <c:pt idx="33">
                  <c:v>1.579025806451613E-2</c:v>
                </c:pt>
                <c:pt idx="34">
                  <c:v>1.9278433333333334E-2</c:v>
                </c:pt>
                <c:pt idx="35">
                  <c:v>5.6470774193548387E-2</c:v>
                </c:pt>
                <c:pt idx="36">
                  <c:v>5.418241935483871E-2</c:v>
                </c:pt>
                <c:pt idx="37">
                  <c:v>5.4890785714285718E-2</c:v>
                </c:pt>
                <c:pt idx="38">
                  <c:v>5.5779838709677419E-2</c:v>
                </c:pt>
                <c:pt idx="39">
                  <c:v>5.4370733333333331E-2</c:v>
                </c:pt>
                <c:pt idx="40">
                  <c:v>5.1148129032258058E-2</c:v>
                </c:pt>
                <c:pt idx="41">
                  <c:v>5.0586133333333332E-2</c:v>
                </c:pt>
                <c:pt idx="42">
                  <c:v>5.1716096774193553E-2</c:v>
                </c:pt>
                <c:pt idx="43">
                  <c:v>5.0959838709677421E-2</c:v>
                </c:pt>
                <c:pt idx="44">
                  <c:v>4.9363666666666667E-2</c:v>
                </c:pt>
                <c:pt idx="45">
                  <c:v>4.6898516129032258E-2</c:v>
                </c:pt>
                <c:pt idx="46">
                  <c:v>4.6806899999999999E-2</c:v>
                </c:pt>
                <c:pt idx="47">
                  <c:v>4.6692612903225808E-2</c:v>
                </c:pt>
                <c:pt idx="48">
                  <c:v>4.5634516129032264E-2</c:v>
                </c:pt>
                <c:pt idx="49">
                  <c:v>4.447182142857143E-2</c:v>
                </c:pt>
                <c:pt idx="50">
                  <c:v>4.4223548387096773E-2</c:v>
                </c:pt>
                <c:pt idx="51">
                  <c:v>4.2918433333333332E-2</c:v>
                </c:pt>
                <c:pt idx="52">
                  <c:v>3.7248193548387099E-2</c:v>
                </c:pt>
                <c:pt idx="53">
                  <c:v>3.5511500000000001E-2</c:v>
                </c:pt>
                <c:pt idx="54">
                  <c:v>2.9808677419354841E-2</c:v>
                </c:pt>
                <c:pt idx="55">
                  <c:v>2.6306741935483872E-2</c:v>
                </c:pt>
                <c:pt idx="56">
                  <c:v>3.4883066666666664E-2</c:v>
                </c:pt>
                <c:pt idx="57">
                  <c:v>3.2376354838709681E-2</c:v>
                </c:pt>
                <c:pt idx="58">
                  <c:v>3.1154666666666667E-2</c:v>
                </c:pt>
                <c:pt idx="59">
                  <c:v>3.0650129032258066E-2</c:v>
                </c:pt>
                <c:pt idx="60">
                  <c:v>2.9470967741935482E-2</c:v>
                </c:pt>
                <c:pt idx="61">
                  <c:v>2.2747857142857144E-3</c:v>
                </c:pt>
                <c:pt idx="62">
                  <c:v>2.6905645161290324E-2</c:v>
                </c:pt>
                <c:pt idx="63">
                  <c:v>2.6018833333333331E-2</c:v>
                </c:pt>
                <c:pt idx="64">
                  <c:v>2.3918193548387097E-2</c:v>
                </c:pt>
                <c:pt idx="65">
                  <c:v>2.5256866666666666E-2</c:v>
                </c:pt>
                <c:pt idx="66">
                  <c:v>2.4596451612903227E-2</c:v>
                </c:pt>
                <c:pt idx="67">
                  <c:v>2.4181677419354838E-2</c:v>
                </c:pt>
                <c:pt idx="68">
                  <c:v>2.3343100000000002E-2</c:v>
                </c:pt>
                <c:pt idx="69">
                  <c:v>2.244341935483871E-2</c:v>
                </c:pt>
                <c:pt idx="70">
                  <c:v>2.1650233333333331E-2</c:v>
                </c:pt>
                <c:pt idx="71">
                  <c:v>2.0715903225806451E-2</c:v>
                </c:pt>
                <c:pt idx="72">
                  <c:v>2.0050354838709677E-2</c:v>
                </c:pt>
                <c:pt idx="73">
                  <c:v>1.7523103448275862E-3</c:v>
                </c:pt>
                <c:pt idx="74">
                  <c:v>1.835358064516129E-2</c:v>
                </c:pt>
                <c:pt idx="75">
                  <c:v>2.0344533333333335E-2</c:v>
                </c:pt>
                <c:pt idx="76">
                  <c:v>1.9627354838709678E-2</c:v>
                </c:pt>
                <c:pt idx="77">
                  <c:v>1.9217266666666667E-2</c:v>
                </c:pt>
                <c:pt idx="78">
                  <c:v>1.7382387096774195E-2</c:v>
                </c:pt>
                <c:pt idx="79">
                  <c:v>1.7890612903225807E-2</c:v>
                </c:pt>
                <c:pt idx="80">
                  <c:v>1.5038266666666666E-2</c:v>
                </c:pt>
                <c:pt idx="81">
                  <c:v>7.8984193548387108E-3</c:v>
                </c:pt>
                <c:pt idx="82">
                  <c:v>4.1992666666666673E-3</c:v>
                </c:pt>
                <c:pt idx="83">
                  <c:v>1.4744774193548386E-2</c:v>
                </c:pt>
                <c:pt idx="84">
                  <c:v>1.3896483870967742E-2</c:v>
                </c:pt>
                <c:pt idx="85">
                  <c:v>1.5234678571428571E-2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C36-4473-AB3F-19AD25A0ED0A}"/>
            </c:ext>
          </c:extLst>
        </c:ser>
        <c:ser>
          <c:idx val="31"/>
          <c:order val="31"/>
          <c:tx>
            <c:strRef>
              <c:f>Sheet1!$DT$2</c:f>
              <c:strCache>
                <c:ptCount val="1"/>
                <c:pt idx="0">
                  <c:v>Jul-96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Sheet1!$DT$3:$DT$88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7.2419999999999993E-4</c:v>
                </c:pt>
                <c:pt idx="59">
                  <c:v>7.0093548387096768E-4</c:v>
                </c:pt>
                <c:pt idx="60">
                  <c:v>6.9574193548387097E-4</c:v>
                </c:pt>
                <c:pt idx="61">
                  <c:v>6.8782142857142848E-4</c:v>
                </c:pt>
                <c:pt idx="62">
                  <c:v>6.7654838709677414E-4</c:v>
                </c:pt>
                <c:pt idx="63">
                  <c:v>6.6916666666666665E-4</c:v>
                </c:pt>
                <c:pt idx="64">
                  <c:v>6.6474193548387097E-4</c:v>
                </c:pt>
                <c:pt idx="65">
                  <c:v>6.5513333333333339E-4</c:v>
                </c:pt>
                <c:pt idx="66">
                  <c:v>6.462258064516129E-4</c:v>
                </c:pt>
                <c:pt idx="67">
                  <c:v>6.3996774193548383E-4</c:v>
                </c:pt>
                <c:pt idx="68">
                  <c:v>6.2850000000000004E-4</c:v>
                </c:pt>
                <c:pt idx="69">
                  <c:v>6.0951612903225802E-4</c:v>
                </c:pt>
                <c:pt idx="70">
                  <c:v>6.1293333333333334E-4</c:v>
                </c:pt>
                <c:pt idx="71">
                  <c:v>6.1703225806451615E-4</c:v>
                </c:pt>
                <c:pt idx="72">
                  <c:v>6.0416129032258062E-4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5.5861290322580643E-4</c:v>
                </c:pt>
                <c:pt idx="79">
                  <c:v>5.5029032258064518E-4</c:v>
                </c:pt>
                <c:pt idx="80">
                  <c:v>5.4906666666666671E-4</c:v>
                </c:pt>
                <c:pt idx="81">
                  <c:v>5.5861290322580643E-4</c:v>
                </c:pt>
                <c:pt idx="82">
                  <c:v>5.4863333333333335E-4</c:v>
                </c:pt>
                <c:pt idx="83">
                  <c:v>5.2025806451612899E-4</c:v>
                </c:pt>
                <c:pt idx="84">
                  <c:v>5.3409677419354832E-4</c:v>
                </c:pt>
                <c:pt idx="85">
                  <c:v>5.2999999999999998E-4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C36-4473-AB3F-19AD25A0ED0A}"/>
            </c:ext>
          </c:extLst>
        </c:ser>
        <c:ser>
          <c:idx val="32"/>
          <c:order val="32"/>
          <c:tx>
            <c:strRef>
              <c:f>Sheet1!$DU$2</c:f>
              <c:strCache>
                <c:ptCount val="1"/>
                <c:pt idx="0">
                  <c:v>Aug-96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Sheet1!$DU$3:$DU$88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2.8993548387096775E-3</c:v>
                </c:pt>
                <c:pt idx="32">
                  <c:v>4.9176666666666665E-3</c:v>
                </c:pt>
                <c:pt idx="33">
                  <c:v>8.2293548387096776E-3</c:v>
                </c:pt>
                <c:pt idx="34">
                  <c:v>5.5109E-3</c:v>
                </c:pt>
                <c:pt idx="35">
                  <c:v>3.8723225806451609E-3</c:v>
                </c:pt>
                <c:pt idx="36">
                  <c:v>8.679258064516129E-3</c:v>
                </c:pt>
                <c:pt idx="37">
                  <c:v>1.4156892857142857E-2</c:v>
                </c:pt>
                <c:pt idx="38">
                  <c:v>1.8371967741935485E-2</c:v>
                </c:pt>
                <c:pt idx="39">
                  <c:v>9.4532999999999996E-3</c:v>
                </c:pt>
                <c:pt idx="40">
                  <c:v>1.2068870967741936E-2</c:v>
                </c:pt>
                <c:pt idx="41">
                  <c:v>1.2208866666666667E-2</c:v>
                </c:pt>
                <c:pt idx="42">
                  <c:v>1.4535354838709677E-2</c:v>
                </c:pt>
                <c:pt idx="43">
                  <c:v>1.4432032258064515E-2</c:v>
                </c:pt>
                <c:pt idx="44">
                  <c:v>1.52579E-2</c:v>
                </c:pt>
                <c:pt idx="45">
                  <c:v>1.3154548387096775E-2</c:v>
                </c:pt>
                <c:pt idx="46">
                  <c:v>1.4065133333333334E-2</c:v>
                </c:pt>
                <c:pt idx="47">
                  <c:v>1.3419419354838709E-2</c:v>
                </c:pt>
                <c:pt idx="48">
                  <c:v>1.3319387096774195E-2</c:v>
                </c:pt>
                <c:pt idx="49">
                  <c:v>1.627157142857143E-2</c:v>
                </c:pt>
                <c:pt idx="50">
                  <c:v>1.6019806451612904E-2</c:v>
                </c:pt>
                <c:pt idx="51">
                  <c:v>1.3550733333333334E-2</c:v>
                </c:pt>
                <c:pt idx="52">
                  <c:v>1.4469774193548387E-2</c:v>
                </c:pt>
                <c:pt idx="53">
                  <c:v>1.3678333333333332E-2</c:v>
                </c:pt>
                <c:pt idx="54">
                  <c:v>1.5272612903225806E-2</c:v>
                </c:pt>
                <c:pt idx="55">
                  <c:v>1.808167741935484E-2</c:v>
                </c:pt>
                <c:pt idx="56">
                  <c:v>1.6586033333333333E-2</c:v>
                </c:pt>
                <c:pt idx="57">
                  <c:v>1.6618709677419356E-2</c:v>
                </c:pt>
                <c:pt idx="58">
                  <c:v>1.7049266666666667E-2</c:v>
                </c:pt>
                <c:pt idx="59">
                  <c:v>1.8886612903225807E-2</c:v>
                </c:pt>
                <c:pt idx="60">
                  <c:v>1.9242870967741934E-2</c:v>
                </c:pt>
                <c:pt idx="61">
                  <c:v>1.8493678571428574E-2</c:v>
                </c:pt>
                <c:pt idx="62">
                  <c:v>1.9242774193548386E-2</c:v>
                </c:pt>
                <c:pt idx="63">
                  <c:v>1.8869033333333333E-2</c:v>
                </c:pt>
                <c:pt idx="64">
                  <c:v>1.859748387096774E-2</c:v>
                </c:pt>
                <c:pt idx="65">
                  <c:v>1.8898499999999999E-2</c:v>
                </c:pt>
                <c:pt idx="66">
                  <c:v>1.9984483870967743E-2</c:v>
                </c:pt>
                <c:pt idx="67">
                  <c:v>1.9775483870967742E-2</c:v>
                </c:pt>
                <c:pt idx="68">
                  <c:v>2.1508466666666667E-2</c:v>
                </c:pt>
                <c:pt idx="69">
                  <c:v>2.2681E-2</c:v>
                </c:pt>
                <c:pt idx="70">
                  <c:v>2.2823233333333335E-2</c:v>
                </c:pt>
                <c:pt idx="71">
                  <c:v>2.3132064516129033E-2</c:v>
                </c:pt>
                <c:pt idx="72">
                  <c:v>1.9775483870967742E-2</c:v>
                </c:pt>
                <c:pt idx="73">
                  <c:v>2.0830758620689654E-2</c:v>
                </c:pt>
                <c:pt idx="74">
                  <c:v>2.2247870967741935E-2</c:v>
                </c:pt>
                <c:pt idx="75">
                  <c:v>2.5145666666666667E-2</c:v>
                </c:pt>
                <c:pt idx="76">
                  <c:v>2.3264677419354837E-2</c:v>
                </c:pt>
                <c:pt idx="77">
                  <c:v>2.3059866666666665E-2</c:v>
                </c:pt>
                <c:pt idx="78">
                  <c:v>2.5256516129032257E-2</c:v>
                </c:pt>
                <c:pt idx="79">
                  <c:v>#N/A</c:v>
                </c:pt>
                <c:pt idx="80">
                  <c:v>#N/A</c:v>
                </c:pt>
                <c:pt idx="81">
                  <c:v>2.2278483870967744E-2</c:v>
                </c:pt>
                <c:pt idx="82">
                  <c:v>2.3781666666666666E-2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C36-4473-AB3F-19AD25A0ED0A}"/>
            </c:ext>
          </c:extLst>
        </c:ser>
        <c:ser>
          <c:idx val="33"/>
          <c:order val="33"/>
          <c:tx>
            <c:strRef>
              <c:f>Sheet1!$DV$2</c:f>
              <c:strCache>
                <c:ptCount val="1"/>
                <c:pt idx="0">
                  <c:v>Sep-96</c:v>
                </c:pt>
              </c:strCache>
            </c:strRef>
          </c:tx>
          <c:spPr>
            <a:solidFill>
              <a:srgbClr val="3399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Sheet1!$DV$3:$DV$88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2.0760000000000002E-3</c:v>
                </c:pt>
                <c:pt idx="33">
                  <c:v>1.8308709677419355E-3</c:v>
                </c:pt>
                <c:pt idx="34">
                  <c:v>3.1779666666666663E-3</c:v>
                </c:pt>
                <c:pt idx="35">
                  <c:v>1.572774193548387E-3</c:v>
                </c:pt>
                <c:pt idx="36">
                  <c:v>1.469032258064516E-3</c:v>
                </c:pt>
                <c:pt idx="37">
                  <c:v>1.4935714285714287E-3</c:v>
                </c:pt>
                <c:pt idx="38">
                  <c:v>1.4177096774193548E-3</c:v>
                </c:pt>
                <c:pt idx="39">
                  <c:v>1.3253000000000002E-3</c:v>
                </c:pt>
                <c:pt idx="40">
                  <c:v>1.2749032258064516E-3</c:v>
                </c:pt>
                <c:pt idx="41">
                  <c:v>1.1480333333333333E-3</c:v>
                </c:pt>
                <c:pt idx="42">
                  <c:v>1.1851935483870968E-3</c:v>
                </c:pt>
                <c:pt idx="43">
                  <c:v>1.1503870967741936E-3</c:v>
                </c:pt>
                <c:pt idx="44">
                  <c:v>1.0906333333333333E-3</c:v>
                </c:pt>
                <c:pt idx="45">
                  <c:v>1.0792258064516128E-3</c:v>
                </c:pt>
                <c:pt idx="46">
                  <c:v>1.0273333333333334E-3</c:v>
                </c:pt>
                <c:pt idx="47">
                  <c:v>1.0016129032258065E-3</c:v>
                </c:pt>
                <c:pt idx="48">
                  <c:v>1.0169677419354839E-3</c:v>
                </c:pt>
                <c:pt idx="49">
                  <c:v>9.4446428571428567E-4</c:v>
                </c:pt>
                <c:pt idx="50">
                  <c:v>9.1180645161290325E-4</c:v>
                </c:pt>
                <c:pt idx="51">
                  <c:v>9.0353333333333336E-4</c:v>
                </c:pt>
                <c:pt idx="52">
                  <c:v>8.7445161290322583E-4</c:v>
                </c:pt>
                <c:pt idx="53">
                  <c:v>7.8119999999999991E-4</c:v>
                </c:pt>
                <c:pt idx="54">
                  <c:v>8.1438709677419355E-4</c:v>
                </c:pt>
                <c:pt idx="55">
                  <c:v>8.0958064516129034E-4</c:v>
                </c:pt>
                <c:pt idx="56">
                  <c:v>7.8259999999999994E-4</c:v>
                </c:pt>
                <c:pt idx="57">
                  <c:v>7.6583870967741939E-4</c:v>
                </c:pt>
                <c:pt idx="58">
                  <c:v>7.67E-4</c:v>
                </c:pt>
                <c:pt idx="59">
                  <c:v>7.5448387096774196E-4</c:v>
                </c:pt>
                <c:pt idx="60">
                  <c:v>7.1396774193548389E-4</c:v>
                </c:pt>
                <c:pt idx="61">
                  <c:v>7.3239285714285713E-4</c:v>
                </c:pt>
                <c:pt idx="62">
                  <c:v>7.2467741935483868E-4</c:v>
                </c:pt>
                <c:pt idx="63">
                  <c:v>7.0596666666666668E-4</c:v>
                </c:pt>
                <c:pt idx="64">
                  <c:v>7.0148387096774197E-4</c:v>
                </c:pt>
                <c:pt idx="65">
                  <c:v>6.7769999999999994E-4</c:v>
                </c:pt>
                <c:pt idx="66">
                  <c:v>6.8729032258064515E-4</c:v>
                </c:pt>
                <c:pt idx="67">
                  <c:v>6.7816129032258069E-4</c:v>
                </c:pt>
                <c:pt idx="68">
                  <c:v>6.4840000000000004E-4</c:v>
                </c:pt>
                <c:pt idx="69">
                  <c:v>6.2729032258064521E-4</c:v>
                </c:pt>
                <c:pt idx="70">
                  <c:v>6.1376666666666661E-4</c:v>
                </c:pt>
                <c:pt idx="71">
                  <c:v>5.7287096774193548E-4</c:v>
                </c:pt>
                <c:pt idx="72">
                  <c:v>5.6351612903225799E-4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4.6774193548387101E-4</c:v>
                </c:pt>
                <c:pt idx="80">
                  <c:v>#N/A</c:v>
                </c:pt>
                <c:pt idx="81">
                  <c:v>4.4361290322580645E-4</c:v>
                </c:pt>
                <c:pt idx="82">
                  <c:v>4.1653333333333334E-4</c:v>
                </c:pt>
                <c:pt idx="83">
                  <c:v>4.355806451612903E-4</c:v>
                </c:pt>
                <c:pt idx="84">
                  <c:v>4.2625806451612904E-4</c:v>
                </c:pt>
                <c:pt idx="85">
                  <c:v>4.6525000000000001E-4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C36-4473-AB3F-19AD25A0ED0A}"/>
            </c:ext>
          </c:extLst>
        </c:ser>
        <c:ser>
          <c:idx val="34"/>
          <c:order val="34"/>
          <c:tx>
            <c:strRef>
              <c:f>Sheet1!$DW$2</c:f>
              <c:strCache>
                <c:ptCount val="1"/>
                <c:pt idx="0">
                  <c:v>Oct-96</c:v>
                </c:pt>
              </c:strCache>
            </c:strRef>
          </c:tx>
          <c:spPr>
            <a:solidFill>
              <a:srgbClr val="0033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Sheet1!$DW$3:$DW$88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1.6965161290322581E-3</c:v>
                </c:pt>
                <c:pt idx="34">
                  <c:v>2.7488E-3</c:v>
                </c:pt>
                <c:pt idx="35">
                  <c:v>2.2531612903225803E-3</c:v>
                </c:pt>
                <c:pt idx="36">
                  <c:v>2.1726451612903226E-3</c:v>
                </c:pt>
                <c:pt idx="37">
                  <c:v>2.0638214285714283E-3</c:v>
                </c:pt>
                <c:pt idx="38">
                  <c:v>1.8953870967741934E-3</c:v>
                </c:pt>
                <c:pt idx="39">
                  <c:v>1.7893E-3</c:v>
                </c:pt>
                <c:pt idx="40">
                  <c:v>1.7011612903225805E-3</c:v>
                </c:pt>
                <c:pt idx="41">
                  <c:v>1.6001333333333333E-3</c:v>
                </c:pt>
                <c:pt idx="42">
                  <c:v>1.3997096774193548E-3</c:v>
                </c:pt>
                <c:pt idx="43">
                  <c:v>1.4541612903225807E-3</c:v>
                </c:pt>
                <c:pt idx="44">
                  <c:v>1.5517E-3</c:v>
                </c:pt>
                <c:pt idx="45">
                  <c:v>1.3600967741935483E-3</c:v>
                </c:pt>
                <c:pt idx="46">
                  <c:v>1.4259333333333333E-3</c:v>
                </c:pt>
                <c:pt idx="47">
                  <c:v>1.4486774193548386E-3</c:v>
                </c:pt>
                <c:pt idx="48">
                  <c:v>1.3040322580645163E-3</c:v>
                </c:pt>
                <c:pt idx="49">
                  <c:v>1.2520714285714286E-3</c:v>
                </c:pt>
                <c:pt idx="50">
                  <c:v>1.2977741935483872E-3</c:v>
                </c:pt>
                <c:pt idx="51">
                  <c:v>1.1914333333333331E-3</c:v>
                </c:pt>
                <c:pt idx="52">
                  <c:v>1.1535483870967742E-3</c:v>
                </c:pt>
                <c:pt idx="53">
                  <c:v>1.0527666666666667E-3</c:v>
                </c:pt>
                <c:pt idx="54">
                  <c:v>1.1007096774193548E-3</c:v>
                </c:pt>
                <c:pt idx="55">
                  <c:v>1.0209677419354838E-3</c:v>
                </c:pt>
                <c:pt idx="56">
                  <c:v>9.766666666666667E-4</c:v>
                </c:pt>
                <c:pt idx="57">
                  <c:v>1.1005483870967741E-3</c:v>
                </c:pt>
                <c:pt idx="58">
                  <c:v>1.1333999999999999E-3</c:v>
                </c:pt>
                <c:pt idx="59">
                  <c:v>1.1621935483870968E-3</c:v>
                </c:pt>
                <c:pt idx="60">
                  <c:v>7.3077419354838707E-4</c:v>
                </c:pt>
                <c:pt idx="61">
                  <c:v>7.198214285714285E-4</c:v>
                </c:pt>
                <c:pt idx="62">
                  <c:v>1.0071612903225806E-3</c:v>
                </c:pt>
                <c:pt idx="63">
                  <c:v>9.2929999999999998E-4</c:v>
                </c:pt>
                <c:pt idx="64">
                  <c:v>8.1258064516129031E-4</c:v>
                </c:pt>
                <c:pt idx="65">
                  <c:v>9.5786666666666668E-4</c:v>
                </c:pt>
                <c:pt idx="66">
                  <c:v>8.4870967741935489E-4</c:v>
                </c:pt>
                <c:pt idx="67">
                  <c:v>6.3367741935483864E-4</c:v>
                </c:pt>
                <c:pt idx="68">
                  <c:v>5.331E-4</c:v>
                </c:pt>
                <c:pt idx="69">
                  <c:v>5.3009677419354833E-4</c:v>
                </c:pt>
                <c:pt idx="70">
                  <c:v>5.6693333333333331E-4</c:v>
                </c:pt>
                <c:pt idx="71">
                  <c:v>3.9722580645161292E-4</c:v>
                </c:pt>
                <c:pt idx="72">
                  <c:v>5.0758064516129027E-4</c:v>
                </c:pt>
                <c:pt idx="73">
                  <c:v>5.0248275862068965E-4</c:v>
                </c:pt>
                <c:pt idx="74">
                  <c:v>4.8980645161290318E-4</c:v>
                </c:pt>
                <c:pt idx="75">
                  <c:v>4.6760000000000004E-4</c:v>
                </c:pt>
                <c:pt idx="76">
                  <c:v>4.6870967741935481E-4</c:v>
                </c:pt>
                <c:pt idx="77">
                  <c:v>4.4976666666666668E-4</c:v>
                </c:pt>
                <c:pt idx="78">
                  <c:v>4.3041935483870971E-4</c:v>
                </c:pt>
                <c:pt idx="79">
                  <c:v>3.5229032258064514E-4</c:v>
                </c:pt>
                <c:pt idx="80">
                  <c:v>1.4746666666666666E-4</c:v>
                </c:pt>
                <c:pt idx="81">
                  <c:v>4.3383870967741934E-4</c:v>
                </c:pt>
                <c:pt idx="82">
                  <c:v>4.2913333333333332E-4</c:v>
                </c:pt>
                <c:pt idx="83">
                  <c:v>4.1216129032258067E-4</c:v>
                </c:pt>
                <c:pt idx="84">
                  <c:v>4.370967741935484E-4</c:v>
                </c:pt>
                <c:pt idx="85">
                  <c:v>3.0550000000000005E-4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C36-4473-AB3F-19AD25A0ED0A}"/>
            </c:ext>
          </c:extLst>
        </c:ser>
        <c:ser>
          <c:idx val="35"/>
          <c:order val="35"/>
          <c:tx>
            <c:strRef>
              <c:f>Sheet1!$DX$2</c:f>
              <c:strCache>
                <c:ptCount val="1"/>
                <c:pt idx="0">
                  <c:v>Nov-96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Sheet1!$DX$3:$DX$88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6.0696333333333337E-3</c:v>
                </c:pt>
                <c:pt idx="35">
                  <c:v>7.9234516129032262E-3</c:v>
                </c:pt>
                <c:pt idx="36">
                  <c:v>7.7780967741935486E-3</c:v>
                </c:pt>
                <c:pt idx="37">
                  <c:v>7.7801428571428579E-3</c:v>
                </c:pt>
                <c:pt idx="38">
                  <c:v>9.5665806451612906E-3</c:v>
                </c:pt>
                <c:pt idx="39">
                  <c:v>8.8250333333333344E-3</c:v>
                </c:pt>
                <c:pt idx="40">
                  <c:v>9.1105806451612908E-3</c:v>
                </c:pt>
                <c:pt idx="41">
                  <c:v>6.9603666666666663E-3</c:v>
                </c:pt>
                <c:pt idx="42">
                  <c:v>7.1578387096774198E-3</c:v>
                </c:pt>
                <c:pt idx="43">
                  <c:v>7.7655161290322581E-3</c:v>
                </c:pt>
                <c:pt idx="44">
                  <c:v>7.6257666666666672E-3</c:v>
                </c:pt>
                <c:pt idx="45">
                  <c:v>7.5365806451612909E-3</c:v>
                </c:pt>
                <c:pt idx="46">
                  <c:v>7.1701333333333327E-3</c:v>
                </c:pt>
                <c:pt idx="47">
                  <c:v>6.3843225806451617E-3</c:v>
                </c:pt>
                <c:pt idx="48">
                  <c:v>7.8129032258064512E-3</c:v>
                </c:pt>
                <c:pt idx="49">
                  <c:v>7.5311428571428569E-3</c:v>
                </c:pt>
                <c:pt idx="50">
                  <c:v>6.116806451612904E-3</c:v>
                </c:pt>
                <c:pt idx="51">
                  <c:v>6.7875333333333333E-3</c:v>
                </c:pt>
                <c:pt idx="52">
                  <c:v>6.726387096774194E-3</c:v>
                </c:pt>
                <c:pt idx="53">
                  <c:v>5.8880666666666663E-3</c:v>
                </c:pt>
                <c:pt idx="54">
                  <c:v>6.7151935483870965E-3</c:v>
                </c:pt>
                <c:pt idx="55">
                  <c:v>6.2291290322580642E-3</c:v>
                </c:pt>
                <c:pt idx="56">
                  <c:v>6.0324666666666665E-3</c:v>
                </c:pt>
                <c:pt idx="57">
                  <c:v>5.7334516129032261E-3</c:v>
                </c:pt>
                <c:pt idx="58">
                  <c:v>5.5106E-3</c:v>
                </c:pt>
                <c:pt idx="59">
                  <c:v>5.2003870967741936E-3</c:v>
                </c:pt>
                <c:pt idx="60">
                  <c:v>5.1235806451612907E-3</c:v>
                </c:pt>
                <c:pt idx="61">
                  <c:v>4.8125357142857145E-3</c:v>
                </c:pt>
                <c:pt idx="62">
                  <c:v>5.2533548387096772E-3</c:v>
                </c:pt>
                <c:pt idx="63">
                  <c:v>4.2585666666666673E-3</c:v>
                </c:pt>
                <c:pt idx="64">
                  <c:v>4.4368709677419351E-3</c:v>
                </c:pt>
                <c:pt idx="65">
                  <c:v>4.2845000000000001E-3</c:v>
                </c:pt>
                <c:pt idx="66">
                  <c:v>4.0902580645161288E-3</c:v>
                </c:pt>
                <c:pt idx="67">
                  <c:v>3.974516129032258E-3</c:v>
                </c:pt>
                <c:pt idx="68">
                  <c:v>3.9721333333333332E-3</c:v>
                </c:pt>
                <c:pt idx="69">
                  <c:v>3.6073225806451613E-3</c:v>
                </c:pt>
                <c:pt idx="70">
                  <c:v>4.3287666666666667E-3</c:v>
                </c:pt>
                <c:pt idx="71">
                  <c:v>3.9254193548387099E-3</c:v>
                </c:pt>
                <c:pt idx="72">
                  <c:v>4.8527096774193552E-3</c:v>
                </c:pt>
                <c:pt idx="73">
                  <c:v>3.081E-3</c:v>
                </c:pt>
                <c:pt idx="74">
                  <c:v>3.3686774193548387E-3</c:v>
                </c:pt>
                <c:pt idx="75">
                  <c:v>3.2789999999999998E-3</c:v>
                </c:pt>
                <c:pt idx="76">
                  <c:v>3.0977741935483871E-3</c:v>
                </c:pt>
                <c:pt idx="77">
                  <c:v>2.9485666666666664E-3</c:v>
                </c:pt>
                <c:pt idx="78">
                  <c:v>3.8253870967741937E-3</c:v>
                </c:pt>
                <c:pt idx="79">
                  <c:v>3.3783870967741937E-3</c:v>
                </c:pt>
                <c:pt idx="80">
                  <c:v>1.2173000000000002E-3</c:v>
                </c:pt>
                <c:pt idx="81">
                  <c:v>3.0414838709677417E-3</c:v>
                </c:pt>
                <c:pt idx="82">
                  <c:v>3.9841666666666671E-3</c:v>
                </c:pt>
                <c:pt idx="83">
                  <c:v>4.0056451612903226E-3</c:v>
                </c:pt>
                <c:pt idx="84">
                  <c:v>3.9648064516129037E-3</c:v>
                </c:pt>
                <c:pt idx="85">
                  <c:v>2.9169999999999999E-3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C36-4473-AB3F-19AD25A0ED0A}"/>
            </c:ext>
          </c:extLst>
        </c:ser>
        <c:ser>
          <c:idx val="36"/>
          <c:order val="36"/>
          <c:tx>
            <c:strRef>
              <c:f>Sheet1!$DY$2</c:f>
              <c:strCache>
                <c:ptCount val="1"/>
                <c:pt idx="0">
                  <c:v>Dec-96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Sheet1!$DY$3:$DY$88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3.2950967741935486E-3</c:v>
                </c:pt>
                <c:pt idx="36">
                  <c:v>2.9466451612903226E-3</c:v>
                </c:pt>
                <c:pt idx="37">
                  <c:v>2.4228214285714283E-3</c:v>
                </c:pt>
                <c:pt idx="38">
                  <c:v>2.172935483870968E-3</c:v>
                </c:pt>
                <c:pt idx="39">
                  <c:v>2.0915333333333332E-3</c:v>
                </c:pt>
                <c:pt idx="40">
                  <c:v>2.0419677419354835E-3</c:v>
                </c:pt>
                <c:pt idx="41">
                  <c:v>1.8658666666666666E-3</c:v>
                </c:pt>
                <c:pt idx="42">
                  <c:v>1.8009354838709676E-3</c:v>
                </c:pt>
                <c:pt idx="43">
                  <c:v>1.6982258064516128E-3</c:v>
                </c:pt>
                <c:pt idx="44">
                  <c:v>1.6463333333333334E-3</c:v>
                </c:pt>
                <c:pt idx="45">
                  <c:v>1.5615483870967742E-3</c:v>
                </c:pt>
                <c:pt idx="46">
                  <c:v>1.5188666666666668E-3</c:v>
                </c:pt>
                <c:pt idx="47">
                  <c:v>1.4674193548387098E-3</c:v>
                </c:pt>
                <c:pt idx="48">
                  <c:v>1.5515806451612904E-3</c:v>
                </c:pt>
                <c:pt idx="49">
                  <c:v>1.5387857142857143E-3</c:v>
                </c:pt>
                <c:pt idx="50">
                  <c:v>1.5055161290322579E-3</c:v>
                </c:pt>
                <c:pt idx="51">
                  <c:v>1.5185666666666666E-3</c:v>
                </c:pt>
                <c:pt idx="52">
                  <c:v>1.4215483870967742E-3</c:v>
                </c:pt>
                <c:pt idx="53">
                  <c:v>1.3290999999999999E-3</c:v>
                </c:pt>
                <c:pt idx="54">
                  <c:v>1.0510645161290323E-3</c:v>
                </c:pt>
                <c:pt idx="55">
                  <c:v>1.1531612903225806E-3</c:v>
                </c:pt>
                <c:pt idx="56">
                  <c:v>1.4296000000000001E-3</c:v>
                </c:pt>
                <c:pt idx="57">
                  <c:v>1.3963870967741935E-3</c:v>
                </c:pt>
                <c:pt idx="58">
                  <c:v>1.3828666666666667E-3</c:v>
                </c:pt>
                <c:pt idx="59">
                  <c:v>1.3071612903225807E-3</c:v>
                </c:pt>
                <c:pt idx="60">
                  <c:v>1.0263225806451612E-3</c:v>
                </c:pt>
                <c:pt idx="61">
                  <c:v>1.2288214285714285E-3</c:v>
                </c:pt>
                <c:pt idx="62">
                  <c:v>1.1664193548387095E-3</c:v>
                </c:pt>
                <c:pt idx="63">
                  <c:v>1.1284000000000001E-3</c:v>
                </c:pt>
                <c:pt idx="64">
                  <c:v>3.4990322580645165E-4</c:v>
                </c:pt>
                <c:pt idx="65">
                  <c:v>1.1280666666666666E-3</c:v>
                </c:pt>
                <c:pt idx="66">
                  <c:v>1.1219354838709677E-3</c:v>
                </c:pt>
                <c:pt idx="67">
                  <c:v>1.084290322580645E-3</c:v>
                </c:pt>
                <c:pt idx="68">
                  <c:v>1.0634333333333333E-3</c:v>
                </c:pt>
                <c:pt idx="69">
                  <c:v>7.0890322580645154E-4</c:v>
                </c:pt>
                <c:pt idx="70">
                  <c:v>1.0499333333333332E-3</c:v>
                </c:pt>
                <c:pt idx="71">
                  <c:v>1.0993870967741935E-3</c:v>
                </c:pt>
                <c:pt idx="72">
                  <c:v>1.0415483870967741E-3</c:v>
                </c:pt>
                <c:pt idx="73">
                  <c:v>7.0034482758620691E-4</c:v>
                </c:pt>
                <c:pt idx="74">
                  <c:v>1.0653548387096774E-3</c:v>
                </c:pt>
                <c:pt idx="75">
                  <c:v>1.1397666666666667E-3</c:v>
                </c:pt>
                <c:pt idx="76">
                  <c:v>1.0742258064516128E-3</c:v>
                </c:pt>
                <c:pt idx="77">
                  <c:v>1.0152666666666667E-3</c:v>
                </c:pt>
                <c:pt idx="78">
                  <c:v>1.0510322580645161E-3</c:v>
                </c:pt>
                <c:pt idx="79">
                  <c:v>1.0284838709677419E-3</c:v>
                </c:pt>
                <c:pt idx="80">
                  <c:v>3.3373333333333333E-4</c:v>
                </c:pt>
                <c:pt idx="81">
                  <c:v>1.0402903225806451E-3</c:v>
                </c:pt>
                <c:pt idx="82">
                  <c:v>3.2949999999999999E-4</c:v>
                </c:pt>
                <c:pt idx="83">
                  <c:v>1.4090322580645161E-3</c:v>
                </c:pt>
                <c:pt idx="84">
                  <c:v>1.2930322580645161E-3</c:v>
                </c:pt>
                <c:pt idx="85">
                  <c:v>1.1678928571428571E-3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C36-4473-AB3F-19AD25A0ED0A}"/>
            </c:ext>
          </c:extLst>
        </c:ser>
        <c:ser>
          <c:idx val="37"/>
          <c:order val="37"/>
          <c:tx>
            <c:strRef>
              <c:f>Sheet1!$DZ$2</c:f>
              <c:strCache>
                <c:ptCount val="1"/>
                <c:pt idx="0">
                  <c:v>Jan-97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Sheet1!$DZ$3:$DZ$88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7.3871290322580652E-3</c:v>
                </c:pt>
                <c:pt idx="37">
                  <c:v>8.4790000000000004E-3</c:v>
                </c:pt>
                <c:pt idx="38">
                  <c:v>9.6231612903225818E-3</c:v>
                </c:pt>
                <c:pt idx="39">
                  <c:v>6.9686666666666664E-3</c:v>
                </c:pt>
                <c:pt idx="40">
                  <c:v>5.7287096774193543E-3</c:v>
                </c:pt>
                <c:pt idx="41">
                  <c:v>6.0965999999999998E-3</c:v>
                </c:pt>
                <c:pt idx="42">
                  <c:v>6.0442580645161297E-3</c:v>
                </c:pt>
                <c:pt idx="43">
                  <c:v>5.9101935483870964E-3</c:v>
                </c:pt>
                <c:pt idx="44">
                  <c:v>5.5694000000000004E-3</c:v>
                </c:pt>
                <c:pt idx="45">
                  <c:v>5.9539354838709681E-3</c:v>
                </c:pt>
                <c:pt idx="46">
                  <c:v>5.6313666666666668E-3</c:v>
                </c:pt>
                <c:pt idx="47">
                  <c:v>5.1203870967741942E-3</c:v>
                </c:pt>
                <c:pt idx="48">
                  <c:v>5.0520322580645165E-3</c:v>
                </c:pt>
                <c:pt idx="49">
                  <c:v>4.9167500000000001E-3</c:v>
                </c:pt>
                <c:pt idx="50">
                  <c:v>4.6727741935483876E-3</c:v>
                </c:pt>
                <c:pt idx="51">
                  <c:v>4.539433333333333E-3</c:v>
                </c:pt>
                <c:pt idx="52">
                  <c:v>4.4227741935483874E-3</c:v>
                </c:pt>
                <c:pt idx="53">
                  <c:v>3.9066999999999999E-3</c:v>
                </c:pt>
                <c:pt idx="54">
                  <c:v>4.3653548387096773E-3</c:v>
                </c:pt>
                <c:pt idx="55">
                  <c:v>4.1738709677419357E-3</c:v>
                </c:pt>
                <c:pt idx="56">
                  <c:v>3.9972333333333334E-3</c:v>
                </c:pt>
                <c:pt idx="57">
                  <c:v>4.0141935483870963E-3</c:v>
                </c:pt>
                <c:pt idx="58">
                  <c:v>3.9564666666666668E-3</c:v>
                </c:pt>
                <c:pt idx="59">
                  <c:v>3.2122580645161289E-3</c:v>
                </c:pt>
                <c:pt idx="60">
                  <c:v>3.8398387096774196E-3</c:v>
                </c:pt>
                <c:pt idx="61">
                  <c:v>3.7815000000000001E-3</c:v>
                </c:pt>
                <c:pt idx="62">
                  <c:v>3.8921612903225805E-3</c:v>
                </c:pt>
                <c:pt idx="63">
                  <c:v>2.9767333333333337E-3</c:v>
                </c:pt>
                <c:pt idx="64">
                  <c:v>3.821451612903226E-3</c:v>
                </c:pt>
                <c:pt idx="65">
                  <c:v>3.1710333333333329E-3</c:v>
                </c:pt>
                <c:pt idx="66">
                  <c:v>3.3583548387096773E-3</c:v>
                </c:pt>
                <c:pt idx="67">
                  <c:v>2.753741935483871E-3</c:v>
                </c:pt>
                <c:pt idx="68">
                  <c:v>3.1514666666666667E-3</c:v>
                </c:pt>
                <c:pt idx="69">
                  <c:v>3.0107419354838709E-3</c:v>
                </c:pt>
                <c:pt idx="70">
                  <c:v>3.2149666666666664E-3</c:v>
                </c:pt>
                <c:pt idx="71">
                  <c:v>2.9898064516129031E-3</c:v>
                </c:pt>
                <c:pt idx="72">
                  <c:v>3.4306451612903226E-3</c:v>
                </c:pt>
                <c:pt idx="73">
                  <c:v>2.2751034482758619E-3</c:v>
                </c:pt>
                <c:pt idx="74">
                  <c:v>1.840225806451613E-3</c:v>
                </c:pt>
                <c:pt idx="75">
                  <c:v>2.0025999999999998E-3</c:v>
                </c:pt>
                <c:pt idx="76">
                  <c:v>2.0193225806451613E-3</c:v>
                </c:pt>
                <c:pt idx="77">
                  <c:v>1.8649333333333332E-3</c:v>
                </c:pt>
                <c:pt idx="78">
                  <c:v>2.7802903225806453E-3</c:v>
                </c:pt>
                <c:pt idx="79">
                  <c:v>3.1898387096774192E-3</c:v>
                </c:pt>
                <c:pt idx="80">
                  <c:v>5.8273333333333337E-4</c:v>
                </c:pt>
                <c:pt idx="81">
                  <c:v>1.2175161290322581E-3</c:v>
                </c:pt>
                <c:pt idx="82">
                  <c:v>2.5496333333333335E-3</c:v>
                </c:pt>
                <c:pt idx="83">
                  <c:v>2.5194516129032258E-3</c:v>
                </c:pt>
                <c:pt idx="84">
                  <c:v>2.3890000000000001E-3</c:v>
                </c:pt>
                <c:pt idx="85">
                  <c:v>2.1561428571428573E-3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C36-4473-AB3F-19AD25A0ED0A}"/>
            </c:ext>
          </c:extLst>
        </c:ser>
        <c:ser>
          <c:idx val="38"/>
          <c:order val="38"/>
          <c:tx>
            <c:strRef>
              <c:f>Sheet1!$EA$2</c:f>
              <c:strCache>
                <c:ptCount val="1"/>
                <c:pt idx="0">
                  <c:v>Feb-97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Sheet1!$EA$3:$EA$88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2.8485714285714286E-3</c:v>
                </c:pt>
                <c:pt idx="38">
                  <c:v>3.2260322580645161E-3</c:v>
                </c:pt>
                <c:pt idx="39">
                  <c:v>2.9894000000000001E-3</c:v>
                </c:pt>
                <c:pt idx="40">
                  <c:v>3.1076774193548383E-3</c:v>
                </c:pt>
                <c:pt idx="41">
                  <c:v>2.4076333333333333E-3</c:v>
                </c:pt>
                <c:pt idx="42">
                  <c:v>2.7306129032258065E-3</c:v>
                </c:pt>
                <c:pt idx="43">
                  <c:v>2.5859032258064517E-3</c:v>
                </c:pt>
                <c:pt idx="44">
                  <c:v>2.4711999999999998E-3</c:v>
                </c:pt>
                <c:pt idx="45">
                  <c:v>2.3055483870967741E-3</c:v>
                </c:pt>
                <c:pt idx="46">
                  <c:v>2.1975333333333334E-3</c:v>
                </c:pt>
                <c:pt idx="47">
                  <c:v>1.9514838709677419E-3</c:v>
                </c:pt>
                <c:pt idx="48">
                  <c:v>2.1150967741935486E-3</c:v>
                </c:pt>
                <c:pt idx="49">
                  <c:v>2.0025714285714286E-3</c:v>
                </c:pt>
                <c:pt idx="50">
                  <c:v>1.8701935483870968E-3</c:v>
                </c:pt>
                <c:pt idx="51">
                  <c:v>1.8515333333333332E-3</c:v>
                </c:pt>
                <c:pt idx="52">
                  <c:v>1.7881612903225808E-3</c:v>
                </c:pt>
                <c:pt idx="53">
                  <c:v>1.5156333333333333E-3</c:v>
                </c:pt>
                <c:pt idx="54">
                  <c:v>1.7800967741935486E-3</c:v>
                </c:pt>
                <c:pt idx="55">
                  <c:v>3.7496451612903225E-3</c:v>
                </c:pt>
                <c:pt idx="56">
                  <c:v>1.5545666666666666E-3</c:v>
                </c:pt>
                <c:pt idx="57">
                  <c:v>1.4760967741935483E-3</c:v>
                </c:pt>
                <c:pt idx="58">
                  <c:v>1.5257666666666668E-3</c:v>
                </c:pt>
                <c:pt idx="59">
                  <c:v>1.4473225806451611E-3</c:v>
                </c:pt>
                <c:pt idx="60">
                  <c:v>1.4659677419354838E-3</c:v>
                </c:pt>
                <c:pt idx="61">
                  <c:v>1.3954642857142857E-3</c:v>
                </c:pt>
                <c:pt idx="62">
                  <c:v>1.4278387096774193E-3</c:v>
                </c:pt>
                <c:pt idx="63">
                  <c:v>1.3691666666666668E-3</c:v>
                </c:pt>
                <c:pt idx="64">
                  <c:v>1.234290322580645E-3</c:v>
                </c:pt>
                <c:pt idx="65">
                  <c:v>1.3803000000000001E-3</c:v>
                </c:pt>
                <c:pt idx="66">
                  <c:v>1.3967419354838709E-3</c:v>
                </c:pt>
                <c:pt idx="67">
                  <c:v>1.3137096774193547E-3</c:v>
                </c:pt>
                <c:pt idx="68">
                  <c:v>1.2865666666666666E-3</c:v>
                </c:pt>
                <c:pt idx="69">
                  <c:v>7.3009677419354842E-4</c:v>
                </c:pt>
                <c:pt idx="70">
                  <c:v>1.2048333333333331E-3</c:v>
                </c:pt>
                <c:pt idx="71">
                  <c:v>1.1942580645161291E-3</c:v>
                </c:pt>
                <c:pt idx="72">
                  <c:v>6.2351612903225803E-4</c:v>
                </c:pt>
                <c:pt idx="73">
                  <c:v>3.8837931034482758E-4</c:v>
                </c:pt>
                <c:pt idx="74">
                  <c:v>5.3841935483870968E-4</c:v>
                </c:pt>
                <c:pt idx="75">
                  <c:v>4.9896666666666663E-4</c:v>
                </c:pt>
                <c:pt idx="76">
                  <c:v>9.6661290322580637E-4</c:v>
                </c:pt>
                <c:pt idx="77">
                  <c:v>1.0573666666666667E-3</c:v>
                </c:pt>
                <c:pt idx="78">
                  <c:v>9.6222580645161299E-4</c:v>
                </c:pt>
                <c:pt idx="79">
                  <c:v>5.9570967741935492E-4</c:v>
                </c:pt>
                <c:pt idx="80">
                  <c:v>1.0328333333333333E-3</c:v>
                </c:pt>
                <c:pt idx="81">
                  <c:v>1.0067419354838709E-3</c:v>
                </c:pt>
                <c:pt idx="82">
                  <c:v>1.0226333333333334E-3</c:v>
                </c:pt>
                <c:pt idx="83">
                  <c:v>9.5012903225806457E-4</c:v>
                </c:pt>
                <c:pt idx="84">
                  <c:v>9.6167741935483881E-4</c:v>
                </c:pt>
                <c:pt idx="85">
                  <c:v>5.6946428571428578E-4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C36-4473-AB3F-19AD25A0ED0A}"/>
            </c:ext>
          </c:extLst>
        </c:ser>
        <c:ser>
          <c:idx val="39"/>
          <c:order val="39"/>
          <c:tx>
            <c:strRef>
              <c:f>Sheet1!$EB$2</c:f>
              <c:strCache>
                <c:ptCount val="1"/>
                <c:pt idx="0">
                  <c:v>Mar-97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Sheet1!$EB$3:$EB$88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4.0600967741935487E-3</c:v>
                </c:pt>
                <c:pt idx="39">
                  <c:v>1.1602433333333334E-2</c:v>
                </c:pt>
                <c:pt idx="40">
                  <c:v>1.2547419354838709E-2</c:v>
                </c:pt>
                <c:pt idx="41">
                  <c:v>1.2405566666666668E-2</c:v>
                </c:pt>
                <c:pt idx="42">
                  <c:v>1.1925612903225807E-2</c:v>
                </c:pt>
                <c:pt idx="43">
                  <c:v>1.1434999999999999E-2</c:v>
                </c:pt>
                <c:pt idx="44">
                  <c:v>1.1232666666666667E-2</c:v>
                </c:pt>
                <c:pt idx="45">
                  <c:v>1.0896870967741936E-2</c:v>
                </c:pt>
                <c:pt idx="46">
                  <c:v>1.0518233333333333E-2</c:v>
                </c:pt>
                <c:pt idx="47">
                  <c:v>1.0219129032258065E-2</c:v>
                </c:pt>
                <c:pt idx="48">
                  <c:v>1.0055612903225807E-2</c:v>
                </c:pt>
                <c:pt idx="49">
                  <c:v>9.7548571428571432E-3</c:v>
                </c:pt>
                <c:pt idx="50">
                  <c:v>8.1415806451612897E-3</c:v>
                </c:pt>
                <c:pt idx="51">
                  <c:v>8.1131666666666661E-3</c:v>
                </c:pt>
                <c:pt idx="52">
                  <c:v>7.7848709677419354E-3</c:v>
                </c:pt>
                <c:pt idx="53">
                  <c:v>7.2842000000000002E-3</c:v>
                </c:pt>
                <c:pt idx="54">
                  <c:v>7.506354838709677E-3</c:v>
                </c:pt>
                <c:pt idx="55">
                  <c:v>7.2737741935483867E-3</c:v>
                </c:pt>
                <c:pt idx="56">
                  <c:v>7.2988333333333334E-3</c:v>
                </c:pt>
                <c:pt idx="57">
                  <c:v>8.542258064516129E-3</c:v>
                </c:pt>
                <c:pt idx="58">
                  <c:v>8.2447000000000006E-3</c:v>
                </c:pt>
                <c:pt idx="59">
                  <c:v>3.683193548387097E-3</c:v>
                </c:pt>
                <c:pt idx="60">
                  <c:v>7.8596774193548397E-3</c:v>
                </c:pt>
                <c:pt idx="61">
                  <c:v>6.6807500000000001E-3</c:v>
                </c:pt>
                <c:pt idx="62">
                  <c:v>7.4347419354838708E-3</c:v>
                </c:pt>
                <c:pt idx="63">
                  <c:v>3.2047333333333336E-3</c:v>
                </c:pt>
                <c:pt idx="64">
                  <c:v>7.7335483870967746E-3</c:v>
                </c:pt>
                <c:pt idx="65">
                  <c:v>3.1091999999999999E-3</c:v>
                </c:pt>
                <c:pt idx="66">
                  <c:v>6.5776451612903231E-3</c:v>
                </c:pt>
                <c:pt idx="67">
                  <c:v>6.7234193548387101E-3</c:v>
                </c:pt>
                <c:pt idx="68">
                  <c:v>6.2037666666666666E-3</c:v>
                </c:pt>
                <c:pt idx="69">
                  <c:v>5.967387096774193E-3</c:v>
                </c:pt>
                <c:pt idx="70">
                  <c:v>2.9275E-3</c:v>
                </c:pt>
                <c:pt idx="71">
                  <c:v>2.1128387096774194E-3</c:v>
                </c:pt>
                <c:pt idx="72">
                  <c:v>5.7329354838709674E-3</c:v>
                </c:pt>
                <c:pt idx="73">
                  <c:v>5.3412758620689661E-3</c:v>
                </c:pt>
                <c:pt idx="74">
                  <c:v>2.5296774193548388E-3</c:v>
                </c:pt>
                <c:pt idx="75">
                  <c:v>5.2703999999999997E-3</c:v>
                </c:pt>
                <c:pt idx="76">
                  <c:v>2.5139354838709677E-3</c:v>
                </c:pt>
                <c:pt idx="77">
                  <c:v>4.9432999999999994E-3</c:v>
                </c:pt>
                <c:pt idx="78">
                  <c:v>4.8523548387096778E-3</c:v>
                </c:pt>
                <c:pt idx="79">
                  <c:v>4.1416774193548389E-3</c:v>
                </c:pt>
                <c:pt idx="80">
                  <c:v>5.3453333333333339E-4</c:v>
                </c:pt>
                <c:pt idx="81">
                  <c:v>2.0869677419354839E-3</c:v>
                </c:pt>
                <c:pt idx="82">
                  <c:v>4.1322666666666662E-3</c:v>
                </c:pt>
                <c:pt idx="83">
                  <c:v>3.8277741935483873E-3</c:v>
                </c:pt>
                <c:pt idx="84">
                  <c:v>1.5864516129032258E-3</c:v>
                </c:pt>
                <c:pt idx="85">
                  <c:v>9.8525000000000001E-4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C36-4473-AB3F-19AD25A0ED0A}"/>
            </c:ext>
          </c:extLst>
        </c:ser>
        <c:ser>
          <c:idx val="40"/>
          <c:order val="40"/>
          <c:tx>
            <c:strRef>
              <c:f>Sheet1!$EC$2</c:f>
              <c:strCache>
                <c:ptCount val="1"/>
                <c:pt idx="0">
                  <c:v>Apr-97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Sheet1!$EC$3:$EC$88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6.3057E-3</c:v>
                </c:pt>
                <c:pt idx="40">
                  <c:v>9.2174516129032262E-3</c:v>
                </c:pt>
                <c:pt idx="41">
                  <c:v>7.9005666666666675E-3</c:v>
                </c:pt>
                <c:pt idx="42">
                  <c:v>7.0429999999999998E-3</c:v>
                </c:pt>
                <c:pt idx="43">
                  <c:v>6.345193548387096E-3</c:v>
                </c:pt>
                <c:pt idx="44">
                  <c:v>5.733533333333333E-3</c:v>
                </c:pt>
                <c:pt idx="45">
                  <c:v>5.1291612903225812E-3</c:v>
                </c:pt>
                <c:pt idx="46">
                  <c:v>4.6917333333333332E-3</c:v>
                </c:pt>
                <c:pt idx="47">
                  <c:v>4.5498709677419353E-3</c:v>
                </c:pt>
                <c:pt idx="48">
                  <c:v>4.2102580645161291E-3</c:v>
                </c:pt>
                <c:pt idx="49">
                  <c:v>3.9937142857142862E-3</c:v>
                </c:pt>
                <c:pt idx="50">
                  <c:v>3.624290322580645E-3</c:v>
                </c:pt>
                <c:pt idx="51">
                  <c:v>3.2847000000000002E-3</c:v>
                </c:pt>
                <c:pt idx="52">
                  <c:v>3.2859354838709674E-3</c:v>
                </c:pt>
                <c:pt idx="53">
                  <c:v>3.2560666666666669E-3</c:v>
                </c:pt>
                <c:pt idx="54">
                  <c:v>3.4172580645161293E-3</c:v>
                </c:pt>
                <c:pt idx="55">
                  <c:v>3.1555483870967745E-3</c:v>
                </c:pt>
                <c:pt idx="56">
                  <c:v>3.1432999999999999E-3</c:v>
                </c:pt>
                <c:pt idx="57">
                  <c:v>3.0674838709677417E-3</c:v>
                </c:pt>
                <c:pt idx="58">
                  <c:v>2.9369000000000001E-3</c:v>
                </c:pt>
                <c:pt idx="59">
                  <c:v>2.7463225806451616E-3</c:v>
                </c:pt>
                <c:pt idx="60">
                  <c:v>2.5986774193548388E-3</c:v>
                </c:pt>
                <c:pt idx="61">
                  <c:v>2.6382857142857141E-3</c:v>
                </c:pt>
                <c:pt idx="62">
                  <c:v>2.4310645161290324E-3</c:v>
                </c:pt>
                <c:pt idx="63">
                  <c:v>2.6501333333333334E-3</c:v>
                </c:pt>
                <c:pt idx="64">
                  <c:v>2.8133870967741938E-3</c:v>
                </c:pt>
                <c:pt idx="65">
                  <c:v>2.6037333333333332E-3</c:v>
                </c:pt>
                <c:pt idx="66">
                  <c:v>2.626903225806452E-3</c:v>
                </c:pt>
                <c:pt idx="67">
                  <c:v>2.5111612903225807E-3</c:v>
                </c:pt>
                <c:pt idx="68">
                  <c:v>2.5668666666666669E-3</c:v>
                </c:pt>
                <c:pt idx="69">
                  <c:v>2.4681290322580646E-3</c:v>
                </c:pt>
                <c:pt idx="70">
                  <c:v>2.3784333333333333E-3</c:v>
                </c:pt>
                <c:pt idx="71">
                  <c:v>2.3200645161290325E-3</c:v>
                </c:pt>
                <c:pt idx="72">
                  <c:v>2.1873225806451615E-3</c:v>
                </c:pt>
                <c:pt idx="73">
                  <c:v>2.2309655172413796E-3</c:v>
                </c:pt>
                <c:pt idx="74">
                  <c:v>2.0711612903225808E-3</c:v>
                </c:pt>
                <c:pt idx="75">
                  <c:v>2.0445999999999997E-3</c:v>
                </c:pt>
                <c:pt idx="76">
                  <c:v>1.9951612903225807E-3</c:v>
                </c:pt>
                <c:pt idx="77">
                  <c:v>2.0609333333333332E-3</c:v>
                </c:pt>
                <c:pt idx="78">
                  <c:v>1.9917419354838709E-3</c:v>
                </c:pt>
                <c:pt idx="79">
                  <c:v>1.9479032258064516E-3</c:v>
                </c:pt>
                <c:pt idx="80">
                  <c:v>2.1790000000000001E-4</c:v>
                </c:pt>
                <c:pt idx="81">
                  <c:v>1.3128709677419355E-3</c:v>
                </c:pt>
                <c:pt idx="82">
                  <c:v>1.8781666666666667E-3</c:v>
                </c:pt>
                <c:pt idx="83">
                  <c:v>1.7866774193548386E-3</c:v>
                </c:pt>
                <c:pt idx="84">
                  <c:v>1.7618709677419354E-3</c:v>
                </c:pt>
                <c:pt idx="85">
                  <c:v>1.7206785714285714E-3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C36-4473-AB3F-19AD25A0ED0A}"/>
            </c:ext>
          </c:extLst>
        </c:ser>
        <c:ser>
          <c:idx val="41"/>
          <c:order val="41"/>
          <c:tx>
            <c:strRef>
              <c:f>Sheet1!$ED$2</c:f>
              <c:strCache>
                <c:ptCount val="1"/>
                <c:pt idx="0">
                  <c:v>May-97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Sheet1!$ED$3:$ED$88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1.8094516129032257E-3</c:v>
                </c:pt>
                <c:pt idx="41">
                  <c:v>3.6331000000000002E-3</c:v>
                </c:pt>
                <c:pt idx="42">
                  <c:v>3.8569032258064517E-3</c:v>
                </c:pt>
                <c:pt idx="43">
                  <c:v>4.0566129032258069E-3</c:v>
                </c:pt>
                <c:pt idx="44">
                  <c:v>3.6466666666666665E-3</c:v>
                </c:pt>
                <c:pt idx="45">
                  <c:v>3.4044193548387097E-3</c:v>
                </c:pt>
                <c:pt idx="46">
                  <c:v>2.9901999999999997E-3</c:v>
                </c:pt>
                <c:pt idx="47">
                  <c:v>2.8753225806451613E-3</c:v>
                </c:pt>
                <c:pt idx="48">
                  <c:v>2.9462258064516128E-3</c:v>
                </c:pt>
                <c:pt idx="49">
                  <c:v>2.6923571428571426E-3</c:v>
                </c:pt>
                <c:pt idx="50">
                  <c:v>2.4529677419354839E-3</c:v>
                </c:pt>
                <c:pt idx="51">
                  <c:v>2.3775666666666665E-3</c:v>
                </c:pt>
                <c:pt idx="52">
                  <c:v>2.3691612903225805E-3</c:v>
                </c:pt>
                <c:pt idx="53">
                  <c:v>2.2100666666666669E-3</c:v>
                </c:pt>
                <c:pt idx="54">
                  <c:v>2.3837419354838709E-3</c:v>
                </c:pt>
                <c:pt idx="55">
                  <c:v>2.2033225806451615E-3</c:v>
                </c:pt>
                <c:pt idx="56">
                  <c:v>2.1150333333333333E-3</c:v>
                </c:pt>
                <c:pt idx="57">
                  <c:v>2.0223548387096773E-3</c:v>
                </c:pt>
                <c:pt idx="58">
                  <c:v>1.9273333333333334E-3</c:v>
                </c:pt>
                <c:pt idx="59">
                  <c:v>1.8955483870967743E-3</c:v>
                </c:pt>
                <c:pt idx="60">
                  <c:v>1.796290322580645E-3</c:v>
                </c:pt>
                <c:pt idx="61">
                  <c:v>1.7971785714285713E-3</c:v>
                </c:pt>
                <c:pt idx="62">
                  <c:v>1.7230645161290322E-3</c:v>
                </c:pt>
                <c:pt idx="63">
                  <c:v>1.6152E-3</c:v>
                </c:pt>
                <c:pt idx="64">
                  <c:v>1.545483870967742E-3</c:v>
                </c:pt>
                <c:pt idx="65">
                  <c:v>1.5836000000000001E-3</c:v>
                </c:pt>
                <c:pt idx="66">
                  <c:v>1.5495161290322581E-3</c:v>
                </c:pt>
                <c:pt idx="67">
                  <c:v>1.5070000000000001E-3</c:v>
                </c:pt>
                <c:pt idx="68">
                  <c:v>1.4705333333333334E-3</c:v>
                </c:pt>
                <c:pt idx="69">
                  <c:v>1.3993870967741937E-3</c:v>
                </c:pt>
                <c:pt idx="70">
                  <c:v>1.4034E-3</c:v>
                </c:pt>
                <c:pt idx="71">
                  <c:v>1.2932903225806452E-3</c:v>
                </c:pt>
                <c:pt idx="72">
                  <c:v>1.2333225806451613E-3</c:v>
                </c:pt>
                <c:pt idx="73">
                  <c:v>1.1239655172413793E-3</c:v>
                </c:pt>
                <c:pt idx="74">
                  <c:v>1.1329032258064517E-3</c:v>
                </c:pt>
                <c:pt idx="75">
                  <c:v>1.0982333333333333E-3</c:v>
                </c:pt>
                <c:pt idx="76">
                  <c:v>1.0056129032258066E-3</c:v>
                </c:pt>
                <c:pt idx="77">
                  <c:v>9.054E-4</c:v>
                </c:pt>
                <c:pt idx="78">
                  <c:v>9.0764516129032257E-4</c:v>
                </c:pt>
                <c:pt idx="79">
                  <c:v>9.4274193548387101E-4</c:v>
                </c:pt>
                <c:pt idx="80">
                  <c:v>2.76E-5</c:v>
                </c:pt>
                <c:pt idx="81">
                  <c:v>1.5003225806451613E-4</c:v>
                </c:pt>
                <c:pt idx="82">
                  <c:v>1.1728666666666668E-3</c:v>
                </c:pt>
                <c:pt idx="83">
                  <c:v>1.1668709677419354E-3</c:v>
                </c:pt>
                <c:pt idx="84">
                  <c:v>1.1805161290322579E-3</c:v>
                </c:pt>
                <c:pt idx="85">
                  <c:v>1.118607142857143E-3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C36-4473-AB3F-19AD25A0ED0A}"/>
            </c:ext>
          </c:extLst>
        </c:ser>
        <c:ser>
          <c:idx val="42"/>
          <c:order val="42"/>
          <c:tx>
            <c:strRef>
              <c:f>Sheet1!$EE$2</c:f>
              <c:strCache>
                <c:ptCount val="1"/>
                <c:pt idx="0">
                  <c:v>Jun-97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Sheet1!$EE$3:$EE$88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8.6297333333333337E-3</c:v>
                </c:pt>
                <c:pt idx="42">
                  <c:v>2.2456838709677417E-2</c:v>
                </c:pt>
                <c:pt idx="43">
                  <c:v>1.9598161290322581E-2</c:v>
                </c:pt>
                <c:pt idx="44">
                  <c:v>1.7127099999999999E-2</c:v>
                </c:pt>
                <c:pt idx="45">
                  <c:v>1.4910290322580644E-2</c:v>
                </c:pt>
                <c:pt idx="46">
                  <c:v>1.5470633333333334E-2</c:v>
                </c:pt>
                <c:pt idx="47">
                  <c:v>1.5160741935483871E-2</c:v>
                </c:pt>
                <c:pt idx="48">
                  <c:v>1.4596870967741935E-2</c:v>
                </c:pt>
                <c:pt idx="49">
                  <c:v>1.3867678571428571E-2</c:v>
                </c:pt>
                <c:pt idx="50">
                  <c:v>1.3172064516129031E-2</c:v>
                </c:pt>
                <c:pt idx="51">
                  <c:v>1.2764766666666667E-2</c:v>
                </c:pt>
                <c:pt idx="52">
                  <c:v>1.2209612903225807E-2</c:v>
                </c:pt>
                <c:pt idx="53">
                  <c:v>1.1340566666666666E-2</c:v>
                </c:pt>
                <c:pt idx="54">
                  <c:v>1.0039741935483871E-2</c:v>
                </c:pt>
                <c:pt idx="55">
                  <c:v>8.587935483870969E-3</c:v>
                </c:pt>
                <c:pt idx="56">
                  <c:v>1.0877433333333332E-2</c:v>
                </c:pt>
                <c:pt idx="57">
                  <c:v>1.0262193548387097E-2</c:v>
                </c:pt>
                <c:pt idx="58">
                  <c:v>1.0834E-2</c:v>
                </c:pt>
                <c:pt idx="59">
                  <c:v>1.003083870967742E-2</c:v>
                </c:pt>
                <c:pt idx="60">
                  <c:v>9.205354838709677E-3</c:v>
                </c:pt>
                <c:pt idx="61">
                  <c:v>3.301107142857143E-3</c:v>
                </c:pt>
                <c:pt idx="62">
                  <c:v>8.6146129032258056E-3</c:v>
                </c:pt>
                <c:pt idx="63">
                  <c:v>8.0777333333333333E-3</c:v>
                </c:pt>
                <c:pt idx="64">
                  <c:v>7.6510645161290327E-3</c:v>
                </c:pt>
                <c:pt idx="65">
                  <c:v>7.3854666666666674E-3</c:v>
                </c:pt>
                <c:pt idx="66">
                  <c:v>7.4509354838709673E-3</c:v>
                </c:pt>
                <c:pt idx="67">
                  <c:v>7.0240322580645163E-3</c:v>
                </c:pt>
                <c:pt idx="68">
                  <c:v>6.7742333333333333E-3</c:v>
                </c:pt>
                <c:pt idx="69">
                  <c:v>6.3748709677419356E-3</c:v>
                </c:pt>
                <c:pt idx="70">
                  <c:v>6.2317000000000006E-3</c:v>
                </c:pt>
                <c:pt idx="71">
                  <c:v>5.8605161290322585E-3</c:v>
                </c:pt>
                <c:pt idx="72">
                  <c:v>5.9001935483870968E-3</c:v>
                </c:pt>
                <c:pt idx="73">
                  <c:v>2.2290344827586208E-3</c:v>
                </c:pt>
                <c:pt idx="74">
                  <c:v>5.8346451612903225E-3</c:v>
                </c:pt>
                <c:pt idx="75">
                  <c:v>5.7895333333333335E-3</c:v>
                </c:pt>
                <c:pt idx="76">
                  <c:v>5.5690322580645157E-3</c:v>
                </c:pt>
                <c:pt idx="77">
                  <c:v>5.6519999999999999E-3</c:v>
                </c:pt>
                <c:pt idx="78">
                  <c:v>5.5344838709677421E-3</c:v>
                </c:pt>
                <c:pt idx="79">
                  <c:v>5.3406774193548393E-3</c:v>
                </c:pt>
                <c:pt idx="80">
                  <c:v>3.4738333333333335E-3</c:v>
                </c:pt>
                <c:pt idx="81">
                  <c:v>4.3449677419354843E-3</c:v>
                </c:pt>
                <c:pt idx="82">
                  <c:v>4.6056999999999999E-3</c:v>
                </c:pt>
                <c:pt idx="83">
                  <c:v>6.0114838709677421E-3</c:v>
                </c:pt>
                <c:pt idx="84">
                  <c:v>5.5456129032258068E-3</c:v>
                </c:pt>
                <c:pt idx="85">
                  <c:v>5.4795714285714291E-3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C36-4473-AB3F-19AD25A0ED0A}"/>
            </c:ext>
          </c:extLst>
        </c:ser>
        <c:ser>
          <c:idx val="43"/>
          <c:order val="43"/>
          <c:tx>
            <c:strRef>
              <c:f>Sheet1!$EF$2</c:f>
              <c:strCache>
                <c:ptCount val="1"/>
                <c:pt idx="0">
                  <c:v>Jul-97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Sheet1!$EF$3:$EF$88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3.3931935483870971E-3</c:v>
                </c:pt>
                <c:pt idx="43">
                  <c:v>8.498225806451612E-3</c:v>
                </c:pt>
                <c:pt idx="44">
                  <c:v>6.9784000000000001E-3</c:v>
                </c:pt>
                <c:pt idx="45">
                  <c:v>6.0715483870967743E-3</c:v>
                </c:pt>
                <c:pt idx="46">
                  <c:v>6.0023333333333335E-3</c:v>
                </c:pt>
                <c:pt idx="47">
                  <c:v>5.599806451612903E-3</c:v>
                </c:pt>
                <c:pt idx="48">
                  <c:v>5.4002258064516128E-3</c:v>
                </c:pt>
                <c:pt idx="49">
                  <c:v>5.1350357142857144E-3</c:v>
                </c:pt>
                <c:pt idx="50">
                  <c:v>4.6932258064516135E-3</c:v>
                </c:pt>
                <c:pt idx="51">
                  <c:v>4.4777000000000003E-3</c:v>
                </c:pt>
                <c:pt idx="52">
                  <c:v>4.2620645161290322E-3</c:v>
                </c:pt>
                <c:pt idx="53">
                  <c:v>3.7285E-3</c:v>
                </c:pt>
                <c:pt idx="54">
                  <c:v>4.0093870967741934E-3</c:v>
                </c:pt>
                <c:pt idx="55">
                  <c:v>3.7990322580645163E-3</c:v>
                </c:pt>
                <c:pt idx="56">
                  <c:v>3.6399000000000002E-3</c:v>
                </c:pt>
                <c:pt idx="57">
                  <c:v>3.7599032258064514E-3</c:v>
                </c:pt>
                <c:pt idx="58">
                  <c:v>3.4860999999999998E-3</c:v>
                </c:pt>
                <c:pt idx="59">
                  <c:v>3.4974193548387099E-3</c:v>
                </c:pt>
                <c:pt idx="60">
                  <c:v>3.3886129032258067E-3</c:v>
                </c:pt>
                <c:pt idx="61">
                  <c:v>3.3390714285714282E-3</c:v>
                </c:pt>
                <c:pt idx="62">
                  <c:v>3.4139999999999999E-3</c:v>
                </c:pt>
                <c:pt idx="63">
                  <c:v>3.4113666666666666E-3</c:v>
                </c:pt>
                <c:pt idx="64">
                  <c:v>3.3289999999999999E-3</c:v>
                </c:pt>
                <c:pt idx="65">
                  <c:v>3.2413666666666666E-3</c:v>
                </c:pt>
                <c:pt idx="66">
                  <c:v>3.1383870967741936E-3</c:v>
                </c:pt>
                <c:pt idx="67">
                  <c:v>3.0138064516129033E-3</c:v>
                </c:pt>
                <c:pt idx="68">
                  <c:v>3.0062333333333332E-3</c:v>
                </c:pt>
                <c:pt idx="69">
                  <c:v>2.8178387096774193E-3</c:v>
                </c:pt>
                <c:pt idx="70">
                  <c:v>2.8758E-3</c:v>
                </c:pt>
                <c:pt idx="71">
                  <c:v>2.8027741935483875E-3</c:v>
                </c:pt>
                <c:pt idx="72">
                  <c:v>2.6438387096774196E-3</c:v>
                </c:pt>
                <c:pt idx="73">
                  <c:v>1.359E-3</c:v>
                </c:pt>
                <c:pt idx="74">
                  <c:v>2.4865483870967742E-3</c:v>
                </c:pt>
                <c:pt idx="75">
                  <c:v>2.512666666666667E-3</c:v>
                </c:pt>
                <c:pt idx="76">
                  <c:v>2.7251612903225805E-3</c:v>
                </c:pt>
                <c:pt idx="77">
                  <c:v>2.6075E-3</c:v>
                </c:pt>
                <c:pt idx="78">
                  <c:v>2.5424838709677418E-3</c:v>
                </c:pt>
                <c:pt idx="79">
                  <c:v>2.4284838709677419E-3</c:v>
                </c:pt>
                <c:pt idx="80">
                  <c:v>1.2923333333333333E-3</c:v>
                </c:pt>
                <c:pt idx="81">
                  <c:v>1.7059354838709678E-3</c:v>
                </c:pt>
                <c:pt idx="82">
                  <c:v>1.9584666666666666E-3</c:v>
                </c:pt>
                <c:pt idx="83">
                  <c:v>2.3155806451612905E-3</c:v>
                </c:pt>
                <c:pt idx="84">
                  <c:v>2.2951612903225806E-3</c:v>
                </c:pt>
                <c:pt idx="85">
                  <c:v>2.2764999999999999E-3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C36-4473-AB3F-19AD25A0ED0A}"/>
            </c:ext>
          </c:extLst>
        </c:ser>
        <c:ser>
          <c:idx val="44"/>
          <c:order val="44"/>
          <c:tx>
            <c:strRef>
              <c:f>Sheet1!$EG$2</c:f>
              <c:strCache>
                <c:ptCount val="1"/>
                <c:pt idx="0">
                  <c:v>Aug-97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Sheet1!$EG$3:$EG$88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7.6727419354838712E-3</c:v>
                </c:pt>
                <c:pt idx="44">
                  <c:v>9.1093333333333339E-3</c:v>
                </c:pt>
                <c:pt idx="45">
                  <c:v>7.9270322580645165E-3</c:v>
                </c:pt>
                <c:pt idx="46">
                  <c:v>7.0295333333333333E-3</c:v>
                </c:pt>
                <c:pt idx="47">
                  <c:v>6.7717419354838713E-3</c:v>
                </c:pt>
                <c:pt idx="48">
                  <c:v>6.2997096774193547E-3</c:v>
                </c:pt>
                <c:pt idx="49">
                  <c:v>6.1320714285714286E-3</c:v>
                </c:pt>
                <c:pt idx="50">
                  <c:v>5.6897419354838717E-3</c:v>
                </c:pt>
                <c:pt idx="51">
                  <c:v>5.4593333333333334E-3</c:v>
                </c:pt>
                <c:pt idx="52">
                  <c:v>5.300451612903225E-3</c:v>
                </c:pt>
                <c:pt idx="53">
                  <c:v>4.3686000000000003E-3</c:v>
                </c:pt>
                <c:pt idx="54">
                  <c:v>5.312806451612904E-3</c:v>
                </c:pt>
                <c:pt idx="55">
                  <c:v>5.0429032258064513E-3</c:v>
                </c:pt>
                <c:pt idx="56">
                  <c:v>5.9611999999999998E-3</c:v>
                </c:pt>
                <c:pt idx="57">
                  <c:v>5.651806451612903E-3</c:v>
                </c:pt>
                <c:pt idx="58">
                  <c:v>5.1949000000000006E-3</c:v>
                </c:pt>
                <c:pt idx="59">
                  <c:v>3.6115483870967744E-3</c:v>
                </c:pt>
                <c:pt idx="60">
                  <c:v>4.7945161290322584E-3</c:v>
                </c:pt>
                <c:pt idx="61">
                  <c:v>4.7798214285714293E-3</c:v>
                </c:pt>
                <c:pt idx="62">
                  <c:v>4.6656129032258071E-3</c:v>
                </c:pt>
                <c:pt idx="63">
                  <c:v>3.6341666666666666E-3</c:v>
                </c:pt>
                <c:pt idx="64">
                  <c:v>4.4877096774193544E-3</c:v>
                </c:pt>
                <c:pt idx="65">
                  <c:v>3.2724E-3</c:v>
                </c:pt>
                <c:pt idx="66">
                  <c:v>4.0100000000000005E-3</c:v>
                </c:pt>
                <c:pt idx="67">
                  <c:v>3.6278064516129032E-3</c:v>
                </c:pt>
                <c:pt idx="68">
                  <c:v>4.2055E-3</c:v>
                </c:pt>
                <c:pt idx="69">
                  <c:v>3.0584516129032258E-3</c:v>
                </c:pt>
                <c:pt idx="70">
                  <c:v>2.3553666666666665E-3</c:v>
                </c:pt>
                <c:pt idx="71">
                  <c:v>2.4986774193548385E-3</c:v>
                </c:pt>
                <c:pt idx="72">
                  <c:v>3.2190322580645161E-3</c:v>
                </c:pt>
                <c:pt idx="73">
                  <c:v>3.4500344827586207E-3</c:v>
                </c:pt>
                <c:pt idx="74">
                  <c:v>2.4603548387096778E-3</c:v>
                </c:pt>
                <c:pt idx="75">
                  <c:v>3.0987000000000002E-3</c:v>
                </c:pt>
                <c:pt idx="76">
                  <c:v>2.2704838709677422E-3</c:v>
                </c:pt>
                <c:pt idx="77">
                  <c:v>2.8695999999999999E-3</c:v>
                </c:pt>
                <c:pt idx="78">
                  <c:v>2.8463870967741934E-3</c:v>
                </c:pt>
                <c:pt idx="79">
                  <c:v>2.7027419354838707E-3</c:v>
                </c:pt>
                <c:pt idx="80">
                  <c:v>5.5009999999999998E-4</c:v>
                </c:pt>
                <c:pt idx="81">
                  <c:v>1.189451612903226E-3</c:v>
                </c:pt>
                <c:pt idx="82">
                  <c:v>2.4517333333333334E-3</c:v>
                </c:pt>
                <c:pt idx="83">
                  <c:v>2.2111612903225803E-3</c:v>
                </c:pt>
                <c:pt idx="84">
                  <c:v>1.7916774193548388E-3</c:v>
                </c:pt>
                <c:pt idx="85">
                  <c:v>1.8039642857142857E-3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C36-4473-AB3F-19AD25A0ED0A}"/>
            </c:ext>
          </c:extLst>
        </c:ser>
        <c:ser>
          <c:idx val="45"/>
          <c:order val="45"/>
          <c:tx>
            <c:strRef>
              <c:f>Sheet1!$EH$2</c:f>
              <c:strCache>
                <c:ptCount val="1"/>
                <c:pt idx="0">
                  <c:v>Sep-97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Sheet1!$EH$3:$EH$88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1.3854433333333332E-2</c:v>
                </c:pt>
                <c:pt idx="45">
                  <c:v>3.508525806451613E-2</c:v>
                </c:pt>
                <c:pt idx="46">
                  <c:v>2.84026E-2</c:v>
                </c:pt>
                <c:pt idx="47">
                  <c:v>2.7441967741935486E-2</c:v>
                </c:pt>
                <c:pt idx="48">
                  <c:v>2.3786354838709677E-2</c:v>
                </c:pt>
                <c:pt idx="49">
                  <c:v>2.289757142857143E-2</c:v>
                </c:pt>
                <c:pt idx="50">
                  <c:v>2.1352935483870968E-2</c:v>
                </c:pt>
                <c:pt idx="51">
                  <c:v>2.0259033333333332E-2</c:v>
                </c:pt>
                <c:pt idx="52">
                  <c:v>1.8785451612903226E-2</c:v>
                </c:pt>
                <c:pt idx="53">
                  <c:v>1.8226900000000001E-2</c:v>
                </c:pt>
                <c:pt idx="54">
                  <c:v>1.5572322580645162E-2</c:v>
                </c:pt>
                <c:pt idx="55">
                  <c:v>1.5254967741935483E-2</c:v>
                </c:pt>
                <c:pt idx="56">
                  <c:v>1.7769699999999999E-2</c:v>
                </c:pt>
                <c:pt idx="57">
                  <c:v>1.6579645161290322E-2</c:v>
                </c:pt>
                <c:pt idx="58">
                  <c:v>1.5580399999999999E-2</c:v>
                </c:pt>
                <c:pt idx="59">
                  <c:v>1.4569451612903227E-2</c:v>
                </c:pt>
                <c:pt idx="60">
                  <c:v>1.413474193548387E-2</c:v>
                </c:pt>
                <c:pt idx="61">
                  <c:v>5.833714285714285E-3</c:v>
                </c:pt>
                <c:pt idx="62">
                  <c:v>1.3772290322580646E-2</c:v>
                </c:pt>
                <c:pt idx="63">
                  <c:v>1.34822E-2</c:v>
                </c:pt>
                <c:pt idx="64">
                  <c:v>1.3216290322580645E-2</c:v>
                </c:pt>
                <c:pt idx="65">
                  <c:v>1.3071033333333334E-2</c:v>
                </c:pt>
                <c:pt idx="66">
                  <c:v>1.261874193548387E-2</c:v>
                </c:pt>
                <c:pt idx="67">
                  <c:v>1.2616580645161291E-2</c:v>
                </c:pt>
                <c:pt idx="68">
                  <c:v>1.2483933333333334E-2</c:v>
                </c:pt>
                <c:pt idx="69">
                  <c:v>1.1689451612903226E-2</c:v>
                </c:pt>
                <c:pt idx="70">
                  <c:v>1.2043400000000001E-2</c:v>
                </c:pt>
                <c:pt idx="71">
                  <c:v>1.165574193548387E-2</c:v>
                </c:pt>
                <c:pt idx="72">
                  <c:v>1.1575806451612903E-2</c:v>
                </c:pt>
                <c:pt idx="73">
                  <c:v>2.3745862068965517E-3</c:v>
                </c:pt>
                <c:pt idx="74">
                  <c:v>1.0746451612903225E-2</c:v>
                </c:pt>
                <c:pt idx="75">
                  <c:v>1.1195500000000001E-2</c:v>
                </c:pt>
                <c:pt idx="76">
                  <c:v>1.0906806451612903E-2</c:v>
                </c:pt>
                <c:pt idx="77">
                  <c:v>1.0629499999999998E-2</c:v>
                </c:pt>
                <c:pt idx="78">
                  <c:v>1.0294645161290321E-2</c:v>
                </c:pt>
                <c:pt idx="79">
                  <c:v>9.9739677419354838E-3</c:v>
                </c:pt>
                <c:pt idx="80">
                  <c:v>8.3049666666666667E-3</c:v>
                </c:pt>
                <c:pt idx="81">
                  <c:v>8.2057096774193553E-3</c:v>
                </c:pt>
                <c:pt idx="82">
                  <c:v>9.8588666666666654E-3</c:v>
                </c:pt>
                <c:pt idx="83">
                  <c:v>9.8452258064516112E-3</c:v>
                </c:pt>
                <c:pt idx="84">
                  <c:v>9.769935483870968E-3</c:v>
                </c:pt>
                <c:pt idx="85">
                  <c:v>9.4735714285714284E-3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C36-4473-AB3F-19AD25A0ED0A}"/>
            </c:ext>
          </c:extLst>
        </c:ser>
        <c:ser>
          <c:idx val="46"/>
          <c:order val="46"/>
          <c:tx>
            <c:strRef>
              <c:f>Sheet1!$EI$2</c:f>
              <c:strCache>
                <c:ptCount val="1"/>
                <c:pt idx="0">
                  <c:v>Oct-97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Sheet1!$EI$3:$EI$88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6.294064516129033E-3</c:v>
                </c:pt>
                <c:pt idx="46">
                  <c:v>1.4080866666666667E-2</c:v>
                </c:pt>
                <c:pt idx="47">
                  <c:v>1.6182354838709678E-2</c:v>
                </c:pt>
                <c:pt idx="48">
                  <c:v>1.6295258064516129E-2</c:v>
                </c:pt>
                <c:pt idx="49">
                  <c:v>1.8458892857142858E-2</c:v>
                </c:pt>
                <c:pt idx="50">
                  <c:v>1.8872612903225807E-2</c:v>
                </c:pt>
                <c:pt idx="51">
                  <c:v>1.95303E-2</c:v>
                </c:pt>
                <c:pt idx="52">
                  <c:v>2.0174612903225805E-2</c:v>
                </c:pt>
                <c:pt idx="53">
                  <c:v>1.9345600000000001E-2</c:v>
                </c:pt>
                <c:pt idx="54">
                  <c:v>2.1142322580645162E-2</c:v>
                </c:pt>
                <c:pt idx="55">
                  <c:v>1.949577419354839E-2</c:v>
                </c:pt>
                <c:pt idx="56">
                  <c:v>1.8938633333333333E-2</c:v>
                </c:pt>
                <c:pt idx="57">
                  <c:v>2.0301806451612905E-2</c:v>
                </c:pt>
                <c:pt idx="58">
                  <c:v>1.9893299999999999E-2</c:v>
                </c:pt>
                <c:pt idx="59">
                  <c:v>1.9348999999999998E-2</c:v>
                </c:pt>
                <c:pt idx="60">
                  <c:v>1.9267258064516127E-2</c:v>
                </c:pt>
                <c:pt idx="61">
                  <c:v>1.9388428571428574E-2</c:v>
                </c:pt>
                <c:pt idx="62">
                  <c:v>2.0967709677419354E-2</c:v>
                </c:pt>
                <c:pt idx="63">
                  <c:v>2.0880733333333335E-2</c:v>
                </c:pt>
                <c:pt idx="64">
                  <c:v>2.1451032258064516E-2</c:v>
                </c:pt>
                <c:pt idx="65">
                  <c:v>2.2114266666666667E-2</c:v>
                </c:pt>
                <c:pt idx="66">
                  <c:v>2.3329000000000003E-2</c:v>
                </c:pt>
                <c:pt idx="67">
                  <c:v>2.3713612903225809E-2</c:v>
                </c:pt>
                <c:pt idx="68">
                  <c:v>2.5075433333333334E-2</c:v>
                </c:pt>
                <c:pt idx="69">
                  <c:v>2.2702419354838712E-2</c:v>
                </c:pt>
                <c:pt idx="70">
                  <c:v>2.1595199999999998E-2</c:v>
                </c:pt>
                <c:pt idx="71">
                  <c:v>2.2108451612903226E-2</c:v>
                </c:pt>
                <c:pt idx="72">
                  <c:v>2.3376419354838709E-2</c:v>
                </c:pt>
                <c:pt idx="73">
                  <c:v>2.3997379310344825E-2</c:v>
                </c:pt>
                <c:pt idx="74">
                  <c:v>2.6154096774193548E-2</c:v>
                </c:pt>
                <c:pt idx="75">
                  <c:v>2.4568400000000001E-2</c:v>
                </c:pt>
                <c:pt idx="76">
                  <c:v>2.5682419354838708E-2</c:v>
                </c:pt>
                <c:pt idx="77">
                  <c:v>2.5850566666666668E-2</c:v>
                </c:pt>
                <c:pt idx="78">
                  <c:v>2.6773774193548389E-2</c:v>
                </c:pt>
                <c:pt idx="79">
                  <c:v>1.7743870967741936E-3</c:v>
                </c:pt>
                <c:pt idx="80">
                  <c:v>5.867E-4</c:v>
                </c:pt>
                <c:pt idx="81">
                  <c:v>2.4994806451612905E-2</c:v>
                </c:pt>
                <c:pt idx="82">
                  <c:v>2.6216E-2</c:v>
                </c:pt>
                <c:pt idx="83">
                  <c:v>1.4277096774193549E-3</c:v>
                </c:pt>
                <c:pt idx="84">
                  <c:v>1.410032258064516E-3</c:v>
                </c:pt>
                <c:pt idx="85">
                  <c:v>1.4389642857142858E-3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C36-4473-AB3F-19AD25A0ED0A}"/>
            </c:ext>
          </c:extLst>
        </c:ser>
        <c:ser>
          <c:idx val="47"/>
          <c:order val="47"/>
          <c:tx>
            <c:strRef>
              <c:f>Sheet1!$EJ$2</c:f>
              <c:strCache>
                <c:ptCount val="1"/>
                <c:pt idx="0">
                  <c:v>Nov-97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Sheet1!$EJ$3:$EJ$88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1.1781999999999999E-2</c:v>
                </c:pt>
                <c:pt idx="47">
                  <c:v>1.5160774193548388E-2</c:v>
                </c:pt>
                <c:pt idx="48">
                  <c:v>1.2137903225806452E-2</c:v>
                </c:pt>
                <c:pt idx="49">
                  <c:v>1.0864571428571428E-2</c:v>
                </c:pt>
                <c:pt idx="50">
                  <c:v>1.0536193548387097E-2</c:v>
                </c:pt>
                <c:pt idx="51">
                  <c:v>9.8201333333333331E-3</c:v>
                </c:pt>
                <c:pt idx="52">
                  <c:v>9.2306129032258058E-3</c:v>
                </c:pt>
                <c:pt idx="53">
                  <c:v>8.0607000000000005E-3</c:v>
                </c:pt>
                <c:pt idx="54">
                  <c:v>8.3573548387096772E-3</c:v>
                </c:pt>
                <c:pt idx="55">
                  <c:v>1.0299000000000001E-2</c:v>
                </c:pt>
                <c:pt idx="56">
                  <c:v>7.9988666666666666E-3</c:v>
                </c:pt>
                <c:pt idx="57">
                  <c:v>7.7525806451612901E-3</c:v>
                </c:pt>
                <c:pt idx="58">
                  <c:v>7.3040333333333337E-3</c:v>
                </c:pt>
                <c:pt idx="59">
                  <c:v>7.0174838709677421E-3</c:v>
                </c:pt>
                <c:pt idx="60">
                  <c:v>6.5907741935483872E-3</c:v>
                </c:pt>
                <c:pt idx="61">
                  <c:v>6.4196428571428573E-3</c:v>
                </c:pt>
                <c:pt idx="62">
                  <c:v>6.524967741935484E-3</c:v>
                </c:pt>
                <c:pt idx="63">
                  <c:v>6.2580333333333328E-3</c:v>
                </c:pt>
                <c:pt idx="64">
                  <c:v>4.7705161290322578E-3</c:v>
                </c:pt>
                <c:pt idx="65">
                  <c:v>5.3292333333333332E-3</c:v>
                </c:pt>
                <c:pt idx="66">
                  <c:v>5.2835161290322574E-3</c:v>
                </c:pt>
                <c:pt idx="67">
                  <c:v>4.9191935483870967E-3</c:v>
                </c:pt>
                <c:pt idx="68">
                  <c:v>5.1101999999999996E-3</c:v>
                </c:pt>
                <c:pt idx="69">
                  <c:v>4.7624193548387091E-3</c:v>
                </c:pt>
                <c:pt idx="70">
                  <c:v>4.6540000000000002E-3</c:v>
                </c:pt>
                <c:pt idx="71">
                  <c:v>4.5992580645161296E-3</c:v>
                </c:pt>
                <c:pt idx="72">
                  <c:v>4.3900967741935483E-3</c:v>
                </c:pt>
                <c:pt idx="73">
                  <c:v>2.2854827586206898E-3</c:v>
                </c:pt>
                <c:pt idx="74">
                  <c:v>4.3036774193548387E-3</c:v>
                </c:pt>
                <c:pt idx="75">
                  <c:v>4.3920999999999995E-3</c:v>
                </c:pt>
                <c:pt idx="76">
                  <c:v>4.3023548387096768E-3</c:v>
                </c:pt>
                <c:pt idx="77">
                  <c:v>4.0591333333333335E-3</c:v>
                </c:pt>
                <c:pt idx="78">
                  <c:v>4.0140322580645166E-3</c:v>
                </c:pt>
                <c:pt idx="79">
                  <c:v>3.9307419354838707E-3</c:v>
                </c:pt>
                <c:pt idx="80">
                  <c:v>2.049E-3</c:v>
                </c:pt>
                <c:pt idx="81">
                  <c:v>3.0315483870967746E-3</c:v>
                </c:pt>
                <c:pt idx="82">
                  <c:v>3.4823666666666665E-3</c:v>
                </c:pt>
                <c:pt idx="83">
                  <c:v>4.4080645161290325E-3</c:v>
                </c:pt>
                <c:pt idx="84">
                  <c:v>4.0955806451612904E-3</c:v>
                </c:pt>
                <c:pt idx="85">
                  <c:v>4.2655000000000002E-3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8C36-4473-AB3F-19AD25A0ED0A}"/>
            </c:ext>
          </c:extLst>
        </c:ser>
        <c:ser>
          <c:idx val="48"/>
          <c:order val="48"/>
          <c:tx>
            <c:strRef>
              <c:f>Sheet1!$EK$2</c:f>
              <c:strCache>
                <c:ptCount val="1"/>
                <c:pt idx="0">
                  <c:v>Dec-97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Sheet1!$EK$3:$EK$88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5.739516129032258E-3</c:v>
                </c:pt>
                <c:pt idx="48">
                  <c:v>3.3633870967741935E-3</c:v>
                </c:pt>
                <c:pt idx="49">
                  <c:v>6.6142142857142858E-3</c:v>
                </c:pt>
                <c:pt idx="50">
                  <c:v>6.1743225806451607E-3</c:v>
                </c:pt>
                <c:pt idx="51">
                  <c:v>5.4467333333333328E-3</c:v>
                </c:pt>
                <c:pt idx="52">
                  <c:v>4.8873870967741937E-3</c:v>
                </c:pt>
                <c:pt idx="53">
                  <c:v>4.0293999999999998E-3</c:v>
                </c:pt>
                <c:pt idx="54">
                  <c:v>4.2731935483870968E-3</c:v>
                </c:pt>
                <c:pt idx="55">
                  <c:v>4.8051290322580651E-3</c:v>
                </c:pt>
                <c:pt idx="56">
                  <c:v>4.3005999999999999E-3</c:v>
                </c:pt>
                <c:pt idx="57">
                  <c:v>4.2226129032258064E-3</c:v>
                </c:pt>
                <c:pt idx="58">
                  <c:v>3.3288666666666665E-3</c:v>
                </c:pt>
                <c:pt idx="59">
                  <c:v>2.9133870967741936E-3</c:v>
                </c:pt>
                <c:pt idx="60">
                  <c:v>3.0186129032258062E-3</c:v>
                </c:pt>
                <c:pt idx="61">
                  <c:v>3.1899285714285714E-3</c:v>
                </c:pt>
                <c:pt idx="62">
                  <c:v>3.13541935483871E-3</c:v>
                </c:pt>
                <c:pt idx="63">
                  <c:v>2.4840000000000001E-3</c:v>
                </c:pt>
                <c:pt idx="64">
                  <c:v>2.49441935483871E-3</c:v>
                </c:pt>
                <c:pt idx="65">
                  <c:v>2.619233333333333E-3</c:v>
                </c:pt>
                <c:pt idx="66">
                  <c:v>2.5394193548387099E-3</c:v>
                </c:pt>
                <c:pt idx="67">
                  <c:v>1.9798709677419355E-3</c:v>
                </c:pt>
                <c:pt idx="68">
                  <c:v>2.0022E-3</c:v>
                </c:pt>
                <c:pt idx="69">
                  <c:v>1.8382580645161292E-3</c:v>
                </c:pt>
                <c:pt idx="70">
                  <c:v>2.1252999999999997E-3</c:v>
                </c:pt>
                <c:pt idx="71">
                  <c:v>2.3986129032258067E-3</c:v>
                </c:pt>
                <c:pt idx="72">
                  <c:v>2.3979032258064515E-3</c:v>
                </c:pt>
                <c:pt idx="73">
                  <c:v>7.0610344827586199E-4</c:v>
                </c:pt>
                <c:pt idx="74">
                  <c:v>1.2955483870967742E-3</c:v>
                </c:pt>
                <c:pt idx="75">
                  <c:v>1.2764666666666667E-3</c:v>
                </c:pt>
                <c:pt idx="76">
                  <c:v>1.2563548387096776E-3</c:v>
                </c:pt>
                <c:pt idx="77">
                  <c:v>1.6824333333333333E-3</c:v>
                </c:pt>
                <c:pt idx="78">
                  <c:v>2.213516129032258E-3</c:v>
                </c:pt>
                <c:pt idx="79">
                  <c:v>1.9914193548387095E-3</c:v>
                </c:pt>
                <c:pt idx="80">
                  <c:v>1.7028E-3</c:v>
                </c:pt>
                <c:pt idx="81">
                  <c:v>1.3486774193548388E-3</c:v>
                </c:pt>
                <c:pt idx="82">
                  <c:v>1.2989E-3</c:v>
                </c:pt>
                <c:pt idx="83">
                  <c:v>1.0401612903225808E-3</c:v>
                </c:pt>
                <c:pt idx="84">
                  <c:v>1.0573225806451614E-3</c:v>
                </c:pt>
                <c:pt idx="85">
                  <c:v>9.8160714285714279E-4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C36-4473-AB3F-19AD25A0ED0A}"/>
            </c:ext>
          </c:extLst>
        </c:ser>
        <c:ser>
          <c:idx val="49"/>
          <c:order val="49"/>
          <c:tx>
            <c:strRef>
              <c:f>Sheet1!$EL$2</c:f>
              <c:strCache>
                <c:ptCount val="1"/>
                <c:pt idx="0">
                  <c:v>Jan-98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Sheet1!$EL$3:$EL$88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1.6619354838709678E-3</c:v>
                </c:pt>
                <c:pt idx="49">
                  <c:v>7.2902499999999999E-3</c:v>
                </c:pt>
                <c:pt idx="50">
                  <c:v>9.2872580645161299E-3</c:v>
                </c:pt>
                <c:pt idx="51">
                  <c:v>1.31988E-2</c:v>
                </c:pt>
                <c:pt idx="52">
                  <c:v>1.2195000000000001E-2</c:v>
                </c:pt>
                <c:pt idx="53">
                  <c:v>1.1384933333333335E-2</c:v>
                </c:pt>
                <c:pt idx="54">
                  <c:v>1.0623258064516129E-2</c:v>
                </c:pt>
                <c:pt idx="55">
                  <c:v>9.1789032258064521E-3</c:v>
                </c:pt>
                <c:pt idx="56">
                  <c:v>1.0928066666666668E-2</c:v>
                </c:pt>
                <c:pt idx="57">
                  <c:v>1.0326548387096774E-2</c:v>
                </c:pt>
                <c:pt idx="58">
                  <c:v>9.7752666666666675E-3</c:v>
                </c:pt>
                <c:pt idx="59">
                  <c:v>9.9819677419354848E-3</c:v>
                </c:pt>
                <c:pt idx="60">
                  <c:v>1.0067870967741935E-2</c:v>
                </c:pt>
                <c:pt idx="61">
                  <c:v>5.767035714285715E-3</c:v>
                </c:pt>
                <c:pt idx="62">
                  <c:v>9.2398387096774195E-3</c:v>
                </c:pt>
                <c:pt idx="63">
                  <c:v>8.6894000000000016E-3</c:v>
                </c:pt>
                <c:pt idx="64">
                  <c:v>4.8729999999999997E-3</c:v>
                </c:pt>
                <c:pt idx="65">
                  <c:v>8.4980000000000003E-3</c:v>
                </c:pt>
                <c:pt idx="66">
                  <c:v>8.2358709677419345E-3</c:v>
                </c:pt>
                <c:pt idx="67">
                  <c:v>7.932741935483871E-3</c:v>
                </c:pt>
                <c:pt idx="68">
                  <c:v>9.2609333333333339E-3</c:v>
                </c:pt>
                <c:pt idx="69">
                  <c:v>8.2286451612903228E-3</c:v>
                </c:pt>
                <c:pt idx="70">
                  <c:v>7.992666666666667E-3</c:v>
                </c:pt>
                <c:pt idx="71">
                  <c:v>7.9472903225806454E-3</c:v>
                </c:pt>
                <c:pt idx="72">
                  <c:v>8.1170645161290321E-3</c:v>
                </c:pt>
                <c:pt idx="73">
                  <c:v>4.2392068965517241E-3</c:v>
                </c:pt>
                <c:pt idx="74">
                  <c:v>4.3065806451612907E-3</c:v>
                </c:pt>
                <c:pt idx="75">
                  <c:v>4.5106666666666663E-3</c:v>
                </c:pt>
                <c:pt idx="76">
                  <c:v>4.2560322580645158E-3</c:v>
                </c:pt>
                <c:pt idx="77">
                  <c:v>4.1994333333333338E-3</c:v>
                </c:pt>
                <c:pt idx="78">
                  <c:v>6.3993225806451611E-3</c:v>
                </c:pt>
                <c:pt idx="79">
                  <c:v>3.9656129032258061E-3</c:v>
                </c:pt>
                <c:pt idx="80">
                  <c:v>3.6858666666666666E-3</c:v>
                </c:pt>
                <c:pt idx="81">
                  <c:v>3.8113870967741935E-3</c:v>
                </c:pt>
                <c:pt idx="82">
                  <c:v>3.8974666666666668E-3</c:v>
                </c:pt>
                <c:pt idx="83">
                  <c:v>4.260967741935484E-4</c:v>
                </c:pt>
                <c:pt idx="84">
                  <c:v>3.279032258064516E-4</c:v>
                </c:pt>
                <c:pt idx="85">
                  <c:v>3.0792857142857141E-4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C36-4473-AB3F-19AD25A0ED0A}"/>
            </c:ext>
          </c:extLst>
        </c:ser>
        <c:ser>
          <c:idx val="50"/>
          <c:order val="50"/>
          <c:tx>
            <c:strRef>
              <c:f>Sheet1!$EM$2</c:f>
              <c:strCache>
                <c:ptCount val="1"/>
                <c:pt idx="0">
                  <c:v>Feb-98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Sheet1!$EM$3:$EM$88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9.261571428571428E-3</c:v>
                </c:pt>
                <c:pt idx="50">
                  <c:v>2.485841935483871E-2</c:v>
                </c:pt>
                <c:pt idx="51">
                  <c:v>9.9116333333333327E-3</c:v>
                </c:pt>
                <c:pt idx="52">
                  <c:v>3.9685290322580641E-2</c:v>
                </c:pt>
                <c:pt idx="53">
                  <c:v>5.6613333333333328E-2</c:v>
                </c:pt>
                <c:pt idx="54">
                  <c:v>4.7441838709677414E-2</c:v>
                </c:pt>
                <c:pt idx="55">
                  <c:v>4.0904870967741938E-2</c:v>
                </c:pt>
                <c:pt idx="56">
                  <c:v>5.2495399999999998E-2</c:v>
                </c:pt>
                <c:pt idx="57">
                  <c:v>4.9135709677419356E-2</c:v>
                </c:pt>
                <c:pt idx="58">
                  <c:v>4.8601833333333337E-2</c:v>
                </c:pt>
                <c:pt idx="59">
                  <c:v>4.6720322580645159E-2</c:v>
                </c:pt>
                <c:pt idx="60">
                  <c:v>4.3994419354838707E-2</c:v>
                </c:pt>
                <c:pt idx="61">
                  <c:v>3.5556785714285712E-3</c:v>
                </c:pt>
                <c:pt idx="62">
                  <c:v>4.1308258064516129E-2</c:v>
                </c:pt>
                <c:pt idx="63">
                  <c:v>3.8658633333333331E-2</c:v>
                </c:pt>
                <c:pt idx="64">
                  <c:v>4.0252709677419361E-2</c:v>
                </c:pt>
                <c:pt idx="65">
                  <c:v>3.9489133333333336E-2</c:v>
                </c:pt>
                <c:pt idx="66">
                  <c:v>3.8632064516129036E-2</c:v>
                </c:pt>
                <c:pt idx="67">
                  <c:v>3.8313193548387095E-2</c:v>
                </c:pt>
                <c:pt idx="68">
                  <c:v>3.9732833333333335E-2</c:v>
                </c:pt>
                <c:pt idx="69">
                  <c:v>3.920861290322581E-2</c:v>
                </c:pt>
                <c:pt idx="70">
                  <c:v>3.7634833333333333E-2</c:v>
                </c:pt>
                <c:pt idx="71">
                  <c:v>3.6325354838709675E-2</c:v>
                </c:pt>
                <c:pt idx="72">
                  <c:v>3.5645193548387091E-2</c:v>
                </c:pt>
                <c:pt idx="73">
                  <c:v>3.3039655172413794E-3</c:v>
                </c:pt>
                <c:pt idx="74">
                  <c:v>3.1689354838709674E-2</c:v>
                </c:pt>
                <c:pt idx="75">
                  <c:v>3.4086466666666669E-2</c:v>
                </c:pt>
                <c:pt idx="76">
                  <c:v>3.2622774193548386E-2</c:v>
                </c:pt>
                <c:pt idx="77">
                  <c:v>3.2694899999999999E-2</c:v>
                </c:pt>
                <c:pt idx="78">
                  <c:v>3.1622483870967742E-2</c:v>
                </c:pt>
                <c:pt idx="79">
                  <c:v>3.1079225806451612E-2</c:v>
                </c:pt>
                <c:pt idx="80">
                  <c:v>2.7593233333333335E-2</c:v>
                </c:pt>
                <c:pt idx="81">
                  <c:v>2.8363064516129032E-2</c:v>
                </c:pt>
                <c:pt idx="82">
                  <c:v>2.9218166666666667E-2</c:v>
                </c:pt>
                <c:pt idx="83">
                  <c:v>2.924116129032258E-2</c:v>
                </c:pt>
                <c:pt idx="84">
                  <c:v>2.8319451612903227E-2</c:v>
                </c:pt>
                <c:pt idx="85">
                  <c:v>2.6557999999999998E-2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C36-4473-AB3F-19AD25A0ED0A}"/>
            </c:ext>
          </c:extLst>
        </c:ser>
        <c:ser>
          <c:idx val="51"/>
          <c:order val="51"/>
          <c:tx>
            <c:strRef>
              <c:f>Sheet1!$EN$2</c:f>
              <c:strCache>
                <c:ptCount val="1"/>
                <c:pt idx="0">
                  <c:v>Mar-98</c:v>
                </c:pt>
              </c:strCache>
            </c:strRef>
          </c:tx>
          <c:spPr>
            <a:solidFill>
              <a:srgbClr val="8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Sheet1!$EN$3:$EN$88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2.7304838709677421E-3</c:v>
                </c:pt>
                <c:pt idx="51">
                  <c:v>7.6363999999999998E-3</c:v>
                </c:pt>
                <c:pt idx="52">
                  <c:v>7.0574516129032257E-3</c:v>
                </c:pt>
                <c:pt idx="53">
                  <c:v>5.6138000000000004E-3</c:v>
                </c:pt>
                <c:pt idx="54">
                  <c:v>4.6988064516129031E-3</c:v>
                </c:pt>
                <c:pt idx="55">
                  <c:v>4.7316451612903227E-3</c:v>
                </c:pt>
                <c:pt idx="56">
                  <c:v>3.5439E-3</c:v>
                </c:pt>
                <c:pt idx="57">
                  <c:v>3.883516129032258E-3</c:v>
                </c:pt>
                <c:pt idx="58">
                  <c:v>3.0022999999999998E-3</c:v>
                </c:pt>
                <c:pt idx="59">
                  <c:v>3.3252580645161288E-3</c:v>
                </c:pt>
                <c:pt idx="60">
                  <c:v>5.0838709677419349E-4</c:v>
                </c:pt>
                <c:pt idx="61">
                  <c:v>5.5635714285714284E-4</c:v>
                </c:pt>
                <c:pt idx="62">
                  <c:v>2.9738064516129036E-3</c:v>
                </c:pt>
                <c:pt idx="63">
                  <c:v>2.7605333333333335E-3</c:v>
                </c:pt>
                <c:pt idx="64">
                  <c:v>2.6496774193548391E-3</c:v>
                </c:pt>
                <c:pt idx="65">
                  <c:v>2.5652666666666668E-3</c:v>
                </c:pt>
                <c:pt idx="66">
                  <c:v>2.4821612903225807E-3</c:v>
                </c:pt>
                <c:pt idx="67">
                  <c:v>2.2236451612903225E-3</c:v>
                </c:pt>
                <c:pt idx="68">
                  <c:v>2.236733333333333E-3</c:v>
                </c:pt>
                <c:pt idx="69">
                  <c:v>2.140032258064516E-3</c:v>
                </c:pt>
                <c:pt idx="70">
                  <c:v>2.2052E-3</c:v>
                </c:pt>
                <c:pt idx="71">
                  <c:v>2.1566451612903227E-3</c:v>
                </c:pt>
                <c:pt idx="72">
                  <c:v>2.0854193548387094E-3</c:v>
                </c:pt>
                <c:pt idx="73">
                  <c:v>1.9958620689655175E-3</c:v>
                </c:pt>
                <c:pt idx="74">
                  <c:v>2.0004516129032259E-3</c:v>
                </c:pt>
                <c:pt idx="75">
                  <c:v>1.8814333333333334E-3</c:v>
                </c:pt>
                <c:pt idx="76">
                  <c:v>1.9440967741935484E-3</c:v>
                </c:pt>
                <c:pt idx="77">
                  <c:v>1.8272666666666667E-3</c:v>
                </c:pt>
                <c:pt idx="78">
                  <c:v>1.858258064516129E-3</c:v>
                </c:pt>
                <c:pt idx="79">
                  <c:v>1.7144193548387096E-3</c:v>
                </c:pt>
                <c:pt idx="80">
                  <c:v>2.9623333333333334E-4</c:v>
                </c:pt>
                <c:pt idx="81">
                  <c:v>1.7282903225806451E-3</c:v>
                </c:pt>
                <c:pt idx="82">
                  <c:v>1.7168999999999999E-3</c:v>
                </c:pt>
                <c:pt idx="83">
                  <c:v>1.6975806451612902E-3</c:v>
                </c:pt>
                <c:pt idx="84">
                  <c:v>1.6396451612903226E-3</c:v>
                </c:pt>
                <c:pt idx="85">
                  <c:v>1.5449999999999999E-3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C36-4473-AB3F-19AD25A0ED0A}"/>
            </c:ext>
          </c:extLst>
        </c:ser>
        <c:ser>
          <c:idx val="52"/>
          <c:order val="52"/>
          <c:tx>
            <c:strRef>
              <c:f>Sheet1!$EO$2</c:f>
              <c:strCache>
                <c:ptCount val="1"/>
                <c:pt idx="0">
                  <c:v>Apr-98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Sheet1!$EO$3:$EO$88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2.7374666666666668E-3</c:v>
                </c:pt>
                <c:pt idx="52">
                  <c:v>4.5510000000000004E-3</c:v>
                </c:pt>
                <c:pt idx="53">
                  <c:v>3.4968999999999998E-3</c:v>
                </c:pt>
                <c:pt idx="54">
                  <c:v>2.8638064516129029E-3</c:v>
                </c:pt>
                <c:pt idx="55">
                  <c:v>2.5015806451612905E-3</c:v>
                </c:pt>
                <c:pt idx="56">
                  <c:v>2.4943666666666663E-3</c:v>
                </c:pt>
                <c:pt idx="57">
                  <c:v>2.368935483870968E-3</c:v>
                </c:pt>
                <c:pt idx="58">
                  <c:v>2.2715999999999999E-3</c:v>
                </c:pt>
                <c:pt idx="59">
                  <c:v>1.3253225806451614E-3</c:v>
                </c:pt>
                <c:pt idx="60">
                  <c:v>1.8996451612903224E-3</c:v>
                </c:pt>
                <c:pt idx="61">
                  <c:v>2.005857142857143E-3</c:v>
                </c:pt>
                <c:pt idx="62">
                  <c:v>2.2229354838709677E-3</c:v>
                </c:pt>
                <c:pt idx="63">
                  <c:v>7.3026666666666667E-4</c:v>
                </c:pt>
                <c:pt idx="64">
                  <c:v>2.0397419354838708E-3</c:v>
                </c:pt>
                <c:pt idx="65">
                  <c:v>1.0298333333333333E-3</c:v>
                </c:pt>
                <c:pt idx="66">
                  <c:v>1.725E-3</c:v>
                </c:pt>
                <c:pt idx="67">
                  <c:v>1.7276774193548388E-3</c:v>
                </c:pt>
                <c:pt idx="68">
                  <c:v>1.8130666666666669E-3</c:v>
                </c:pt>
                <c:pt idx="69">
                  <c:v>1.7205483870967743E-3</c:v>
                </c:pt>
                <c:pt idx="70">
                  <c:v>9.2126666666666665E-4</c:v>
                </c:pt>
                <c:pt idx="71">
                  <c:v>5.359677419354839E-4</c:v>
                </c:pt>
                <c:pt idx="72">
                  <c:v>1.2127419354838712E-3</c:v>
                </c:pt>
                <c:pt idx="73">
                  <c:v>9.4062068965517246E-4</c:v>
                </c:pt>
                <c:pt idx="74">
                  <c:v>3.5906451612903228E-4</c:v>
                </c:pt>
                <c:pt idx="75">
                  <c:v>8.9269999999999996E-4</c:v>
                </c:pt>
                <c:pt idx="76">
                  <c:v>3.4119354838709674E-4</c:v>
                </c:pt>
                <c:pt idx="77">
                  <c:v>1.3840666666666667E-3</c:v>
                </c:pt>
                <c:pt idx="78">
                  <c:v>1.5082580645161289E-3</c:v>
                </c:pt>
                <c:pt idx="79">
                  <c:v>1.1323548387096776E-3</c:v>
                </c:pt>
                <c:pt idx="80">
                  <c:v>2.6746666666666664E-4</c:v>
                </c:pt>
                <c:pt idx="81">
                  <c:v>5.499354838709678E-4</c:v>
                </c:pt>
                <c:pt idx="82">
                  <c:v>1.3553999999999999E-3</c:v>
                </c:pt>
                <c:pt idx="83">
                  <c:v>1.1620967741935485E-3</c:v>
                </c:pt>
                <c:pt idx="84">
                  <c:v>4.813225806451613E-4</c:v>
                </c:pt>
                <c:pt idx="85">
                  <c:v>2.1832142857142859E-4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C36-4473-AB3F-19AD25A0ED0A}"/>
            </c:ext>
          </c:extLst>
        </c:ser>
        <c:ser>
          <c:idx val="53"/>
          <c:order val="53"/>
          <c:tx>
            <c:strRef>
              <c:f>Sheet1!$EP$2</c:f>
              <c:strCache>
                <c:ptCount val="1"/>
                <c:pt idx="0">
                  <c:v>May-98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Sheet1!$EP$3:$EP$88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7.6708709677419358E-3</c:v>
                </c:pt>
                <c:pt idx="53">
                  <c:v>2.2566433333333333E-2</c:v>
                </c:pt>
                <c:pt idx="54">
                  <c:v>2.187374193548387E-2</c:v>
                </c:pt>
                <c:pt idx="55">
                  <c:v>1.9375258064516128E-2</c:v>
                </c:pt>
                <c:pt idx="56">
                  <c:v>2.0931233333333334E-2</c:v>
                </c:pt>
                <c:pt idx="57">
                  <c:v>2.2933741935483871E-2</c:v>
                </c:pt>
                <c:pt idx="58">
                  <c:v>2.2082333333333332E-2</c:v>
                </c:pt>
                <c:pt idx="59">
                  <c:v>2.0153483870967742E-2</c:v>
                </c:pt>
                <c:pt idx="60">
                  <c:v>2.5305483870967743E-2</c:v>
                </c:pt>
                <c:pt idx="61">
                  <c:v>2.5279035714285716E-2</c:v>
                </c:pt>
                <c:pt idx="62">
                  <c:v>2.8051580645161292E-2</c:v>
                </c:pt>
                <c:pt idx="63">
                  <c:v>2.8895666666666667E-2</c:v>
                </c:pt>
                <c:pt idx="64">
                  <c:v>2.8626193548387097E-2</c:v>
                </c:pt>
                <c:pt idx="65">
                  <c:v>2.8833900000000003E-2</c:v>
                </c:pt>
                <c:pt idx="66">
                  <c:v>2.9514032258064517E-2</c:v>
                </c:pt>
                <c:pt idx="67">
                  <c:v>3.2009870967741938E-2</c:v>
                </c:pt>
                <c:pt idx="68">
                  <c:v>3.3207966666666665E-2</c:v>
                </c:pt>
                <c:pt idx="69">
                  <c:v>3.2188032258064513E-2</c:v>
                </c:pt>
                <c:pt idx="70">
                  <c:v>3.1276533333333335E-2</c:v>
                </c:pt>
                <c:pt idx="71">
                  <c:v>3.2338483870967744E-2</c:v>
                </c:pt>
                <c:pt idx="72">
                  <c:v>3.018290322580645E-2</c:v>
                </c:pt>
                <c:pt idx="73">
                  <c:v>2.7464517241379313E-2</c:v>
                </c:pt>
                <c:pt idx="74">
                  <c:v>2.906732258064516E-2</c:v>
                </c:pt>
                <c:pt idx="75">
                  <c:v>2.9041433333333332E-2</c:v>
                </c:pt>
                <c:pt idx="76">
                  <c:v>2.835864516129032E-2</c:v>
                </c:pt>
                <c:pt idx="77">
                  <c:v>2.9247833333333331E-2</c:v>
                </c:pt>
                <c:pt idx="78">
                  <c:v>3.0370870967741936E-2</c:v>
                </c:pt>
                <c:pt idx="79">
                  <c:v>5.4183548387096775E-3</c:v>
                </c:pt>
                <c:pt idx="80">
                  <c:v>2.8946333333333333E-3</c:v>
                </c:pt>
                <c:pt idx="81">
                  <c:v>2.7992580645161292E-2</c:v>
                </c:pt>
                <c:pt idx="82">
                  <c:v>2.7877666666666669E-2</c:v>
                </c:pt>
                <c:pt idx="83">
                  <c:v>2.4172580645161292E-3</c:v>
                </c:pt>
                <c:pt idx="84">
                  <c:v>2.5527741935483872E-3</c:v>
                </c:pt>
                <c:pt idx="85">
                  <c:v>2.2255357142857142E-3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8C36-4473-AB3F-19AD25A0ED0A}"/>
            </c:ext>
          </c:extLst>
        </c:ser>
        <c:ser>
          <c:idx val="54"/>
          <c:order val="54"/>
          <c:tx>
            <c:strRef>
              <c:f>Sheet1!$EQ$2</c:f>
              <c:strCache>
                <c:ptCount val="1"/>
                <c:pt idx="0">
                  <c:v>Jun-98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Sheet1!$EQ$3:$EQ$88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2.6340000000000001E-3</c:v>
                </c:pt>
                <c:pt idx="54">
                  <c:v>5.2545161290322587E-3</c:v>
                </c:pt>
                <c:pt idx="55">
                  <c:v>4.5909354838709676E-3</c:v>
                </c:pt>
                <c:pt idx="56">
                  <c:v>3.8168999999999998E-3</c:v>
                </c:pt>
                <c:pt idx="57">
                  <c:v>3.5765806451612905E-3</c:v>
                </c:pt>
                <c:pt idx="58">
                  <c:v>3.2229999999999997E-3</c:v>
                </c:pt>
                <c:pt idx="59">
                  <c:v>3.0749032258064516E-3</c:v>
                </c:pt>
                <c:pt idx="60">
                  <c:v>2.5671612903225807E-3</c:v>
                </c:pt>
                <c:pt idx="61">
                  <c:v>2.7261785714285712E-3</c:v>
                </c:pt>
                <c:pt idx="62">
                  <c:v>2.4962903225806449E-3</c:v>
                </c:pt>
                <c:pt idx="63">
                  <c:v>2.6486000000000001E-3</c:v>
                </c:pt>
                <c:pt idx="64">
                  <c:v>2.6073548387096773E-3</c:v>
                </c:pt>
                <c:pt idx="65">
                  <c:v>2.3195666666666667E-3</c:v>
                </c:pt>
                <c:pt idx="66">
                  <c:v>2.4649677419354837E-3</c:v>
                </c:pt>
                <c:pt idx="67">
                  <c:v>2.2216774193548386E-3</c:v>
                </c:pt>
                <c:pt idx="68">
                  <c:v>2.1039333333333333E-3</c:v>
                </c:pt>
                <c:pt idx="69">
                  <c:v>2.0610645161290323E-3</c:v>
                </c:pt>
                <c:pt idx="70">
                  <c:v>2.0008999999999999E-3</c:v>
                </c:pt>
                <c:pt idx="71">
                  <c:v>1.8097096774193548E-3</c:v>
                </c:pt>
                <c:pt idx="72">
                  <c:v>1.9447741935483872E-3</c:v>
                </c:pt>
                <c:pt idx="73">
                  <c:v>1.912896551724138E-3</c:v>
                </c:pt>
                <c:pt idx="74">
                  <c:v>1.8644838709677421E-3</c:v>
                </c:pt>
                <c:pt idx="75">
                  <c:v>1.8267666666666666E-3</c:v>
                </c:pt>
                <c:pt idx="76">
                  <c:v>1.8357096774193548E-3</c:v>
                </c:pt>
                <c:pt idx="77">
                  <c:v>1.7362666666666667E-3</c:v>
                </c:pt>
                <c:pt idx="78">
                  <c:v>1.7270322580645162E-3</c:v>
                </c:pt>
                <c:pt idx="79">
                  <c:v>1.7061290322580645E-3</c:v>
                </c:pt>
                <c:pt idx="80">
                  <c:v>1.3794666666666665E-3</c:v>
                </c:pt>
                <c:pt idx="81">
                  <c:v>1.6125483870967742E-3</c:v>
                </c:pt>
                <c:pt idx="82">
                  <c:v>1.5701333333333334E-3</c:v>
                </c:pt>
                <c:pt idx="83">
                  <c:v>1.5100645161290323E-3</c:v>
                </c:pt>
                <c:pt idx="84">
                  <c:v>1.5194193548387096E-3</c:v>
                </c:pt>
                <c:pt idx="85">
                  <c:v>1.5063928571428572E-3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8C36-4473-AB3F-19AD25A0ED0A}"/>
            </c:ext>
          </c:extLst>
        </c:ser>
        <c:ser>
          <c:idx val="55"/>
          <c:order val="55"/>
          <c:tx>
            <c:strRef>
              <c:f>Sheet1!$ER$2</c:f>
              <c:strCache>
                <c:ptCount val="1"/>
                <c:pt idx="0">
                  <c:v>Jul-98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Sheet1!$ER$3:$ER$88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4.3340322580645166E-3</c:v>
                </c:pt>
                <c:pt idx="55">
                  <c:v>8.6458709677419351E-3</c:v>
                </c:pt>
                <c:pt idx="56">
                  <c:v>6.8326666666666666E-3</c:v>
                </c:pt>
                <c:pt idx="57">
                  <c:v>9.2154516129032259E-3</c:v>
                </c:pt>
                <c:pt idx="58">
                  <c:v>9.0700333333333331E-3</c:v>
                </c:pt>
                <c:pt idx="59">
                  <c:v>9.4092258064516123E-3</c:v>
                </c:pt>
                <c:pt idx="60">
                  <c:v>1.0152064516129032E-2</c:v>
                </c:pt>
                <c:pt idx="61">
                  <c:v>1.1462642857142857E-2</c:v>
                </c:pt>
                <c:pt idx="62">
                  <c:v>4.64E-3</c:v>
                </c:pt>
                <c:pt idx="63">
                  <c:v>1.08732E-2</c:v>
                </c:pt>
                <c:pt idx="64">
                  <c:v>4.1522580645161292E-3</c:v>
                </c:pt>
                <c:pt idx="65">
                  <c:v>4.0882666666666664E-3</c:v>
                </c:pt>
                <c:pt idx="66">
                  <c:v>3.0358709677419356E-3</c:v>
                </c:pt>
                <c:pt idx="67">
                  <c:v>1.0867193548387097E-2</c:v>
                </c:pt>
                <c:pt idx="68">
                  <c:v>1.0658166666666666E-2</c:v>
                </c:pt>
                <c:pt idx="69">
                  <c:v>8.7923548387096769E-3</c:v>
                </c:pt>
                <c:pt idx="70">
                  <c:v>1.0274466666666668E-2</c:v>
                </c:pt>
                <c:pt idx="71">
                  <c:v>9.8567419354838714E-3</c:v>
                </c:pt>
                <c:pt idx="72">
                  <c:v>9.2170322580645159E-3</c:v>
                </c:pt>
                <c:pt idx="73">
                  <c:v>7.9061724137931035E-3</c:v>
                </c:pt>
                <c:pt idx="74">
                  <c:v>7.5784516129032255E-3</c:v>
                </c:pt>
                <c:pt idx="75">
                  <c:v>7.7262666666666662E-3</c:v>
                </c:pt>
                <c:pt idx="76">
                  <c:v>2.0985806451612903E-3</c:v>
                </c:pt>
                <c:pt idx="77">
                  <c:v>2.4413666666666667E-3</c:v>
                </c:pt>
                <c:pt idx="78">
                  <c:v>7.9553225806451612E-3</c:v>
                </c:pt>
                <c:pt idx="79">
                  <c:v>3.0351290322580648E-3</c:v>
                </c:pt>
                <c:pt idx="80">
                  <c:v>1.3413333333333333E-3</c:v>
                </c:pt>
                <c:pt idx="81">
                  <c:v>2.7525806451612904E-3</c:v>
                </c:pt>
                <c:pt idx="82">
                  <c:v>2.8034666666666664E-3</c:v>
                </c:pt>
                <c:pt idx="83">
                  <c:v>2.2512903225806453E-3</c:v>
                </c:pt>
                <c:pt idx="84">
                  <c:v>2.572225806451613E-3</c:v>
                </c:pt>
                <c:pt idx="85">
                  <c:v>2.565928571428571E-3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8C36-4473-AB3F-19AD25A0ED0A}"/>
            </c:ext>
          </c:extLst>
        </c:ser>
        <c:ser>
          <c:idx val="56"/>
          <c:order val="56"/>
          <c:tx>
            <c:strRef>
              <c:f>Sheet1!$ES$2</c:f>
              <c:strCache>
                <c:ptCount val="1"/>
                <c:pt idx="0">
                  <c:v>Aug-98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Sheet1!$ES$3:$ES$88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6.8279032258064514E-3</c:v>
                </c:pt>
                <c:pt idx="56">
                  <c:v>8.8774666666666668E-3</c:v>
                </c:pt>
                <c:pt idx="57">
                  <c:v>6.4739354838709677E-3</c:v>
                </c:pt>
                <c:pt idx="58">
                  <c:v>6.3444666666666672E-3</c:v>
                </c:pt>
                <c:pt idx="59">
                  <c:v>6.1151935483870967E-3</c:v>
                </c:pt>
                <c:pt idx="60">
                  <c:v>6.0200322580645166E-3</c:v>
                </c:pt>
                <c:pt idx="61">
                  <c:v>5.7297857142857142E-3</c:v>
                </c:pt>
                <c:pt idx="62">
                  <c:v>5.3667419354838704E-3</c:v>
                </c:pt>
                <c:pt idx="63">
                  <c:v>4.4682666666666666E-3</c:v>
                </c:pt>
                <c:pt idx="64">
                  <c:v>4.9405806451612898E-3</c:v>
                </c:pt>
                <c:pt idx="65">
                  <c:v>4.1464666666666669E-3</c:v>
                </c:pt>
                <c:pt idx="66">
                  <c:v>4.1134838709677417E-3</c:v>
                </c:pt>
                <c:pt idx="67">
                  <c:v>4.0252903225806453E-3</c:v>
                </c:pt>
                <c:pt idx="68">
                  <c:v>3.7671333333333334E-3</c:v>
                </c:pt>
                <c:pt idx="69">
                  <c:v>3.5011612903225802E-3</c:v>
                </c:pt>
                <c:pt idx="70">
                  <c:v>3.4229333333333336E-3</c:v>
                </c:pt>
                <c:pt idx="71">
                  <c:v>3.8893870967741935E-3</c:v>
                </c:pt>
                <c:pt idx="72">
                  <c:v>3.4104838709677421E-3</c:v>
                </c:pt>
                <c:pt idx="73">
                  <c:v>1.5342068965517241E-3</c:v>
                </c:pt>
                <c:pt idx="74">
                  <c:v>1.8245483870967742E-3</c:v>
                </c:pt>
                <c:pt idx="75">
                  <c:v>1.2340666666666666E-3</c:v>
                </c:pt>
                <c:pt idx="76">
                  <c:v>1.6759354838709677E-3</c:v>
                </c:pt>
                <c:pt idx="77">
                  <c:v>1.9528666666666667E-3</c:v>
                </c:pt>
                <c:pt idx="78">
                  <c:v>3.2194193548387099E-3</c:v>
                </c:pt>
                <c:pt idx="79">
                  <c:v>3.1098709677419355E-3</c:v>
                </c:pt>
                <c:pt idx="80">
                  <c:v>4.8769999999999998E-4</c:v>
                </c:pt>
                <c:pt idx="81">
                  <c:v>1.0839032258064517E-3</c:v>
                </c:pt>
                <c:pt idx="82">
                  <c:v>2.1825333333333335E-3</c:v>
                </c:pt>
                <c:pt idx="83">
                  <c:v>2.9010322580645159E-3</c:v>
                </c:pt>
                <c:pt idx="84">
                  <c:v>2.8903870967741936E-3</c:v>
                </c:pt>
                <c:pt idx="85">
                  <c:v>2.0892857142857145E-3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8C36-4473-AB3F-19AD25A0ED0A}"/>
            </c:ext>
          </c:extLst>
        </c:ser>
        <c:ser>
          <c:idx val="57"/>
          <c:order val="57"/>
          <c:tx>
            <c:strRef>
              <c:f>Sheet1!$ET$2</c:f>
              <c:strCache>
                <c:ptCount val="1"/>
                <c:pt idx="0">
                  <c:v>Sep-98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993366" mc:Ignorable="a14" a14:legacySpreadsheetColorIndex="2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Sheet1!$ET$3:$ET$88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8C36-4473-AB3F-19AD25A0ED0A}"/>
            </c:ext>
          </c:extLst>
        </c:ser>
        <c:ser>
          <c:idx val="58"/>
          <c:order val="58"/>
          <c:tx>
            <c:strRef>
              <c:f>Sheet1!$EU$2</c:f>
              <c:strCache>
                <c:ptCount val="1"/>
                <c:pt idx="0">
                  <c:v>Oct-98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Sheet1!$EU$3:$EU$88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1.6102161290322582E-2</c:v>
                </c:pt>
                <c:pt idx="58">
                  <c:v>3.0897766666666666E-2</c:v>
                </c:pt>
                <c:pt idx="59">
                  <c:v>2.1721645161290323E-2</c:v>
                </c:pt>
                <c:pt idx="60">
                  <c:v>2.3689838709677419E-2</c:v>
                </c:pt>
                <c:pt idx="61">
                  <c:v>2.2836035714285715E-2</c:v>
                </c:pt>
                <c:pt idx="62">
                  <c:v>2.3464580645161291E-2</c:v>
                </c:pt>
                <c:pt idx="63">
                  <c:v>1.6660600000000001E-2</c:v>
                </c:pt>
                <c:pt idx="64">
                  <c:v>1.1295677419354838E-2</c:v>
                </c:pt>
                <c:pt idx="65">
                  <c:v>1.9817166666666667E-2</c:v>
                </c:pt>
                <c:pt idx="66">
                  <c:v>2.2248129032258063E-2</c:v>
                </c:pt>
                <c:pt idx="67">
                  <c:v>2.0718322580645161E-2</c:v>
                </c:pt>
                <c:pt idx="68">
                  <c:v>1.9093800000000001E-2</c:v>
                </c:pt>
                <c:pt idx="69">
                  <c:v>1.8674677419354836E-2</c:v>
                </c:pt>
                <c:pt idx="70">
                  <c:v>1.4201366666666666E-2</c:v>
                </c:pt>
                <c:pt idx="71">
                  <c:v>1.3374967741935483E-2</c:v>
                </c:pt>
                <c:pt idx="72">
                  <c:v>1.578483870967742E-2</c:v>
                </c:pt>
                <c:pt idx="73">
                  <c:v>1.4458344827586208E-2</c:v>
                </c:pt>
                <c:pt idx="74">
                  <c:v>1.0960483870967742E-2</c:v>
                </c:pt>
                <c:pt idx="75">
                  <c:v>1.3762433333333332E-2</c:v>
                </c:pt>
                <c:pt idx="76">
                  <c:v>1.0377064516129032E-2</c:v>
                </c:pt>
                <c:pt idx="77">
                  <c:v>1.2214366666666667E-2</c:v>
                </c:pt>
                <c:pt idx="78">
                  <c:v>1.2124322580645162E-2</c:v>
                </c:pt>
                <c:pt idx="79">
                  <c:v>1.3325516129032258E-2</c:v>
                </c:pt>
                <c:pt idx="80">
                  <c:v>9.237833333333334E-3</c:v>
                </c:pt>
                <c:pt idx="81">
                  <c:v>9.193741935483871E-3</c:v>
                </c:pt>
                <c:pt idx="82">
                  <c:v>1.1535933333333333E-2</c:v>
                </c:pt>
                <c:pt idx="83">
                  <c:v>3.6529354838709675E-3</c:v>
                </c:pt>
                <c:pt idx="84">
                  <c:v>1.3130000000000001E-3</c:v>
                </c:pt>
                <c:pt idx="85">
                  <c:v>8.0389285714285719E-4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8C36-4473-AB3F-19AD25A0ED0A}"/>
            </c:ext>
          </c:extLst>
        </c:ser>
        <c:ser>
          <c:idx val="59"/>
          <c:order val="59"/>
          <c:tx>
            <c:strRef>
              <c:f>Sheet1!$EV$2</c:f>
              <c:strCache>
                <c:ptCount val="1"/>
                <c:pt idx="0">
                  <c:v>Nov-98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Sheet1!$EV$3:$EV$88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1.4659333333333334E-3</c:v>
                </c:pt>
                <c:pt idx="59">
                  <c:v>2.4821935483870967E-3</c:v>
                </c:pt>
                <c:pt idx="60">
                  <c:v>2.2627741935483869E-3</c:v>
                </c:pt>
                <c:pt idx="61">
                  <c:v>1.8184642857142857E-3</c:v>
                </c:pt>
                <c:pt idx="62">
                  <c:v>2.0127741935483871E-3</c:v>
                </c:pt>
                <c:pt idx="63">
                  <c:v>2.0383666666666665E-3</c:v>
                </c:pt>
                <c:pt idx="64">
                  <c:v>1.9080322580645162E-3</c:v>
                </c:pt>
                <c:pt idx="65">
                  <c:v>1.7544666666666666E-3</c:v>
                </c:pt>
                <c:pt idx="66">
                  <c:v>1.737967741935484E-3</c:v>
                </c:pt>
                <c:pt idx="67">
                  <c:v>1.6840645161290324E-3</c:v>
                </c:pt>
                <c:pt idx="68">
                  <c:v>1.6362E-3</c:v>
                </c:pt>
                <c:pt idx="69">
                  <c:v>1.5704193548387096E-3</c:v>
                </c:pt>
                <c:pt idx="70">
                  <c:v>1.5264666666666667E-3</c:v>
                </c:pt>
                <c:pt idx="71">
                  <c:v>1.4592580645161289E-3</c:v>
                </c:pt>
                <c:pt idx="72">
                  <c:v>1.361806451612903E-3</c:v>
                </c:pt>
                <c:pt idx="73">
                  <c:v>1.221551724137931E-3</c:v>
                </c:pt>
                <c:pt idx="74">
                  <c:v>1.2228064516129034E-3</c:v>
                </c:pt>
                <c:pt idx="75">
                  <c:v>1.1859333333333333E-3</c:v>
                </c:pt>
                <c:pt idx="76">
                  <c:v>1.1076451612903227E-3</c:v>
                </c:pt>
                <c:pt idx="77">
                  <c:v>1.1232666666666667E-3</c:v>
                </c:pt>
                <c:pt idx="78">
                  <c:v>1.0854193548387096E-3</c:v>
                </c:pt>
                <c:pt idx="79">
                  <c:v>1.2353870967741934E-3</c:v>
                </c:pt>
                <c:pt idx="80">
                  <c:v>4.7566666666666666E-4</c:v>
                </c:pt>
                <c:pt idx="81">
                  <c:v>5.2212903225806447E-4</c:v>
                </c:pt>
                <c:pt idx="82">
                  <c:v>1.0814333333333333E-3</c:v>
                </c:pt>
                <c:pt idx="83">
                  <c:v>1.0889354838709679E-3</c:v>
                </c:pt>
                <c:pt idx="84">
                  <c:v>1.0476774193548387E-3</c:v>
                </c:pt>
                <c:pt idx="85">
                  <c:v>1.0504642857142859E-3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8C36-4473-AB3F-19AD25A0ED0A}"/>
            </c:ext>
          </c:extLst>
        </c:ser>
        <c:ser>
          <c:idx val="60"/>
          <c:order val="60"/>
          <c:tx>
            <c:strRef>
              <c:f>Sheet1!$EW$2</c:f>
              <c:strCache>
                <c:ptCount val="1"/>
                <c:pt idx="0">
                  <c:v>Dec-98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Sheet1!$EW$3:$EW$88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1.4672806451612903E-2</c:v>
                </c:pt>
                <c:pt idx="60">
                  <c:v>3.4700000000000002E-2</c:v>
                </c:pt>
                <c:pt idx="61">
                  <c:v>9.6093571428571434E-3</c:v>
                </c:pt>
                <c:pt idx="62">
                  <c:v>3.3782967741935482E-2</c:v>
                </c:pt>
                <c:pt idx="63">
                  <c:v>3.1907966666666662E-2</c:v>
                </c:pt>
                <c:pt idx="64">
                  <c:v>2.949641935483871E-2</c:v>
                </c:pt>
                <c:pt idx="65">
                  <c:v>3.0388199999999997E-2</c:v>
                </c:pt>
                <c:pt idx="66">
                  <c:v>2.880083870967742E-2</c:v>
                </c:pt>
                <c:pt idx="67">
                  <c:v>2.8076419354838709E-2</c:v>
                </c:pt>
                <c:pt idx="68">
                  <c:v>2.9636033333333332E-2</c:v>
                </c:pt>
                <c:pt idx="69">
                  <c:v>2.6805516129032259E-2</c:v>
                </c:pt>
                <c:pt idx="70">
                  <c:v>2.8335633333333332E-2</c:v>
                </c:pt>
                <c:pt idx="71">
                  <c:v>2.7114870967741934E-2</c:v>
                </c:pt>
                <c:pt idx="72">
                  <c:v>2.5552193548387097E-2</c:v>
                </c:pt>
                <c:pt idx="73">
                  <c:v>4.2259999999999997E-3</c:v>
                </c:pt>
                <c:pt idx="74">
                  <c:v>2.1537870967741936E-2</c:v>
                </c:pt>
                <c:pt idx="75">
                  <c:v>2.6111133333333331E-2</c:v>
                </c:pt>
                <c:pt idx="76">
                  <c:v>2.5728870967741936E-2</c:v>
                </c:pt>
                <c:pt idx="77">
                  <c:v>2.5138766666666666E-2</c:v>
                </c:pt>
                <c:pt idx="78">
                  <c:v>2.3898677419354839E-2</c:v>
                </c:pt>
                <c:pt idx="79">
                  <c:v>1.9883677419354838E-2</c:v>
                </c:pt>
                <c:pt idx="80">
                  <c:v>1.66029E-2</c:v>
                </c:pt>
                <c:pt idx="81">
                  <c:v>1.6795870967741936E-2</c:v>
                </c:pt>
                <c:pt idx="82">
                  <c:v>2.0809233333333333E-2</c:v>
                </c:pt>
                <c:pt idx="83">
                  <c:v>1.8257870967741934E-2</c:v>
                </c:pt>
                <c:pt idx="84">
                  <c:v>1.7411193548387095E-2</c:v>
                </c:pt>
                <c:pt idx="85">
                  <c:v>1.6284107142857142E-2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8C36-4473-AB3F-19AD25A0ED0A}"/>
            </c:ext>
          </c:extLst>
        </c:ser>
        <c:ser>
          <c:idx val="61"/>
          <c:order val="61"/>
          <c:tx>
            <c:strRef>
              <c:f>Sheet1!$EX$2</c:f>
              <c:strCache>
                <c:ptCount val="1"/>
                <c:pt idx="0">
                  <c:v>Jan-99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Sheet1!$EX$3:$EX$88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2.3896451612903228E-3</c:v>
                </c:pt>
                <c:pt idx="61">
                  <c:v>1.9640357142857142E-3</c:v>
                </c:pt>
                <c:pt idx="62">
                  <c:v>2.4367096774193546E-3</c:v>
                </c:pt>
                <c:pt idx="63">
                  <c:v>2.3632000000000002E-3</c:v>
                </c:pt>
                <c:pt idx="64">
                  <c:v>2.2888064516129033E-3</c:v>
                </c:pt>
                <c:pt idx="65">
                  <c:v>2.1040999999999998E-3</c:v>
                </c:pt>
                <c:pt idx="66">
                  <c:v>1.786741935483871E-3</c:v>
                </c:pt>
                <c:pt idx="67">
                  <c:v>2.1949999999999999E-3</c:v>
                </c:pt>
                <c:pt idx="68">
                  <c:v>2.1260000000000003E-3</c:v>
                </c:pt>
                <c:pt idx="69">
                  <c:v>1.6400967741935484E-3</c:v>
                </c:pt>
                <c:pt idx="70">
                  <c:v>2.0148666666666665E-3</c:v>
                </c:pt>
                <c:pt idx="71">
                  <c:v>1.8783225806451613E-3</c:v>
                </c:pt>
                <c:pt idx="72">
                  <c:v>1.9905806451612903E-3</c:v>
                </c:pt>
                <c:pt idx="73">
                  <c:v>1.0668620689655173E-3</c:v>
                </c:pt>
                <c:pt idx="74">
                  <c:v>1.9323548387096773E-3</c:v>
                </c:pt>
                <c:pt idx="75">
                  <c:v>1.9459666666666667E-3</c:v>
                </c:pt>
                <c:pt idx="76">
                  <c:v>1.8713225806451612E-3</c:v>
                </c:pt>
                <c:pt idx="77">
                  <c:v>1.9077333333333334E-3</c:v>
                </c:pt>
                <c:pt idx="78">
                  <c:v>1.8503870967741937E-3</c:v>
                </c:pt>
                <c:pt idx="79">
                  <c:v>1.8295483870967742E-3</c:v>
                </c:pt>
                <c:pt idx="80">
                  <c:v>1.2544666666666666E-3</c:v>
                </c:pt>
                <c:pt idx="81">
                  <c:v>1.4874838709677419E-3</c:v>
                </c:pt>
                <c:pt idx="82">
                  <c:v>1.4108E-3</c:v>
                </c:pt>
                <c:pt idx="83">
                  <c:v>1.4889032258064516E-3</c:v>
                </c:pt>
                <c:pt idx="84">
                  <c:v>2.0074193548387095E-3</c:v>
                </c:pt>
                <c:pt idx="85">
                  <c:v>1.6899642857142857E-3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8C36-4473-AB3F-19AD25A0ED0A}"/>
            </c:ext>
          </c:extLst>
        </c:ser>
        <c:ser>
          <c:idx val="62"/>
          <c:order val="62"/>
          <c:tx>
            <c:strRef>
              <c:f>Sheet1!$EY$2</c:f>
              <c:strCache>
                <c:ptCount val="1"/>
                <c:pt idx="0">
                  <c:v>Feb-99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Sheet1!$EY$3:$EY$88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1.8419642857142858E-3</c:v>
                </c:pt>
                <c:pt idx="62">
                  <c:v>4.7990967741935479E-3</c:v>
                </c:pt>
                <c:pt idx="63">
                  <c:v>5.1335666666666672E-3</c:v>
                </c:pt>
                <c:pt idx="64">
                  <c:v>4.9535161290322578E-3</c:v>
                </c:pt>
                <c:pt idx="65">
                  <c:v>4.2762999999999994E-3</c:v>
                </c:pt>
                <c:pt idx="66">
                  <c:v>4.3185161290322576E-3</c:v>
                </c:pt>
                <c:pt idx="67">
                  <c:v>2.8754838709677418E-3</c:v>
                </c:pt>
                <c:pt idx="68">
                  <c:v>2.8322333333333336E-3</c:v>
                </c:pt>
                <c:pt idx="69">
                  <c:v>2.7986129032258064E-3</c:v>
                </c:pt>
                <c:pt idx="70">
                  <c:v>3.0326000000000003E-3</c:v>
                </c:pt>
                <c:pt idx="71">
                  <c:v>1.1609677419354839E-3</c:v>
                </c:pt>
                <c:pt idx="72">
                  <c:v>2.8059354838709679E-3</c:v>
                </c:pt>
                <c:pt idx="73">
                  <c:v>2.2953793103448277E-3</c:v>
                </c:pt>
                <c:pt idx="74">
                  <c:v>2.1969354838709677E-3</c:v>
                </c:pt>
                <c:pt idx="75">
                  <c:v>2.1427E-3</c:v>
                </c:pt>
                <c:pt idx="76">
                  <c:v>2.0643548387096772E-3</c:v>
                </c:pt>
                <c:pt idx="77">
                  <c:v>2.0566666666666667E-3</c:v>
                </c:pt>
                <c:pt idx="78">
                  <c:v>2.0533225806451615E-3</c:v>
                </c:pt>
                <c:pt idx="79">
                  <c:v>9.4112903225806446E-4</c:v>
                </c:pt>
                <c:pt idx="80">
                  <c:v>1.2448666666666666E-3</c:v>
                </c:pt>
                <c:pt idx="81">
                  <c:v>1.5466774193548386E-3</c:v>
                </c:pt>
                <c:pt idx="82">
                  <c:v>1.9651999999999998E-3</c:v>
                </c:pt>
                <c:pt idx="83">
                  <c:v>1.6559354838709677E-3</c:v>
                </c:pt>
                <c:pt idx="84">
                  <c:v>2.1149032258064517E-3</c:v>
                </c:pt>
                <c:pt idx="85">
                  <c:v>1.0364642857142857E-3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8C36-4473-AB3F-19AD25A0ED0A}"/>
            </c:ext>
          </c:extLst>
        </c:ser>
        <c:ser>
          <c:idx val="63"/>
          <c:order val="63"/>
          <c:tx>
            <c:strRef>
              <c:f>Sheet1!$EZ$2</c:f>
              <c:strCache>
                <c:ptCount val="1"/>
                <c:pt idx="0">
                  <c:v>Mar-99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Sheet1!$EZ$3:$EZ$88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2.9762999999999998E-2</c:v>
                </c:pt>
                <c:pt idx="63">
                  <c:v>2.5352933333333334E-2</c:v>
                </c:pt>
                <c:pt idx="64">
                  <c:v>2.4500806451612903E-2</c:v>
                </c:pt>
                <c:pt idx="65">
                  <c:v>2.3533999999999999E-2</c:v>
                </c:pt>
                <c:pt idx="66">
                  <c:v>2.218116129032258E-2</c:v>
                </c:pt>
                <c:pt idx="67">
                  <c:v>2.0674838709677422E-2</c:v>
                </c:pt>
                <c:pt idx="68">
                  <c:v>1.9852966666666669E-2</c:v>
                </c:pt>
                <c:pt idx="69">
                  <c:v>1.8811000000000001E-2</c:v>
                </c:pt>
                <c:pt idx="70">
                  <c:v>1.8274766666666668E-2</c:v>
                </c:pt>
                <c:pt idx="71">
                  <c:v>1.7537935483870969E-2</c:v>
                </c:pt>
                <c:pt idx="72">
                  <c:v>1.6837000000000001E-2</c:v>
                </c:pt>
                <c:pt idx="73">
                  <c:v>4.7554827586206898E-3</c:v>
                </c:pt>
                <c:pt idx="74">
                  <c:v>1.5401677419354838E-2</c:v>
                </c:pt>
                <c:pt idx="75">
                  <c:v>1.5552533333333333E-2</c:v>
                </c:pt>
                <c:pt idx="76">
                  <c:v>1.5137903225806451E-2</c:v>
                </c:pt>
                <c:pt idx="77">
                  <c:v>1.5155866666666667E-2</c:v>
                </c:pt>
                <c:pt idx="78">
                  <c:v>1.4757064516129032E-2</c:v>
                </c:pt>
                <c:pt idx="79">
                  <c:v>1.4108774193548387E-2</c:v>
                </c:pt>
                <c:pt idx="80">
                  <c:v>9.004033333333333E-3</c:v>
                </c:pt>
                <c:pt idx="81">
                  <c:v>8.7784516129032261E-3</c:v>
                </c:pt>
                <c:pt idx="82">
                  <c:v>5.5563000000000001E-3</c:v>
                </c:pt>
                <c:pt idx="83">
                  <c:v>1.4497387096774193E-2</c:v>
                </c:pt>
                <c:pt idx="84">
                  <c:v>1.3285032258064515E-2</c:v>
                </c:pt>
                <c:pt idx="85">
                  <c:v>1.3092571428571427E-2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8C36-4473-AB3F-19AD25A0ED0A}"/>
            </c:ext>
          </c:extLst>
        </c:ser>
        <c:ser>
          <c:idx val="64"/>
          <c:order val="64"/>
          <c:tx>
            <c:strRef>
              <c:f>Sheet1!$FA$2</c:f>
              <c:strCache>
                <c:ptCount val="1"/>
                <c:pt idx="0">
                  <c:v>Apr-99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000080" mc:Ignorable="a14" a14:legacySpreadsheetColorIndex="32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Sheet1!$FA$3:$FA$88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2.0214666666666667E-3</c:v>
                </c:pt>
                <c:pt idx="64">
                  <c:v>2.56641935483871E-3</c:v>
                </c:pt>
                <c:pt idx="65">
                  <c:v>2.4780666666666669E-3</c:v>
                </c:pt>
                <c:pt idx="66">
                  <c:v>1.854032258064516E-3</c:v>
                </c:pt>
                <c:pt idx="67">
                  <c:v>1.5516774193548386E-3</c:v>
                </c:pt>
                <c:pt idx="68">
                  <c:v>1.2316E-3</c:v>
                </c:pt>
                <c:pt idx="69">
                  <c:v>2.4896774193548387E-4</c:v>
                </c:pt>
                <c:pt idx="70">
                  <c:v>9.8489999999999992E-4</c:v>
                </c:pt>
                <c:pt idx="71">
                  <c:v>1.1046129032258065E-3</c:v>
                </c:pt>
                <c:pt idx="72">
                  <c:v>9.9258064516129034E-4</c:v>
                </c:pt>
                <c:pt idx="73">
                  <c:v>9.2282758620689659E-4</c:v>
                </c:pt>
                <c:pt idx="74">
                  <c:v>8.7870967741935486E-4</c:v>
                </c:pt>
                <c:pt idx="75">
                  <c:v>8.1413333333333335E-4</c:v>
                </c:pt>
                <c:pt idx="76">
                  <c:v>7.9393548387096766E-4</c:v>
                </c:pt>
                <c:pt idx="77">
                  <c:v>7.274666666666666E-4</c:v>
                </c:pt>
                <c:pt idx="78">
                  <c:v>7.0222580645161296E-4</c:v>
                </c:pt>
                <c:pt idx="79">
                  <c:v>6.4251612903225817E-4</c:v>
                </c:pt>
                <c:pt idx="80">
                  <c:v>5.4839999999999999E-4</c:v>
                </c:pt>
                <c:pt idx="81">
                  <c:v>6.5109677419354845E-4</c:v>
                </c:pt>
                <c:pt idx="82">
                  <c:v>6.3673333333333338E-4</c:v>
                </c:pt>
                <c:pt idx="83">
                  <c:v>6.2590322580645158E-4</c:v>
                </c:pt>
                <c:pt idx="84">
                  <c:v>5.9777419354838709E-4</c:v>
                </c:pt>
                <c:pt idx="85">
                  <c:v>5.743214285714286E-4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8C36-4473-AB3F-19AD25A0ED0A}"/>
            </c:ext>
          </c:extLst>
        </c:ser>
        <c:ser>
          <c:idx val="65"/>
          <c:order val="65"/>
          <c:tx>
            <c:strRef>
              <c:f>Sheet1!$FB$2</c:f>
              <c:strCache>
                <c:ptCount val="1"/>
                <c:pt idx="0">
                  <c:v>May-99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Sheet1!$FB$3:$FB$88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3.6484838709677416E-3</c:v>
                </c:pt>
                <c:pt idx="65">
                  <c:v>4.4406000000000003E-3</c:v>
                </c:pt>
                <c:pt idx="66">
                  <c:v>4.6891935483870965E-3</c:v>
                </c:pt>
                <c:pt idx="67">
                  <c:v>4.4984516129032252E-3</c:v>
                </c:pt>
                <c:pt idx="68">
                  <c:v>4.4641999999999998E-3</c:v>
                </c:pt>
                <c:pt idx="69">
                  <c:v>3.8161935483870969E-3</c:v>
                </c:pt>
                <c:pt idx="70">
                  <c:v>2.8844999999999999E-3</c:v>
                </c:pt>
                <c:pt idx="71">
                  <c:v>2.8906129032258061E-3</c:v>
                </c:pt>
                <c:pt idx="72">
                  <c:v>3.2129677419354837E-3</c:v>
                </c:pt>
                <c:pt idx="73">
                  <c:v>2.6944827586206895E-3</c:v>
                </c:pt>
                <c:pt idx="74">
                  <c:v>2.3148709677419358E-3</c:v>
                </c:pt>
                <c:pt idx="75">
                  <c:v>2.7130666666666668E-3</c:v>
                </c:pt>
                <c:pt idx="76">
                  <c:v>2.0593225806451614E-3</c:v>
                </c:pt>
                <c:pt idx="77">
                  <c:v>2.5791E-3</c:v>
                </c:pt>
                <c:pt idx="78">
                  <c:v>2.3592903225806449E-3</c:v>
                </c:pt>
                <c:pt idx="79">
                  <c:v>2.2805483870967742E-3</c:v>
                </c:pt>
                <c:pt idx="80">
                  <c:v>1.5566666666666668E-5</c:v>
                </c:pt>
                <c:pt idx="81">
                  <c:v>8.8896774193548381E-4</c:v>
                </c:pt>
                <c:pt idx="82">
                  <c:v>1.7829666666666667E-3</c:v>
                </c:pt>
                <c:pt idx="83">
                  <c:v>1.5458387096774194E-3</c:v>
                </c:pt>
                <c:pt idx="84">
                  <c:v>1.4953225806451614E-3</c:v>
                </c:pt>
                <c:pt idx="85">
                  <c:v>1.5011071428571428E-3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8C36-4473-AB3F-19AD25A0ED0A}"/>
            </c:ext>
          </c:extLst>
        </c:ser>
        <c:ser>
          <c:idx val="66"/>
          <c:order val="66"/>
          <c:tx>
            <c:strRef>
              <c:f>Sheet1!$FC$2</c:f>
              <c:strCache>
                <c:ptCount val="1"/>
                <c:pt idx="0">
                  <c:v>Jun-99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Sheet1!$FC$3:$FC$88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3.3248000000000002E-3</c:v>
                </c:pt>
                <c:pt idx="66">
                  <c:v>4.0004838709677424E-3</c:v>
                </c:pt>
                <c:pt idx="67">
                  <c:v>3.527451612903226E-3</c:v>
                </c:pt>
                <c:pt idx="68">
                  <c:v>3.401366666666667E-3</c:v>
                </c:pt>
                <c:pt idx="69">
                  <c:v>3.4270645161290324E-3</c:v>
                </c:pt>
                <c:pt idx="70">
                  <c:v>4.2977333333333329E-3</c:v>
                </c:pt>
                <c:pt idx="71">
                  <c:v>4.1396451612903222E-3</c:v>
                </c:pt>
                <c:pt idx="72">
                  <c:v>3.9174193548387097E-3</c:v>
                </c:pt>
                <c:pt idx="73">
                  <c:v>3.7378620689655171E-3</c:v>
                </c:pt>
                <c:pt idx="74">
                  <c:v>3.5483870967741938E-3</c:v>
                </c:pt>
                <c:pt idx="75">
                  <c:v>3.4650000000000002E-3</c:v>
                </c:pt>
                <c:pt idx="76">
                  <c:v>3.1833870967741935E-3</c:v>
                </c:pt>
                <c:pt idx="77">
                  <c:v>3.0466999999999998E-3</c:v>
                </c:pt>
                <c:pt idx="78">
                  <c:v>2.9018709677419352E-3</c:v>
                </c:pt>
                <c:pt idx="79">
                  <c:v>2.8455806451612902E-3</c:v>
                </c:pt>
                <c:pt idx="80">
                  <c:v>6.0836666666666669E-4</c:v>
                </c:pt>
                <c:pt idx="81">
                  <c:v>1.431E-3</c:v>
                </c:pt>
                <c:pt idx="82">
                  <c:v>2.6962000000000002E-3</c:v>
                </c:pt>
                <c:pt idx="83">
                  <c:v>2.1410000000000001E-3</c:v>
                </c:pt>
                <c:pt idx="84">
                  <c:v>2.4510967741935481E-3</c:v>
                </c:pt>
                <c:pt idx="85">
                  <c:v>2.479357142857143E-3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8C36-4473-AB3F-19AD25A0ED0A}"/>
            </c:ext>
          </c:extLst>
        </c:ser>
        <c:ser>
          <c:idx val="67"/>
          <c:order val="67"/>
          <c:tx>
            <c:strRef>
              <c:f>Sheet1!$FD$2</c:f>
              <c:strCache>
                <c:ptCount val="1"/>
                <c:pt idx="0">
                  <c:v>Jul-99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Sheet1!$FD$3:$FD$88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1.5638580645161292E-2</c:v>
                </c:pt>
                <c:pt idx="67">
                  <c:v>1.1962161290322581E-2</c:v>
                </c:pt>
                <c:pt idx="68">
                  <c:v>1.3142366666666665E-2</c:v>
                </c:pt>
                <c:pt idx="69">
                  <c:v>1.2307516129032258E-2</c:v>
                </c:pt>
                <c:pt idx="70">
                  <c:v>1.1384699999999999E-2</c:v>
                </c:pt>
                <c:pt idx="71">
                  <c:v>1.0103322580645162E-2</c:v>
                </c:pt>
                <c:pt idx="72">
                  <c:v>1.0126870967741937E-2</c:v>
                </c:pt>
                <c:pt idx="73">
                  <c:v>9.565862068965517E-3</c:v>
                </c:pt>
                <c:pt idx="74">
                  <c:v>9.3258387096774188E-3</c:v>
                </c:pt>
                <c:pt idx="75">
                  <c:v>8.6416666666666656E-3</c:v>
                </c:pt>
                <c:pt idx="76">
                  <c:v>8.4032258064516124E-3</c:v>
                </c:pt>
                <c:pt idx="77">
                  <c:v>8.8719999999999997E-3</c:v>
                </c:pt>
                <c:pt idx="78">
                  <c:v>8.6513548387096764E-3</c:v>
                </c:pt>
                <c:pt idx="79">
                  <c:v>8.1993870967741935E-3</c:v>
                </c:pt>
                <c:pt idx="80">
                  <c:v>7.4595666666666671E-3</c:v>
                </c:pt>
                <c:pt idx="81">
                  <c:v>7.1732580645161295E-3</c:v>
                </c:pt>
                <c:pt idx="82">
                  <c:v>7.2876333333333331E-3</c:v>
                </c:pt>
                <c:pt idx="83">
                  <c:v>2.4964516129032257E-4</c:v>
                </c:pt>
                <c:pt idx="84">
                  <c:v>2.7632258064516131E-4</c:v>
                </c:pt>
                <c:pt idx="85">
                  <c:v>1.1392857142857144E-4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8C36-4473-AB3F-19AD25A0ED0A}"/>
            </c:ext>
          </c:extLst>
        </c:ser>
        <c:ser>
          <c:idx val="68"/>
          <c:order val="68"/>
          <c:tx>
            <c:strRef>
              <c:f>Sheet1!$FE$2</c:f>
              <c:strCache>
                <c:ptCount val="1"/>
                <c:pt idx="0">
                  <c:v>Aug-99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Sheet1!$FE$3:$FE$88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1.3601290322580646E-3</c:v>
                </c:pt>
                <c:pt idx="68">
                  <c:v>1.1489666666666667E-3</c:v>
                </c:pt>
                <c:pt idx="69">
                  <c:v>1.3130000000000001E-3</c:v>
                </c:pt>
                <c:pt idx="70">
                  <c:v>9.4030000000000003E-4</c:v>
                </c:pt>
                <c:pt idx="71">
                  <c:v>#N/A</c:v>
                </c:pt>
                <c:pt idx="72">
                  <c:v>6.603870967741936E-4</c:v>
                </c:pt>
                <c:pt idx="73">
                  <c:v>1.0686896551724138E-3</c:v>
                </c:pt>
                <c:pt idx="74">
                  <c:v>9.9429032258064524E-4</c:v>
                </c:pt>
                <c:pt idx="75">
                  <c:v>6.7883333333333337E-4</c:v>
                </c:pt>
                <c:pt idx="76">
                  <c:v>4.2629032258064515E-4</c:v>
                </c:pt>
                <c:pt idx="77">
                  <c:v>4.9963333333333335E-4</c:v>
                </c:pt>
                <c:pt idx="78">
                  <c:v>4.1961290322580646E-4</c:v>
                </c:pt>
                <c:pt idx="79">
                  <c:v>5.4429032258064515E-4</c:v>
                </c:pt>
                <c:pt idx="80">
                  <c:v>4.6866666666666666E-4</c:v>
                </c:pt>
                <c:pt idx="81">
                  <c:v>1.6461290322580645E-4</c:v>
                </c:pt>
                <c:pt idx="82">
                  <c:v>2.3633333333333333E-5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8C36-4473-AB3F-19AD25A0ED0A}"/>
            </c:ext>
          </c:extLst>
        </c:ser>
        <c:ser>
          <c:idx val="69"/>
          <c:order val="69"/>
          <c:tx>
            <c:strRef>
              <c:f>Sheet1!$FF$2</c:f>
              <c:strCache>
                <c:ptCount val="1"/>
                <c:pt idx="0">
                  <c:v>Sep-99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800000" mc:Ignorable="a14" a14:legacySpreadsheetColorIndex="37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Sheet1!$FF$3:$FF$88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3.1803333333333333E-4</c:v>
                </c:pt>
                <c:pt idx="69">
                  <c:v>8.0203225806451609E-4</c:v>
                </c:pt>
                <c:pt idx="70">
                  <c:v>4.8383333333333335E-4</c:v>
                </c:pt>
                <c:pt idx="71">
                  <c:v>3.8296774193548387E-4</c:v>
                </c:pt>
                <c:pt idx="72">
                  <c:v>3.3835483870967741E-4</c:v>
                </c:pt>
                <c:pt idx="73">
                  <c:v>3.0282758620689653E-4</c:v>
                </c:pt>
                <c:pt idx="74">
                  <c:v>2.7503225806451613E-4</c:v>
                </c:pt>
                <c:pt idx="75">
                  <c:v>#N/A</c:v>
                </c:pt>
                <c:pt idx="76">
                  <c:v>#N/A</c:v>
                </c:pt>
                <c:pt idx="77">
                  <c:v>2.2296666666666665E-4</c:v>
                </c:pt>
                <c:pt idx="78">
                  <c:v>2.1599999999999999E-4</c:v>
                </c:pt>
                <c:pt idx="79">
                  <c:v>2.0354838709677419E-4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1.7661290322580644E-4</c:v>
                </c:pt>
                <c:pt idx="84">
                  <c:v>1.6958064516129034E-4</c:v>
                </c:pt>
                <c:pt idx="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8C36-4473-AB3F-19AD25A0ED0A}"/>
            </c:ext>
          </c:extLst>
        </c:ser>
        <c:ser>
          <c:idx val="70"/>
          <c:order val="70"/>
          <c:tx>
            <c:strRef>
              <c:f>Sheet1!$FG$2</c:f>
              <c:strCache>
                <c:ptCount val="1"/>
                <c:pt idx="0">
                  <c:v>Oct-99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Sheet1!$FG$3:$FG$88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7.5226129032258063E-3</c:v>
                </c:pt>
                <c:pt idx="70">
                  <c:v>8.4685999999999997E-3</c:v>
                </c:pt>
                <c:pt idx="71">
                  <c:v>7.8378709677419355E-3</c:v>
                </c:pt>
                <c:pt idx="72">
                  <c:v>8.3103225806451624E-3</c:v>
                </c:pt>
                <c:pt idx="73">
                  <c:v>8.1137931034482765E-5</c:v>
                </c:pt>
                <c:pt idx="74">
                  <c:v>7.7999999999999999E-5</c:v>
                </c:pt>
                <c:pt idx="75">
                  <c:v>4.7199999999999995E-5</c:v>
                </c:pt>
                <c:pt idx="76">
                  <c:v>7.1208064516129028E-3</c:v>
                </c:pt>
                <c:pt idx="77">
                  <c:v>7.2217333333333333E-3</c:v>
                </c:pt>
                <c:pt idx="78">
                  <c:v>7.0699032258064514E-3</c:v>
                </c:pt>
                <c:pt idx="79">
                  <c:v>6.8498709677419353E-3</c:v>
                </c:pt>
                <c:pt idx="80">
                  <c:v>5.7953333333333329E-3</c:v>
                </c:pt>
                <c:pt idx="81">
                  <c:v>5.7236451612903225E-3</c:v>
                </c:pt>
                <c:pt idx="82">
                  <c:v>6.7352666666666665E-3</c:v>
                </c:pt>
                <c:pt idx="83">
                  <c:v>6.9658064516129031E-4</c:v>
                </c:pt>
                <c:pt idx="84">
                  <c:v>9.2806451612903235E-5</c:v>
                </c:pt>
                <c:pt idx="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8C36-4473-AB3F-19AD25A0ED0A}"/>
            </c:ext>
          </c:extLst>
        </c:ser>
        <c:ser>
          <c:idx val="71"/>
          <c:order val="71"/>
          <c:tx>
            <c:strRef>
              <c:f>Sheet1!$FH$2</c:f>
              <c:strCache>
                <c:ptCount val="1"/>
                <c:pt idx="0">
                  <c:v>Nov-99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Sheet1!$FH$3:$FH$88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9.1650000000000013E-3</c:v>
                </c:pt>
                <c:pt idx="71">
                  <c:v>1.2171064516129032E-2</c:v>
                </c:pt>
                <c:pt idx="72">
                  <c:v>1.0510903225806452E-2</c:v>
                </c:pt>
                <c:pt idx="73">
                  <c:v>4.2554482758620695E-3</c:v>
                </c:pt>
                <c:pt idx="74">
                  <c:v>3.6152903225806451E-3</c:v>
                </c:pt>
                <c:pt idx="75">
                  <c:v>1.0666633333333333E-2</c:v>
                </c:pt>
                <c:pt idx="76">
                  <c:v>1.2525999999999999E-2</c:v>
                </c:pt>
                <c:pt idx="77">
                  <c:v>1.2593433333333333E-2</c:v>
                </c:pt>
                <c:pt idx="78">
                  <c:v>1.213658064516129E-2</c:v>
                </c:pt>
                <c:pt idx="79">
                  <c:v>1.9861290322580644E-3</c:v>
                </c:pt>
                <c:pt idx="80">
                  <c:v>6.4676666666666665E-4</c:v>
                </c:pt>
                <c:pt idx="81">
                  <c:v>8.1919354838709676E-4</c:v>
                </c:pt>
                <c:pt idx="82">
                  <c:v>1.7055666666666665E-3</c:v>
                </c:pt>
                <c:pt idx="83">
                  <c:v>1.8498064516129032E-3</c:v>
                </c:pt>
                <c:pt idx="84">
                  <c:v>1.6675806451612902E-3</c:v>
                </c:pt>
                <c:pt idx="85">
                  <c:v>1.1360357142857142E-3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8C36-4473-AB3F-19AD25A0ED0A}"/>
            </c:ext>
          </c:extLst>
        </c:ser>
        <c:ser>
          <c:idx val="72"/>
          <c:order val="72"/>
          <c:tx>
            <c:strRef>
              <c:f>Sheet1!$FI$2</c:f>
              <c:strCache>
                <c:ptCount val="1"/>
                <c:pt idx="0">
                  <c:v>Dec-99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Sheet1!$FI$3:$FI$88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1.4833225806451613E-3</c:v>
                </c:pt>
                <c:pt idx="72">
                  <c:v>3.4173225806451613E-3</c:v>
                </c:pt>
                <c:pt idx="73">
                  <c:v>2.9634137931034482E-3</c:v>
                </c:pt>
                <c:pt idx="74">
                  <c:v>3.5164516129032259E-3</c:v>
                </c:pt>
                <c:pt idx="75">
                  <c:v>2.9979666666666667E-3</c:v>
                </c:pt>
                <c:pt idx="76">
                  <c:v>1.4480645161290322E-4</c:v>
                </c:pt>
                <c:pt idx="77">
                  <c:v>2.2993333333333333E-4</c:v>
                </c:pt>
                <c:pt idx="78">
                  <c:v>3.8660967741935481E-3</c:v>
                </c:pt>
                <c:pt idx="79">
                  <c:v>2.8419354838709677E-4</c:v>
                </c:pt>
                <c:pt idx="80">
                  <c:v>6.3933333333333333E-5</c:v>
                </c:pt>
                <c:pt idx="81">
                  <c:v>2.3741935483870968E-4</c:v>
                </c:pt>
                <c:pt idx="82">
                  <c:v>2.4793333333333336E-4</c:v>
                </c:pt>
                <c:pt idx="83">
                  <c:v>2.4483870967741936E-4</c:v>
                </c:pt>
                <c:pt idx="84">
                  <c:v>1.9967741935483872E-4</c:v>
                </c:pt>
                <c:pt idx="85">
                  <c:v>1.5107142857142858E-4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8C36-4473-AB3F-19AD25A0ED0A}"/>
            </c:ext>
          </c:extLst>
        </c:ser>
        <c:ser>
          <c:idx val="73"/>
          <c:order val="73"/>
          <c:tx>
            <c:strRef>
              <c:f>Sheet1!$FJ$2</c:f>
              <c:strCache>
                <c:ptCount val="1"/>
                <c:pt idx="0">
                  <c:v>Jan-00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Sheet1!$FJ$3:$FJ$88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2.2598064516129033E-2</c:v>
                </c:pt>
                <c:pt idx="73">
                  <c:v>2.0795517241379312E-2</c:v>
                </c:pt>
                <c:pt idx="74">
                  <c:v>2.1349032258064515E-2</c:v>
                </c:pt>
                <c:pt idx="75">
                  <c:v>2.7734499999999999E-2</c:v>
                </c:pt>
                <c:pt idx="76">
                  <c:v>1.7227838709677416E-2</c:v>
                </c:pt>
                <c:pt idx="77">
                  <c:v>1.7073466666666665E-2</c:v>
                </c:pt>
                <c:pt idx="78">
                  <c:v>1.8518129032258062E-2</c:v>
                </c:pt>
                <c:pt idx="79">
                  <c:v>2.520967741935484E-4</c:v>
                </c:pt>
                <c:pt idx="80">
                  <c:v>1.9106666666666666E-4</c:v>
                </c:pt>
                <c:pt idx="81">
                  <c:v>2.178141935483871E-2</c:v>
                </c:pt>
                <c:pt idx="82">
                  <c:v>2.0919466666666667E-2</c:v>
                </c:pt>
                <c:pt idx="83">
                  <c:v>1.666774193548387E-4</c:v>
                </c:pt>
                <c:pt idx="84">
                  <c:v>1.5903225806451613E-4</c:v>
                </c:pt>
                <c:pt idx="85">
                  <c:v>1.3967857142857144E-4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8C36-4473-AB3F-19AD25A0ED0A}"/>
            </c:ext>
          </c:extLst>
        </c:ser>
        <c:ser>
          <c:idx val="74"/>
          <c:order val="74"/>
          <c:tx>
            <c:strRef>
              <c:f>Sheet1!$FK$2</c:f>
              <c:strCache>
                <c:ptCount val="1"/>
                <c:pt idx="0">
                  <c:v>Feb-00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Sheet1!$FK$3:$FK$88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1.9622827586206894E-2</c:v>
                </c:pt>
                <c:pt idx="74">
                  <c:v>2.7057419354838707E-3</c:v>
                </c:pt>
                <c:pt idx="75">
                  <c:v>1.9192999999999999E-3</c:v>
                </c:pt>
                <c:pt idx="76">
                  <c:v>1.2153483870967742E-2</c:v>
                </c:pt>
                <c:pt idx="77">
                  <c:v>1.22346E-2</c:v>
                </c:pt>
                <c:pt idx="78">
                  <c:v>1.1570064516129032E-2</c:v>
                </c:pt>
                <c:pt idx="79">
                  <c:v>9.6942258064516128E-3</c:v>
                </c:pt>
                <c:pt idx="80">
                  <c:v>9.6340333333333316E-3</c:v>
                </c:pt>
                <c:pt idx="81">
                  <c:v>9.2482903225806438E-3</c:v>
                </c:pt>
                <c:pt idx="82">
                  <c:v>9.3539000000000001E-3</c:v>
                </c:pt>
                <c:pt idx="83">
                  <c:v>1.5475483870967743E-3</c:v>
                </c:pt>
                <c:pt idx="84">
                  <c:v>8.294193548387096E-4</c:v>
                </c:pt>
                <c:pt idx="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8C36-4473-AB3F-19AD25A0ED0A}"/>
            </c:ext>
          </c:extLst>
        </c:ser>
        <c:ser>
          <c:idx val="75"/>
          <c:order val="75"/>
          <c:tx>
            <c:strRef>
              <c:f>Sheet1!$FL$2</c:f>
              <c:strCache>
                <c:ptCount val="1"/>
                <c:pt idx="0">
                  <c:v>Mar-00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FFFF99" mc:Ignorable="a14" a14:legacySpreadsheetColorIndex="43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Sheet1!$FL$3:$FL$88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7.2703225806451611E-4</c:v>
                </c:pt>
                <c:pt idx="75">
                  <c:v>7.1473333333333332E-4</c:v>
                </c:pt>
                <c:pt idx="76">
                  <c:v>6.9167741935483864E-4</c:v>
                </c:pt>
                <c:pt idx="77">
                  <c:v>6.6183333333333339E-4</c:v>
                </c:pt>
                <c:pt idx="78">
                  <c:v>6.4151612903225804E-4</c:v>
                </c:pt>
                <c:pt idx="79">
                  <c:v>6.1564516129032263E-4</c:v>
                </c:pt>
                <c:pt idx="80">
                  <c:v>6.1519999999999999E-4</c:v>
                </c:pt>
                <c:pt idx="81">
                  <c:v>6.5270967741935478E-4</c:v>
                </c:pt>
                <c:pt idx="82">
                  <c:v>6.5616666666666666E-4</c:v>
                </c:pt>
                <c:pt idx="83">
                  <c:v>6.5709677419354838E-4</c:v>
                </c:pt>
                <c:pt idx="84">
                  <c:v>6.2477419354838709E-4</c:v>
                </c:pt>
                <c:pt idx="85">
                  <c:v>6.0628571428571437E-4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8C36-4473-AB3F-19AD25A0ED0A}"/>
            </c:ext>
          </c:extLst>
        </c:ser>
        <c:ser>
          <c:idx val="76"/>
          <c:order val="76"/>
          <c:tx>
            <c:strRef>
              <c:f>Sheet1!$FM$2</c:f>
              <c:strCache>
                <c:ptCount val="1"/>
                <c:pt idx="0">
                  <c:v>Apr-00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Sheet1!$FM$3:$FM$88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1.9386E-3</c:v>
                </c:pt>
                <c:pt idx="76">
                  <c:v>3.0078387096774194E-3</c:v>
                </c:pt>
                <c:pt idx="77">
                  <c:v>2.5840666666666666E-3</c:v>
                </c:pt>
                <c:pt idx="78">
                  <c:v>2.3887419354838711E-3</c:v>
                </c:pt>
                <c:pt idx="79">
                  <c:v>2.2022903225806449E-3</c:v>
                </c:pt>
                <c:pt idx="80">
                  <c:v>#N/A</c:v>
                </c:pt>
                <c:pt idx="81">
                  <c:v>1.9869677419354836E-3</c:v>
                </c:pt>
                <c:pt idx="82">
                  <c:v>1.9319999999999999E-3</c:v>
                </c:pt>
                <c:pt idx="83">
                  <c:v>1.8329677419354838E-3</c:v>
                </c:pt>
                <c:pt idx="84">
                  <c:v>1.7800967741935486E-3</c:v>
                </c:pt>
                <c:pt idx="85">
                  <c:v>1.6818214285714286E-3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8C36-4473-AB3F-19AD25A0ED0A}"/>
            </c:ext>
          </c:extLst>
        </c:ser>
        <c:ser>
          <c:idx val="77"/>
          <c:order val="77"/>
          <c:tx>
            <c:strRef>
              <c:f>Sheet1!$FN$2</c:f>
              <c:strCache>
                <c:ptCount val="1"/>
                <c:pt idx="0">
                  <c:v>May-00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FF99CC" mc:Ignorable="a14" a14:legacySpreadsheetColorIndex="4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Sheet1!$FN$3:$FN$88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8C36-4473-AB3F-19AD25A0ED0A}"/>
            </c:ext>
          </c:extLst>
        </c:ser>
        <c:ser>
          <c:idx val="78"/>
          <c:order val="78"/>
          <c:tx>
            <c:strRef>
              <c:f>Sheet1!$FO$2</c:f>
              <c:strCache>
                <c:ptCount val="1"/>
                <c:pt idx="0">
                  <c:v>Jun-00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CC99FF" mc:Ignorable="a14" a14:legacySpreadsheetColorIndex="4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Sheet1!$FO$3:$FO$88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6.0179000000000005E-3</c:v>
                </c:pt>
                <c:pt idx="78">
                  <c:v>6.9276451612903227E-3</c:v>
                </c:pt>
                <c:pt idx="79">
                  <c:v>2.3786451612903227E-3</c:v>
                </c:pt>
                <c:pt idx="80">
                  <c:v>3.6375000000000001E-3</c:v>
                </c:pt>
                <c:pt idx="81">
                  <c:v>3.5126774193548387E-3</c:v>
                </c:pt>
                <c:pt idx="82">
                  <c:v>1.8969333333333333E-3</c:v>
                </c:pt>
                <c:pt idx="83">
                  <c:v>3.8210000000000002E-3</c:v>
                </c:pt>
                <c:pt idx="84">
                  <c:v>2.9761612903225804E-3</c:v>
                </c:pt>
                <c:pt idx="85">
                  <c:v>1.0281428571428572E-3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8C36-4473-AB3F-19AD25A0ED0A}"/>
            </c:ext>
          </c:extLst>
        </c:ser>
        <c:ser>
          <c:idx val="79"/>
          <c:order val="79"/>
          <c:tx>
            <c:strRef>
              <c:f>Sheet1!$FP$2</c:f>
              <c:strCache>
                <c:ptCount val="1"/>
                <c:pt idx="0">
                  <c:v>Jul-00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FFCC99" mc:Ignorable="a14" a14:legacySpreadsheetColorIndex="47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Sheet1!$FP$3:$FP$88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3.3895483870967744E-3</c:v>
                </c:pt>
                <c:pt idx="79">
                  <c:v>1.3887096774193547E-3</c:v>
                </c:pt>
                <c:pt idx="80">
                  <c:v>1.2708999999999999E-3</c:v>
                </c:pt>
                <c:pt idx="81">
                  <c:v>1.2760645161290325E-3</c:v>
                </c:pt>
                <c:pt idx="82">
                  <c:v>1.2701666666666666E-3</c:v>
                </c:pt>
                <c:pt idx="83">
                  <c:v>1.3258709677419355E-3</c:v>
                </c:pt>
                <c:pt idx="84">
                  <c:v>2.1683870967741936E-4</c:v>
                </c:pt>
                <c:pt idx="85">
                  <c:v>2.2928571428571429E-4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8C36-4473-AB3F-19AD25A0ED0A}"/>
            </c:ext>
          </c:extLst>
        </c:ser>
        <c:ser>
          <c:idx val="80"/>
          <c:order val="80"/>
          <c:tx>
            <c:strRef>
              <c:f>Sheet1!$FQ$2</c:f>
              <c:strCache>
                <c:ptCount val="1"/>
                <c:pt idx="0">
                  <c:v>Aug-00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Sheet1!$FQ$3:$FQ$88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9.0353870967741935E-3</c:v>
                </c:pt>
                <c:pt idx="80">
                  <c:v>1.2512333333333334E-3</c:v>
                </c:pt>
                <c:pt idx="81">
                  <c:v>7.215193548387097E-3</c:v>
                </c:pt>
                <c:pt idx="82">
                  <c:v>9.0689333333333327E-3</c:v>
                </c:pt>
                <c:pt idx="83">
                  <c:v>8.4619354838709679E-3</c:v>
                </c:pt>
                <c:pt idx="84">
                  <c:v>7.7585483870967744E-3</c:v>
                </c:pt>
                <c:pt idx="85">
                  <c:v>7.1654642857142863E-3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8C36-4473-AB3F-19AD25A0ED0A}"/>
            </c:ext>
          </c:extLst>
        </c:ser>
        <c:ser>
          <c:idx val="81"/>
          <c:order val="81"/>
          <c:tx>
            <c:strRef>
              <c:f>Sheet1!$FR$2</c:f>
              <c:strCache>
                <c:ptCount val="1"/>
                <c:pt idx="0">
                  <c:v>Sep-00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Sheet1!$FR$3:$FR$88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1.8599333333333334E-3</c:v>
                </c:pt>
                <c:pt idx="81">
                  <c:v>5.8880967741935485E-3</c:v>
                </c:pt>
                <c:pt idx="82">
                  <c:v>3.5930000000000001E-4</c:v>
                </c:pt>
                <c:pt idx="83">
                  <c:v>4.0116129032258062E-4</c:v>
                </c:pt>
                <c:pt idx="84">
                  <c:v>3.0299999999999999E-4</c:v>
                </c:pt>
                <c:pt idx="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8C36-4473-AB3F-19AD25A0ED0A}"/>
            </c:ext>
          </c:extLst>
        </c:ser>
        <c:ser>
          <c:idx val="82"/>
          <c:order val="82"/>
          <c:tx>
            <c:strRef>
              <c:f>Sheet1!$FS$2</c:f>
              <c:strCache>
                <c:ptCount val="1"/>
                <c:pt idx="0">
                  <c:v>Oct-00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Sheet1!$FS$3:$FS$88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4.4675483870967748E-3</c:v>
                </c:pt>
                <c:pt idx="82">
                  <c:v>7.8576333333333324E-3</c:v>
                </c:pt>
                <c:pt idx="83">
                  <c:v>6.4695161290322586E-3</c:v>
                </c:pt>
                <c:pt idx="84">
                  <c:v>5.3640322580645154E-3</c:v>
                </c:pt>
                <c:pt idx="85">
                  <c:v>4.8797500000000004E-3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8C36-4473-AB3F-19AD25A0ED0A}"/>
            </c:ext>
          </c:extLst>
        </c:ser>
        <c:ser>
          <c:idx val="83"/>
          <c:order val="83"/>
          <c:tx>
            <c:strRef>
              <c:f>Sheet1!$FT$2</c:f>
              <c:strCache>
                <c:ptCount val="1"/>
                <c:pt idx="0">
                  <c:v>Nov-00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FFCC00" mc:Ignorable="a14" a14:legacySpreadsheetColorIndex="5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Sheet1!$FT$3:$FT$88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2.8827333333333333E-3</c:v>
                </c:pt>
                <c:pt idx="83">
                  <c:v>4.575193548387097E-3</c:v>
                </c:pt>
                <c:pt idx="84">
                  <c:v>2.9613870967741935E-3</c:v>
                </c:pt>
                <c:pt idx="85">
                  <c:v>2.2505357142857145E-3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8C36-4473-AB3F-19AD25A0ED0A}"/>
            </c:ext>
          </c:extLst>
        </c:ser>
        <c:ser>
          <c:idx val="84"/>
          <c:order val="84"/>
          <c:tx>
            <c:strRef>
              <c:f>Sheet1!$FU$2</c:f>
              <c:strCache>
                <c:ptCount val="1"/>
                <c:pt idx="0">
                  <c:v>Dec-00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FF9900" mc:Ignorable="a14" a14:legacySpreadsheetColorIndex="52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Sheet1!$FU$3:$FU$88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9.5290322580645156E-5</c:v>
                </c:pt>
                <c:pt idx="84">
                  <c:v>2.0780645161290321E-4</c:v>
                </c:pt>
                <c:pt idx="85">
                  <c:v>2.4907142857142858E-4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8C36-4473-AB3F-19AD25A0ED0A}"/>
            </c:ext>
          </c:extLst>
        </c:ser>
        <c:ser>
          <c:idx val="85"/>
          <c:order val="85"/>
          <c:tx>
            <c:strRef>
              <c:f>Sheet1!$FV$2</c:f>
              <c:strCache>
                <c:ptCount val="1"/>
                <c:pt idx="0">
                  <c:v>Jan-01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Sheet1!$FV$3:$FV$88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3.9910967741935482E-3</c:v>
                </c:pt>
                <c:pt idx="85">
                  <c:v>3.5950357142857142E-3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8C36-4473-AB3F-19AD25A0ED0A}"/>
            </c:ext>
          </c:extLst>
        </c:ser>
        <c:ser>
          <c:idx val="86"/>
          <c:order val="86"/>
          <c:tx>
            <c:strRef>
              <c:f>Sheet1!$FW$2</c:f>
              <c:strCache>
                <c:ptCount val="1"/>
                <c:pt idx="0">
                  <c:v>Feb-01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666699" mc:Ignorable="a14" a14:legacySpreadsheetColorIndex="54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Sheet1!$FW$3:$FW$88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1.0849999999999999E-4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8C36-4473-AB3F-19AD25A0ED0A}"/>
            </c:ext>
          </c:extLst>
        </c:ser>
        <c:ser>
          <c:idx val="87"/>
          <c:order val="87"/>
          <c:tx>
            <c:strRef>
              <c:f>Sheet1!$FX$2</c:f>
              <c:strCache>
                <c:ptCount val="1"/>
                <c:pt idx="0">
                  <c:v>Mar-01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Sheet1!$FX$3:$FX$88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8C36-4473-AB3F-19AD25A0E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490432"/>
        <c:axId val="1"/>
      </c:areaChart>
      <c:dateAx>
        <c:axId val="1993490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Bcf/d</a:t>
                </a:r>
              </a:p>
            </c:rich>
          </c:tx>
          <c:layout>
            <c:manualLayout>
              <c:xMode val="edge"/>
              <c:yMode val="edge"/>
              <c:x val="2.0969869251892492E-2"/>
              <c:y val="0.4516129032258064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349043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38100</xdr:rowOff>
    </xdr:from>
    <xdr:to>
      <xdr:col>12</xdr:col>
      <xdr:colOff>581025</xdr:colOff>
      <xdr:row>27</xdr:row>
      <xdr:rowOff>123825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CCD2556-942F-1543-9285-91F18EC10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0.09413</cdr:x>
      <cdr:y>0.09332</cdr:y>
    </cdr:from>
    <cdr:to>
      <cdr:x>0.11338</cdr:x>
      <cdr:y>0.12116</cdr:y>
    </cdr:to>
    <cdr:sp macro="" textlink="">
      <cdr:nvSpPr>
        <cdr:cNvPr id="2049" name="Rectangle 1">
          <a:extLst xmlns:a="http://schemas.openxmlformats.org/drawingml/2006/main">
            <a:ext uri="{FF2B5EF4-FFF2-40B4-BE49-F238E27FC236}">
              <a16:creationId xmlns:a16="http://schemas.microsoft.com/office/drawing/2014/main" id="{09DB4CFC-019F-2992-1DA1-88A110FD228A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8189" y="389830"/>
          <a:ext cx="140046" cy="11537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99FF" mc:Ignorable="a14" a14:legacySpreadsheetColorIndex="24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0.19406</cdr:x>
      <cdr:y>0.09332</cdr:y>
    </cdr:from>
    <cdr:to>
      <cdr:x>0.21651</cdr:x>
      <cdr:y>0.12116</cdr:y>
    </cdr:to>
    <cdr:sp macro="" textlink="">
      <cdr:nvSpPr>
        <cdr:cNvPr id="2050" name="Rectangle 2">
          <a:extLst xmlns:a="http://schemas.openxmlformats.org/drawingml/2006/main">
            <a:ext uri="{FF2B5EF4-FFF2-40B4-BE49-F238E27FC236}">
              <a16:creationId xmlns:a16="http://schemas.microsoft.com/office/drawing/2014/main" id="{A6EEB6C3-CFF3-4EF9-3349-6FE036D14C03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15352" y="389830"/>
          <a:ext cx="163387" cy="11537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0000" mc:Ignorable="a14" a14:legacySpreadsheetColorIndex="10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0.28683</cdr:x>
      <cdr:y>0.0943</cdr:y>
    </cdr:from>
    <cdr:to>
      <cdr:x>0.30755</cdr:x>
      <cdr:y>0.12214</cdr:y>
    </cdr:to>
    <cdr:sp macro="" textlink="">
      <cdr:nvSpPr>
        <cdr:cNvPr id="2051" name="Rectangle 3">
          <a:extLst xmlns:a="http://schemas.openxmlformats.org/drawingml/2006/main">
            <a:ext uri="{FF2B5EF4-FFF2-40B4-BE49-F238E27FC236}">
              <a16:creationId xmlns:a16="http://schemas.microsoft.com/office/drawing/2014/main" id="{5B88CDEC-3883-F291-2379-90C8ACE19FA3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90445" y="393879"/>
          <a:ext cx="150819" cy="11537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00FFFF" mc:Ignorable="a14" a14:legacySpreadsheetColorIndex="1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0.39934</cdr:x>
      <cdr:y>0.09332</cdr:y>
    </cdr:from>
    <cdr:to>
      <cdr:x>0.42179</cdr:x>
      <cdr:y>0.12116</cdr:y>
    </cdr:to>
    <cdr:sp macro="" textlink="">
      <cdr:nvSpPr>
        <cdr:cNvPr id="2052" name="Rectangle 4">
          <a:extLst xmlns:a="http://schemas.openxmlformats.org/drawingml/2006/main">
            <a:ext uri="{FF2B5EF4-FFF2-40B4-BE49-F238E27FC236}">
              <a16:creationId xmlns:a16="http://schemas.microsoft.com/office/drawing/2014/main" id="{59E9EA0A-F595-D10E-C080-98A89875F8E2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09176" y="389830"/>
          <a:ext cx="163387" cy="11537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3366FF" mc:Ignorable="a14" a14:legacySpreadsheetColorIndex="4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0.49827</cdr:x>
      <cdr:y>0.09332</cdr:y>
    </cdr:from>
    <cdr:to>
      <cdr:x>0.52073</cdr:x>
      <cdr:y>0.12116</cdr:y>
    </cdr:to>
    <cdr:sp macro="" textlink="">
      <cdr:nvSpPr>
        <cdr:cNvPr id="2053" name="Rectangle 5">
          <a:extLst xmlns:a="http://schemas.openxmlformats.org/drawingml/2006/main">
            <a:ext uri="{FF2B5EF4-FFF2-40B4-BE49-F238E27FC236}">
              <a16:creationId xmlns:a16="http://schemas.microsoft.com/office/drawing/2014/main" id="{7A2C40BA-FF95-6D3E-8886-DDC9AD9A9FC3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29157" y="389830"/>
          <a:ext cx="163387" cy="11537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99" mc:Ignorable="a14" a14:legacySpreadsheetColorIndex="43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0.60659</cdr:x>
      <cdr:y>0.09332</cdr:y>
    </cdr:from>
    <cdr:to>
      <cdr:x>0.62632</cdr:x>
      <cdr:y>0.12116</cdr:y>
    </cdr:to>
    <cdr:sp macro="" textlink="">
      <cdr:nvSpPr>
        <cdr:cNvPr id="2054" name="Rectangle 6">
          <a:extLst xmlns:a="http://schemas.openxmlformats.org/drawingml/2006/main">
            <a:ext uri="{FF2B5EF4-FFF2-40B4-BE49-F238E27FC236}">
              <a16:creationId xmlns:a16="http://schemas.microsoft.com/office/drawing/2014/main" id="{89FB46C2-5A12-1F64-CF41-B8023A658A8C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17365" y="389830"/>
          <a:ext cx="143637" cy="11537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800000" mc:Ignorable="a14" a14:legacySpreadsheetColorIndex="37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0.70774</cdr:x>
      <cdr:y>0.09332</cdr:y>
    </cdr:from>
    <cdr:to>
      <cdr:x>0.73217</cdr:x>
      <cdr:y>0.12116</cdr:y>
    </cdr:to>
    <cdr:sp macro="" textlink="">
      <cdr:nvSpPr>
        <cdr:cNvPr id="2055" name="Rectangle 7">
          <a:extLst xmlns:a="http://schemas.openxmlformats.org/drawingml/2006/main">
            <a:ext uri="{FF2B5EF4-FFF2-40B4-BE49-F238E27FC236}">
              <a16:creationId xmlns:a16="http://schemas.microsoft.com/office/drawing/2014/main" id="{2DC0C0D6-5A13-4454-53BD-0A4ABFDFF8AC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53504" y="389830"/>
          <a:ext cx="177751" cy="11537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CC00" mc:Ignorable="a14" a14:legacySpreadsheetColorIndex="50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0.79114</cdr:x>
      <cdr:y>0.0943</cdr:y>
    </cdr:from>
    <cdr:to>
      <cdr:x>0.81532</cdr:x>
      <cdr:y>0.12214</cdr:y>
    </cdr:to>
    <cdr:sp macro="" textlink="">
      <cdr:nvSpPr>
        <cdr:cNvPr id="2056" name="Rectangle 8">
          <a:extLst xmlns:a="http://schemas.openxmlformats.org/drawingml/2006/main">
            <a:ext uri="{FF2B5EF4-FFF2-40B4-BE49-F238E27FC236}">
              <a16:creationId xmlns:a16="http://schemas.microsoft.com/office/drawing/2014/main" id="{AF5564BA-CA08-741C-27B7-8CA54A6F8719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60371" y="393879"/>
          <a:ext cx="175955" cy="11537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9900" mc:Ignorable="a14" a14:legacySpreadsheetColorIndex="52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0.87083</cdr:x>
      <cdr:y>0.0943</cdr:y>
    </cdr:from>
    <cdr:to>
      <cdr:x>0.89427</cdr:x>
      <cdr:y>0.12214</cdr:y>
    </cdr:to>
    <cdr:sp macro="" textlink="">
      <cdr:nvSpPr>
        <cdr:cNvPr id="2057" name="Rectangle 9">
          <a:extLst xmlns:a="http://schemas.openxmlformats.org/drawingml/2006/main">
            <a:ext uri="{FF2B5EF4-FFF2-40B4-BE49-F238E27FC236}">
              <a16:creationId xmlns:a16="http://schemas.microsoft.com/office/drawing/2014/main" id="{6B645008-B743-665D-74F7-5E0EA0B58D5B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40305" y="393879"/>
          <a:ext cx="170569" cy="11537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800080" mc:Ignorable="a14" a14:legacySpreadsheetColorIndex="20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0.123</cdr:x>
      <cdr:y>0.0943</cdr:y>
    </cdr:from>
    <cdr:to>
      <cdr:x>0.1832</cdr:x>
      <cdr:y>0.14022</cdr:y>
    </cdr:to>
    <cdr:sp macro="" textlink="">
      <cdr:nvSpPr>
        <cdr:cNvPr id="2058" name="Text Box 10">
          <a:extLst xmlns:a="http://schemas.openxmlformats.org/drawingml/2006/main">
            <a:ext uri="{FF2B5EF4-FFF2-40B4-BE49-F238E27FC236}">
              <a16:creationId xmlns:a16="http://schemas.microsoft.com/office/drawing/2014/main" id="{9EF2753E-BD93-553B-0C9E-74FD848154F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98258" y="393879"/>
          <a:ext cx="438093" cy="1902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Pre-94</a:t>
          </a:r>
        </a:p>
      </cdr:txBody>
    </cdr:sp>
  </cdr:relSizeAnchor>
  <cdr:relSizeAnchor xmlns:cdr="http://schemas.openxmlformats.org/drawingml/2006/chartDrawing">
    <cdr:from>
      <cdr:x>0.21577</cdr:x>
      <cdr:y>0.0943</cdr:y>
    </cdr:from>
    <cdr:to>
      <cdr:x>0.26289</cdr:x>
      <cdr:y>0.14022</cdr:y>
    </cdr:to>
    <cdr:sp macro="" textlink="">
      <cdr:nvSpPr>
        <cdr:cNvPr id="2059" name="Text Box 11">
          <a:extLst xmlns:a="http://schemas.openxmlformats.org/drawingml/2006/main">
            <a:ext uri="{FF2B5EF4-FFF2-40B4-BE49-F238E27FC236}">
              <a16:creationId xmlns:a16="http://schemas.microsoft.com/office/drawing/2014/main" id="{A488899A-AA0F-8536-BC41-349AC3A2F0B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73352" y="393879"/>
          <a:ext cx="342934" cy="1902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1994</a:t>
          </a:r>
        </a:p>
      </cdr:txBody>
    </cdr:sp>
  </cdr:relSizeAnchor>
  <cdr:relSizeAnchor xmlns:cdr="http://schemas.openxmlformats.org/drawingml/2006/chartDrawing">
    <cdr:from>
      <cdr:x>0.31964</cdr:x>
      <cdr:y>0.0943</cdr:y>
    </cdr:from>
    <cdr:to>
      <cdr:x>0.36677</cdr:x>
      <cdr:y>0.14022</cdr:y>
    </cdr:to>
    <cdr:sp macro="" textlink="">
      <cdr:nvSpPr>
        <cdr:cNvPr id="2060" name="Text Box 12">
          <a:extLst xmlns:a="http://schemas.openxmlformats.org/drawingml/2006/main">
            <a:ext uri="{FF2B5EF4-FFF2-40B4-BE49-F238E27FC236}">
              <a16:creationId xmlns:a16="http://schemas.microsoft.com/office/drawing/2014/main" id="{85F59B85-79C0-CC00-11B3-EDB8BC023FD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29242" y="393879"/>
          <a:ext cx="342933" cy="1902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1995</a:t>
          </a:r>
        </a:p>
      </cdr:txBody>
    </cdr:sp>
  </cdr:relSizeAnchor>
  <cdr:relSizeAnchor xmlns:cdr="http://schemas.openxmlformats.org/drawingml/2006/chartDrawing">
    <cdr:from>
      <cdr:x>0.42179</cdr:x>
      <cdr:y>0.0943</cdr:y>
    </cdr:from>
    <cdr:to>
      <cdr:x>0.46891</cdr:x>
      <cdr:y>0.14022</cdr:y>
    </cdr:to>
    <cdr:sp macro="" textlink="">
      <cdr:nvSpPr>
        <cdr:cNvPr id="2061" name="Text Box 13">
          <a:extLst xmlns:a="http://schemas.openxmlformats.org/drawingml/2006/main">
            <a:ext uri="{FF2B5EF4-FFF2-40B4-BE49-F238E27FC236}">
              <a16:creationId xmlns:a16="http://schemas.microsoft.com/office/drawing/2014/main" id="{D34E9D47-0F2B-7363-1F59-3C429918D8E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72563" y="393879"/>
          <a:ext cx="342934" cy="1902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1996</a:t>
          </a:r>
        </a:p>
      </cdr:txBody>
    </cdr:sp>
  </cdr:relSizeAnchor>
  <cdr:relSizeAnchor xmlns:cdr="http://schemas.openxmlformats.org/drawingml/2006/chartDrawing">
    <cdr:from>
      <cdr:x>0.52763</cdr:x>
      <cdr:y>0.0943</cdr:y>
    </cdr:from>
    <cdr:to>
      <cdr:x>0.57476</cdr:x>
      <cdr:y>0.14022</cdr:y>
    </cdr:to>
    <cdr:sp macro="" textlink="">
      <cdr:nvSpPr>
        <cdr:cNvPr id="2062" name="Text Box 14">
          <a:extLst xmlns:a="http://schemas.openxmlformats.org/drawingml/2006/main">
            <a:ext uri="{FF2B5EF4-FFF2-40B4-BE49-F238E27FC236}">
              <a16:creationId xmlns:a16="http://schemas.microsoft.com/office/drawing/2014/main" id="{9F62FDEF-4CAD-5530-699B-27C1EC914A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42817" y="393879"/>
          <a:ext cx="342933" cy="1902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1997</a:t>
          </a:r>
        </a:p>
      </cdr:txBody>
    </cdr:sp>
  </cdr:relSizeAnchor>
  <cdr:relSizeAnchor xmlns:cdr="http://schemas.openxmlformats.org/drawingml/2006/chartDrawing">
    <cdr:from>
      <cdr:x>0.63767</cdr:x>
      <cdr:y>0.0943</cdr:y>
    </cdr:from>
    <cdr:to>
      <cdr:x>0.6848</cdr:x>
      <cdr:y>0.14022</cdr:y>
    </cdr:to>
    <cdr:sp macro="" textlink="">
      <cdr:nvSpPr>
        <cdr:cNvPr id="2063" name="Text Box 15">
          <a:extLst xmlns:a="http://schemas.openxmlformats.org/drawingml/2006/main">
            <a:ext uri="{FF2B5EF4-FFF2-40B4-BE49-F238E27FC236}">
              <a16:creationId xmlns:a16="http://schemas.microsoft.com/office/drawing/2014/main" id="{417D30FE-00A7-544D-2741-577FAC2C66A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43593" y="393879"/>
          <a:ext cx="342933" cy="1902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1998</a:t>
          </a:r>
        </a:p>
      </cdr:txBody>
    </cdr:sp>
  </cdr:relSizeAnchor>
  <cdr:relSizeAnchor xmlns:cdr="http://schemas.openxmlformats.org/drawingml/2006/chartDrawing">
    <cdr:from>
      <cdr:x>0.73118</cdr:x>
      <cdr:y>0.0943</cdr:y>
    </cdr:from>
    <cdr:to>
      <cdr:x>0.77831</cdr:x>
      <cdr:y>0.14022</cdr:y>
    </cdr:to>
    <cdr:sp macro="" textlink="">
      <cdr:nvSpPr>
        <cdr:cNvPr id="2064" name="Text Box 16">
          <a:extLst xmlns:a="http://schemas.openxmlformats.org/drawingml/2006/main">
            <a:ext uri="{FF2B5EF4-FFF2-40B4-BE49-F238E27FC236}">
              <a16:creationId xmlns:a16="http://schemas.microsoft.com/office/drawing/2014/main" id="{EC7FD108-A6C5-4A38-6774-2A10C7B98D7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4073" y="393879"/>
          <a:ext cx="342934" cy="1902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1999</a:t>
          </a:r>
        </a:p>
      </cdr:txBody>
    </cdr:sp>
  </cdr:relSizeAnchor>
  <cdr:relSizeAnchor xmlns:cdr="http://schemas.openxmlformats.org/drawingml/2006/chartDrawing">
    <cdr:from>
      <cdr:x>0.81532</cdr:x>
      <cdr:y>0.0943</cdr:y>
    </cdr:from>
    <cdr:to>
      <cdr:x>0.86244</cdr:x>
      <cdr:y>0.14022</cdr:y>
    </cdr:to>
    <cdr:sp macro="" textlink="">
      <cdr:nvSpPr>
        <cdr:cNvPr id="2065" name="Text Box 17">
          <a:extLst xmlns:a="http://schemas.openxmlformats.org/drawingml/2006/main">
            <a:ext uri="{FF2B5EF4-FFF2-40B4-BE49-F238E27FC236}">
              <a16:creationId xmlns:a16="http://schemas.microsoft.com/office/drawing/2014/main" id="{9DF69820-9AEF-4B3D-EBC9-A71F57DED02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36326" y="393879"/>
          <a:ext cx="342933" cy="1902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2000</a:t>
          </a:r>
        </a:p>
      </cdr:txBody>
    </cdr:sp>
  </cdr:relSizeAnchor>
  <cdr:relSizeAnchor xmlns:cdr="http://schemas.openxmlformats.org/drawingml/2006/chartDrawing">
    <cdr:from>
      <cdr:x>0.90463</cdr:x>
      <cdr:y>0.0943</cdr:y>
    </cdr:from>
    <cdr:to>
      <cdr:x>0.95176</cdr:x>
      <cdr:y>0.14022</cdr:y>
    </cdr:to>
    <cdr:sp macro="" textlink="">
      <cdr:nvSpPr>
        <cdr:cNvPr id="2066" name="Text Box 18">
          <a:extLst xmlns:a="http://schemas.openxmlformats.org/drawingml/2006/main">
            <a:ext uri="{FF2B5EF4-FFF2-40B4-BE49-F238E27FC236}">
              <a16:creationId xmlns:a16="http://schemas.microsoft.com/office/drawing/2014/main" id="{64D116CF-8E9C-066A-A9A6-D38FE3FDFD2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86284" y="393879"/>
          <a:ext cx="342933" cy="1902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2001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3.txt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ep94.txt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oct94.txt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ov94.txt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c94.txt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an95.txt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feb95.txt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ar95.txt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pr95.txt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ay95.txt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un95.tx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an94.txt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ul95.txt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ug95.txt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ep95.txt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oct95.txt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ov95.txt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c95.txt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an96.txt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feb96.txt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ar96.txt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pr96.tx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feb94.txt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ay96.txt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un96.txt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ul96.txt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ug96.txt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ep96.txt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oct96.txt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ov96.txt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c96.txt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an97.txt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feb97.txt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ar94.txt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ar97.txt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pr97.txt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ay97.txt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un97.txt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ul97.txt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ug97.txt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ep97.txt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oct97.txt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ov97.txt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c97.txt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pr94.txt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an98.txt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feb98.txt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ar98.txt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pr98.txt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ay98.txt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un98.txt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ul98.txt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ug98.txt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ep98.txt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oct98.txt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ay94.txt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ov98.txt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c98.txt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an99.txt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feb99.txt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ar99.txt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pr99.txt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ay99.txt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un99.txt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ul99.txt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ug99.txt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un94.txt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ep99.txt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oct99.txt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ov99.txt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c99.txt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an00.txt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feb00.txt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ar00.txt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pr00.txt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un00.txt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ul00.txt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ul94.txt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ug00.txt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ep00.txt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oct00.txt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ov00.txt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c00.txt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ug94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93"/>
    </sheetNames>
    <sheetDataSet>
      <sheetData sheetId="0">
        <row r="375">
          <cell r="A375">
            <v>34335</v>
          </cell>
          <cell r="B375">
            <v>659832</v>
          </cell>
          <cell r="C375">
            <v>26142748</v>
          </cell>
          <cell r="D375" t="str">
            <v>461,374     39621       41.15     896     26792</v>
          </cell>
        </row>
        <row r="376">
          <cell r="A376">
            <v>34366</v>
          </cell>
          <cell r="B376">
            <v>583245</v>
          </cell>
          <cell r="C376">
            <v>24261488</v>
          </cell>
          <cell r="D376" t="str">
            <v>325,271     41598       35.80     890     23997</v>
          </cell>
        </row>
        <row r="377">
          <cell r="A377">
            <v>34394</v>
          </cell>
          <cell r="B377">
            <v>643830</v>
          </cell>
          <cell r="C377">
            <v>26338221</v>
          </cell>
          <cell r="D377" t="str">
            <v>446,853     40909       40.97     894     26635</v>
          </cell>
        </row>
        <row r="378">
          <cell r="A378">
            <v>34425</v>
          </cell>
          <cell r="B378">
            <v>619920</v>
          </cell>
          <cell r="C378">
            <v>25455194</v>
          </cell>
          <cell r="D378" t="str">
            <v>410,196     41063       39.82     903     25474</v>
          </cell>
        </row>
        <row r="379">
          <cell r="A379">
            <v>34455</v>
          </cell>
          <cell r="B379">
            <v>639660</v>
          </cell>
          <cell r="C379">
            <v>26598447</v>
          </cell>
          <cell r="D379" t="str">
            <v>439,929     41583       40.75     899     26648</v>
          </cell>
        </row>
        <row r="380">
          <cell r="A380">
            <v>34486</v>
          </cell>
          <cell r="B380">
            <v>604488</v>
          </cell>
          <cell r="C380">
            <v>26500569</v>
          </cell>
          <cell r="D380" t="str">
            <v>441,962     43840       42.23     904     25006</v>
          </cell>
        </row>
        <row r="381">
          <cell r="A381">
            <v>34516</v>
          </cell>
          <cell r="B381">
            <v>698074</v>
          </cell>
          <cell r="C381">
            <v>27667076</v>
          </cell>
          <cell r="D381" t="str">
            <v>476,270     39634       40.56     893     26116</v>
          </cell>
        </row>
        <row r="382">
          <cell r="A382">
            <v>34547</v>
          </cell>
          <cell r="B382">
            <v>644646</v>
          </cell>
          <cell r="C382">
            <v>25904960</v>
          </cell>
          <cell r="D382" t="str">
            <v>394,819     40185       37.98     878     25401</v>
          </cell>
        </row>
        <row r="383">
          <cell r="A383">
            <v>34578</v>
          </cell>
          <cell r="B383">
            <v>618964</v>
          </cell>
          <cell r="C383">
            <v>24095737</v>
          </cell>
          <cell r="D383" t="str">
            <v>373,546     38930       37.64     843     23110</v>
          </cell>
        </row>
        <row r="384">
          <cell r="A384">
            <v>34608</v>
          </cell>
          <cell r="B384">
            <v>631897</v>
          </cell>
          <cell r="C384">
            <v>26541724</v>
          </cell>
          <cell r="D384" t="str">
            <v>405,903     42004       39.11     837     23118</v>
          </cell>
        </row>
        <row r="385">
          <cell r="A385">
            <v>34639</v>
          </cell>
          <cell r="B385">
            <v>596166</v>
          </cell>
          <cell r="C385">
            <v>24694542</v>
          </cell>
          <cell r="D385" t="str">
            <v>407,172     41423       40.58     875     24651</v>
          </cell>
        </row>
        <row r="386">
          <cell r="A386">
            <v>34669</v>
          </cell>
          <cell r="B386">
            <v>644260</v>
          </cell>
          <cell r="C386">
            <v>24888710</v>
          </cell>
          <cell r="D386" t="str">
            <v>408,017     38632       38.77     867     25748</v>
          </cell>
        </row>
        <row r="387">
          <cell r="A387" t="str">
            <v>Totals:</v>
          </cell>
          <cell r="B387" t="str">
            <v>__________</v>
          </cell>
          <cell r="C387" t="str">
            <v>__________</v>
          </cell>
          <cell r="D387" t="str">
            <v>__________</v>
          </cell>
        </row>
        <row r="388">
          <cell r="A388">
            <v>1994</v>
          </cell>
          <cell r="B388">
            <v>7584982</v>
          </cell>
          <cell r="C388">
            <v>309089416</v>
          </cell>
          <cell r="D388">
            <v>4991312</v>
          </cell>
        </row>
        <row r="390">
          <cell r="A390">
            <v>34700</v>
          </cell>
          <cell r="B390">
            <v>750209</v>
          </cell>
          <cell r="C390">
            <v>24697630</v>
          </cell>
          <cell r="D390" t="str">
            <v>406,252     32921       35.13     879     25749</v>
          </cell>
        </row>
        <row r="391">
          <cell r="A391">
            <v>34731</v>
          </cell>
          <cell r="B391">
            <v>535817</v>
          </cell>
          <cell r="C391">
            <v>21475655</v>
          </cell>
          <cell r="D391" t="str">
            <v>323,535     40081       37.65     825     20057</v>
          </cell>
        </row>
        <row r="392">
          <cell r="A392">
            <v>34759</v>
          </cell>
          <cell r="B392">
            <v>591442</v>
          </cell>
          <cell r="C392">
            <v>24529200</v>
          </cell>
          <cell r="D392" t="str">
            <v>329,451     41474       35.78     786     22069</v>
          </cell>
        </row>
        <row r="393">
          <cell r="A393">
            <v>34790</v>
          </cell>
          <cell r="B393">
            <v>535781</v>
          </cell>
          <cell r="C393">
            <v>23128820</v>
          </cell>
          <cell r="D393" t="str">
            <v>8,544,125     43169       94.10     781     21586</v>
          </cell>
        </row>
        <row r="394">
          <cell r="A394">
            <v>34820</v>
          </cell>
          <cell r="B394">
            <v>536268</v>
          </cell>
          <cell r="C394">
            <v>22493066</v>
          </cell>
          <cell r="D394" t="str">
            <v>7,042,839     41944       92.92     795     22962</v>
          </cell>
        </row>
        <row r="395">
          <cell r="A395">
            <v>34851</v>
          </cell>
          <cell r="B395">
            <v>520679</v>
          </cell>
          <cell r="C395">
            <v>22745554</v>
          </cell>
          <cell r="D395" t="str">
            <v>309,905     43685       37.31     794     22417</v>
          </cell>
        </row>
        <row r="396">
          <cell r="A396">
            <v>34881</v>
          </cell>
          <cell r="B396">
            <v>555966</v>
          </cell>
          <cell r="C396">
            <v>23840700</v>
          </cell>
          <cell r="D396" t="str">
            <v>204,540     42882       26.90     747     21466</v>
          </cell>
        </row>
        <row r="397">
          <cell r="A397">
            <v>34912</v>
          </cell>
          <cell r="B397">
            <v>568032</v>
          </cell>
          <cell r="C397">
            <v>24250005</v>
          </cell>
          <cell r="D397" t="str">
            <v>331,738     42692       36.87     785     22372</v>
          </cell>
        </row>
        <row r="398">
          <cell r="A398">
            <v>34943</v>
          </cell>
          <cell r="B398">
            <v>528740</v>
          </cell>
          <cell r="C398">
            <v>23555883</v>
          </cell>
          <cell r="D398" t="str">
            <v>11,831,252     44551       95.72     774     21808</v>
          </cell>
        </row>
        <row r="399">
          <cell r="A399">
            <v>34973</v>
          </cell>
          <cell r="B399">
            <v>539282</v>
          </cell>
          <cell r="C399">
            <v>22728222</v>
          </cell>
          <cell r="D399" t="str">
            <v>348,929     42146       39.28     823     24021</v>
          </cell>
        </row>
        <row r="400">
          <cell r="A400">
            <v>35004</v>
          </cell>
          <cell r="B400">
            <v>511809</v>
          </cell>
          <cell r="C400">
            <v>22574296</v>
          </cell>
          <cell r="D400" t="str">
            <v>329,218     44107       39.14     839     23970</v>
          </cell>
        </row>
        <row r="401">
          <cell r="A401">
            <v>35034</v>
          </cell>
          <cell r="B401">
            <v>504687</v>
          </cell>
          <cell r="C401">
            <v>22689633</v>
          </cell>
          <cell r="D401" t="str">
            <v>9,104,590     44958       94.75     838     24899</v>
          </cell>
        </row>
        <row r="402">
          <cell r="A402" t="str">
            <v>Totals:</v>
          </cell>
          <cell r="B402" t="str">
            <v>__________</v>
          </cell>
          <cell r="C402" t="str">
            <v>__________</v>
          </cell>
          <cell r="D402" t="str">
            <v>__________</v>
          </cell>
        </row>
        <row r="403">
          <cell r="A403">
            <v>1995</v>
          </cell>
          <cell r="B403">
            <v>6678712</v>
          </cell>
          <cell r="C403">
            <v>278708664</v>
          </cell>
          <cell r="D403">
            <v>39106374</v>
          </cell>
        </row>
        <row r="405">
          <cell r="A405">
            <v>35065</v>
          </cell>
          <cell r="B405">
            <v>517553</v>
          </cell>
          <cell r="C405">
            <v>23052472</v>
          </cell>
          <cell r="D405" t="str">
            <v>5,926,895     44542       91.97     842     24870</v>
          </cell>
        </row>
        <row r="406">
          <cell r="A406">
            <v>35096</v>
          </cell>
          <cell r="B406">
            <v>479201</v>
          </cell>
          <cell r="C406">
            <v>22528904</v>
          </cell>
          <cell r="D406" t="str">
            <v>349,066     47014       42.14     826     23133</v>
          </cell>
        </row>
        <row r="407">
          <cell r="A407">
            <v>35125</v>
          </cell>
          <cell r="B407">
            <v>498360</v>
          </cell>
          <cell r="C407">
            <v>23934090</v>
          </cell>
          <cell r="D407" t="str">
            <v>408,198     48026       45.03     843     25511</v>
          </cell>
        </row>
        <row r="408">
          <cell r="A408">
            <v>35156</v>
          </cell>
          <cell r="B408">
            <v>483430</v>
          </cell>
          <cell r="C408">
            <v>22565140</v>
          </cell>
          <cell r="D408" t="str">
            <v>362,485     46678       42.85     845     24565</v>
          </cell>
        </row>
        <row r="409">
          <cell r="A409">
            <v>35186</v>
          </cell>
          <cell r="B409">
            <v>474756</v>
          </cell>
          <cell r="C409">
            <v>22336757</v>
          </cell>
          <cell r="D409" t="str">
            <v>449,465     47049       48.63     846     24999</v>
          </cell>
        </row>
        <row r="410">
          <cell r="A410">
            <v>35217</v>
          </cell>
          <cell r="B410">
            <v>473573</v>
          </cell>
          <cell r="C410">
            <v>23305967</v>
          </cell>
          <cell r="D410" t="str">
            <v>458,039     49214       49.17     842     24441</v>
          </cell>
        </row>
        <row r="411">
          <cell r="A411">
            <v>35247</v>
          </cell>
          <cell r="B411">
            <v>482725</v>
          </cell>
          <cell r="C411">
            <v>22668606</v>
          </cell>
          <cell r="D411" t="str">
            <v>465,254     46960       49.08     844     25376</v>
          </cell>
        </row>
        <row r="412">
          <cell r="A412">
            <v>35278</v>
          </cell>
          <cell r="B412">
            <v>466543</v>
          </cell>
          <cell r="C412">
            <v>19859038</v>
          </cell>
          <cell r="D412" t="str">
            <v>382,702     42567       45.06     837     24844</v>
          </cell>
        </row>
        <row r="413">
          <cell r="A413">
            <v>35309</v>
          </cell>
          <cell r="B413">
            <v>459518</v>
          </cell>
          <cell r="C413">
            <v>20264495</v>
          </cell>
          <cell r="D413" t="str">
            <v>447,664     44100       49.35     843     24578</v>
          </cell>
        </row>
        <row r="414">
          <cell r="A414">
            <v>35339</v>
          </cell>
          <cell r="B414">
            <v>469304</v>
          </cell>
          <cell r="C414">
            <v>20937347</v>
          </cell>
          <cell r="D414" t="str">
            <v>448,966     44614       48.89     841     25277</v>
          </cell>
        </row>
        <row r="415">
          <cell r="A415">
            <v>35370</v>
          </cell>
          <cell r="B415">
            <v>447150</v>
          </cell>
          <cell r="C415">
            <v>19830421</v>
          </cell>
          <cell r="D415" t="str">
            <v>436,090     44349       49.37     847     24711</v>
          </cell>
        </row>
        <row r="416">
          <cell r="A416">
            <v>35400</v>
          </cell>
          <cell r="B416">
            <v>455098</v>
          </cell>
          <cell r="C416">
            <v>19620382</v>
          </cell>
          <cell r="D416" t="str">
            <v>410,750     43113       47.44     830     24987</v>
          </cell>
        </row>
        <row r="417">
          <cell r="A417" t="str">
            <v>Totals:</v>
          </cell>
          <cell r="B417" t="str">
            <v>__________</v>
          </cell>
          <cell r="C417" t="str">
            <v>__________</v>
          </cell>
          <cell r="D417" t="str">
            <v>__________</v>
          </cell>
        </row>
        <row r="418">
          <cell r="A418">
            <v>1996</v>
          </cell>
          <cell r="B418">
            <v>5707211</v>
          </cell>
          <cell r="C418">
            <v>260903619</v>
          </cell>
          <cell r="D418">
            <v>10545574</v>
          </cell>
        </row>
        <row r="420">
          <cell r="A420">
            <v>35431</v>
          </cell>
          <cell r="B420">
            <v>429661</v>
          </cell>
          <cell r="C420">
            <v>19331191</v>
          </cell>
          <cell r="D420" t="str">
            <v>366,925     44992       46.06     805     23569</v>
          </cell>
        </row>
        <row r="421">
          <cell r="A421">
            <v>35462</v>
          </cell>
          <cell r="B421">
            <v>396165</v>
          </cell>
          <cell r="C421">
            <v>17436824</v>
          </cell>
          <cell r="D421" t="str">
            <v>382,526     44015       49.12     830     22188</v>
          </cell>
        </row>
        <row r="422">
          <cell r="A422">
            <v>35490</v>
          </cell>
          <cell r="B422">
            <v>422873</v>
          </cell>
          <cell r="C422">
            <v>19048588</v>
          </cell>
          <cell r="D422" t="str">
            <v>415,605     45046       49.57     825     24163</v>
          </cell>
        </row>
        <row r="423">
          <cell r="A423">
            <v>35521</v>
          </cell>
          <cell r="B423">
            <v>425949</v>
          </cell>
          <cell r="C423">
            <v>18617338</v>
          </cell>
          <cell r="D423" t="str">
            <v>417,507     43708       49.50     831     23572</v>
          </cell>
        </row>
        <row r="424">
          <cell r="A424">
            <v>35551</v>
          </cell>
          <cell r="B424">
            <v>392137</v>
          </cell>
          <cell r="C424">
            <v>18014265</v>
          </cell>
          <cell r="D424" t="str">
            <v>449,507     45939       53.41     829     24014</v>
          </cell>
        </row>
        <row r="425">
          <cell r="A425">
            <v>35582</v>
          </cell>
          <cell r="B425">
            <v>396280</v>
          </cell>
          <cell r="C425">
            <v>16955094</v>
          </cell>
          <cell r="D425" t="str">
            <v>438,313     42786       52.52     804     22187</v>
          </cell>
        </row>
        <row r="426">
          <cell r="A426">
            <v>35612</v>
          </cell>
          <cell r="B426">
            <v>410213</v>
          </cell>
          <cell r="C426">
            <v>18045506</v>
          </cell>
          <cell r="D426" t="str">
            <v>376,806     43991       47.88     847     25188</v>
          </cell>
        </row>
        <row r="427">
          <cell r="A427">
            <v>35643</v>
          </cell>
          <cell r="B427">
            <v>343433</v>
          </cell>
          <cell r="C427">
            <v>16178522</v>
          </cell>
          <cell r="D427" t="str">
            <v>320,857     47109       48.30     841     24963</v>
          </cell>
        </row>
        <row r="428">
          <cell r="A428">
            <v>35674</v>
          </cell>
          <cell r="B428">
            <v>348280</v>
          </cell>
          <cell r="C428">
            <v>17223480</v>
          </cell>
          <cell r="D428" t="str">
            <v>509,328     49453       59.39     837     23442</v>
          </cell>
        </row>
        <row r="429">
          <cell r="A429">
            <v>35704</v>
          </cell>
          <cell r="B429">
            <v>388339</v>
          </cell>
          <cell r="C429">
            <v>17575323</v>
          </cell>
          <cell r="D429" t="str">
            <v>353,999     45258       47.69     837     24205</v>
          </cell>
        </row>
        <row r="430">
          <cell r="A430">
            <v>35735</v>
          </cell>
          <cell r="B430">
            <v>348201</v>
          </cell>
          <cell r="C430">
            <v>16513017</v>
          </cell>
          <cell r="D430" t="str">
            <v>373,649     47424       51.76     829     22966</v>
          </cell>
        </row>
        <row r="431">
          <cell r="A431">
            <v>35765</v>
          </cell>
          <cell r="B431">
            <v>336844</v>
          </cell>
          <cell r="C431">
            <v>16433462</v>
          </cell>
          <cell r="D431" t="str">
            <v>402,075     48787       54.41     834     23741</v>
          </cell>
        </row>
        <row r="432">
          <cell r="A432" t="str">
            <v>Totals:</v>
          </cell>
          <cell r="B432" t="str">
            <v>__________</v>
          </cell>
          <cell r="C432" t="str">
            <v>__________</v>
          </cell>
          <cell r="D432" t="str">
            <v>__________</v>
          </cell>
        </row>
        <row r="433">
          <cell r="A433">
            <v>1997</v>
          </cell>
          <cell r="B433">
            <v>4638375</v>
          </cell>
          <cell r="C433">
            <v>211372610</v>
          </cell>
          <cell r="D433">
            <v>4807097</v>
          </cell>
        </row>
        <row r="435">
          <cell r="A435">
            <v>35796</v>
          </cell>
          <cell r="B435">
            <v>335524</v>
          </cell>
          <cell r="C435">
            <v>15929643</v>
          </cell>
          <cell r="D435" t="str">
            <v>367,341     47477       52.26     831     23972</v>
          </cell>
        </row>
        <row r="436">
          <cell r="A436">
            <v>35827</v>
          </cell>
          <cell r="B436">
            <v>310425</v>
          </cell>
          <cell r="C436">
            <v>14817230</v>
          </cell>
          <cell r="D436" t="str">
            <v>310,972     47733       50.04     831     21510</v>
          </cell>
        </row>
        <row r="437">
          <cell r="A437">
            <v>35855</v>
          </cell>
          <cell r="B437">
            <v>330121</v>
          </cell>
          <cell r="C437">
            <v>15927880</v>
          </cell>
          <cell r="D437" t="str">
            <v>290,910     48249       46.84     832     23796</v>
          </cell>
        </row>
        <row r="438">
          <cell r="A438">
            <v>35886</v>
          </cell>
          <cell r="B438">
            <v>310719</v>
          </cell>
          <cell r="C438">
            <v>20499934</v>
          </cell>
          <cell r="D438" t="str">
            <v>372,003     65976       54.49     848     23884</v>
          </cell>
        </row>
        <row r="439">
          <cell r="A439">
            <v>35916</v>
          </cell>
          <cell r="B439">
            <v>324949</v>
          </cell>
          <cell r="C439">
            <v>20969168</v>
          </cell>
          <cell r="D439" t="str">
            <v>382,942     64531       54.10     846     23349</v>
          </cell>
        </row>
        <row r="440">
          <cell r="A440">
            <v>35947</v>
          </cell>
          <cell r="B440">
            <v>308451</v>
          </cell>
          <cell r="C440">
            <v>14127002</v>
          </cell>
          <cell r="D440" t="str">
            <v>348,669     45800       53.06     827     21845</v>
          </cell>
        </row>
        <row r="441">
          <cell r="A441">
            <v>35977</v>
          </cell>
          <cell r="B441">
            <v>293863</v>
          </cell>
          <cell r="C441">
            <v>18702861</v>
          </cell>
          <cell r="D441" t="str">
            <v>407,848     63645       58.12     836     23817</v>
          </cell>
        </row>
        <row r="442">
          <cell r="A442">
            <v>36008</v>
          </cell>
          <cell r="B442">
            <v>315837</v>
          </cell>
          <cell r="C442">
            <v>19059405</v>
          </cell>
          <cell r="D442" t="str">
            <v>367,502     60346       53.78     833     23514</v>
          </cell>
        </row>
        <row r="443">
          <cell r="A443">
            <v>36039</v>
          </cell>
          <cell r="B443">
            <v>315778</v>
          </cell>
          <cell r="C443">
            <v>17979034</v>
          </cell>
          <cell r="D443" t="str">
            <v>397,767     56936       55.75     822     22668</v>
          </cell>
        </row>
        <row r="444">
          <cell r="A444">
            <v>36069</v>
          </cell>
          <cell r="B444">
            <v>296761</v>
          </cell>
          <cell r="C444">
            <v>18865350</v>
          </cell>
          <cell r="D444" t="str">
            <v>458,871     63571       60.73     844     23394</v>
          </cell>
        </row>
        <row r="445">
          <cell r="A445">
            <v>36100</v>
          </cell>
          <cell r="B445">
            <v>272222</v>
          </cell>
          <cell r="C445">
            <v>17165908</v>
          </cell>
          <cell r="D445" t="str">
            <v>402,939     63059       59.68     836     22579</v>
          </cell>
        </row>
        <row r="446">
          <cell r="A446">
            <v>36130</v>
          </cell>
          <cell r="B446">
            <v>280291</v>
          </cell>
          <cell r="C446">
            <v>17156483</v>
          </cell>
          <cell r="D446" t="str">
            <v>364,439     61210       56.53     829     22617</v>
          </cell>
        </row>
        <row r="447">
          <cell r="A447" t="str">
            <v>Totals:</v>
          </cell>
          <cell r="B447" t="str">
            <v>__________</v>
          </cell>
          <cell r="C447" t="str">
            <v>__________</v>
          </cell>
          <cell r="D447" t="str">
            <v>__________</v>
          </cell>
        </row>
        <row r="448">
          <cell r="A448">
            <v>1998</v>
          </cell>
          <cell r="B448">
            <v>3694941</v>
          </cell>
          <cell r="C448">
            <v>211199898</v>
          </cell>
          <cell r="D448">
            <v>4472203</v>
          </cell>
        </row>
        <row r="450">
          <cell r="A450">
            <v>36161</v>
          </cell>
          <cell r="B450">
            <v>263880</v>
          </cell>
          <cell r="C450">
            <v>14612303</v>
          </cell>
          <cell r="D450" t="str">
            <v>357,961     55375       57.56     779     21473</v>
          </cell>
        </row>
        <row r="451">
          <cell r="A451">
            <v>36192</v>
          </cell>
          <cell r="B451">
            <v>233041</v>
          </cell>
          <cell r="C451">
            <v>14095848</v>
          </cell>
          <cell r="D451" t="str">
            <v>310,245     60487       57.11     774     18621</v>
          </cell>
        </row>
        <row r="452">
          <cell r="A452">
            <v>36220</v>
          </cell>
          <cell r="B452">
            <v>269414</v>
          </cell>
          <cell r="C452">
            <v>15519264</v>
          </cell>
          <cell r="D452" t="str">
            <v>343,519     57604       56.05     821     22947</v>
          </cell>
        </row>
        <row r="453">
          <cell r="A453">
            <v>36251</v>
          </cell>
          <cell r="B453">
            <v>227191</v>
          </cell>
          <cell r="C453">
            <v>15839130</v>
          </cell>
          <cell r="D453" t="str">
            <v>334,676     69718       59.56     803     21921</v>
          </cell>
        </row>
        <row r="454">
          <cell r="A454">
            <v>36281</v>
          </cell>
          <cell r="B454">
            <v>191351</v>
          </cell>
          <cell r="C454">
            <v>13965476</v>
          </cell>
          <cell r="D454" t="str">
            <v>309,190     72984       61.77     773     20700</v>
          </cell>
        </row>
        <row r="455">
          <cell r="A455">
            <v>36312</v>
          </cell>
          <cell r="B455">
            <v>212272</v>
          </cell>
          <cell r="C455">
            <v>16402786</v>
          </cell>
          <cell r="D455" t="str">
            <v>272,500     77273       56.21     807     21631</v>
          </cell>
        </row>
        <row r="456">
          <cell r="A456">
            <v>36342</v>
          </cell>
          <cell r="B456">
            <v>217799</v>
          </cell>
          <cell r="C456">
            <v>12133790</v>
          </cell>
          <cell r="D456" t="str">
            <v>319,464     55711       59.46     796     22855</v>
          </cell>
        </row>
        <row r="457">
          <cell r="A457">
            <v>36373</v>
          </cell>
          <cell r="B457">
            <v>218385</v>
          </cell>
          <cell r="C457">
            <v>11729301</v>
          </cell>
          <cell r="D457" t="str">
            <v>315,112     53710       59.07     807     23536</v>
          </cell>
        </row>
        <row r="458">
          <cell r="A458">
            <v>36404</v>
          </cell>
          <cell r="B458">
            <v>180393</v>
          </cell>
          <cell r="C458">
            <v>12863194</v>
          </cell>
          <cell r="D458" t="str">
            <v>281,903     71307       60.98     822     22681</v>
          </cell>
        </row>
        <row r="459">
          <cell r="A459">
            <v>36434</v>
          </cell>
          <cell r="B459">
            <v>188267</v>
          </cell>
          <cell r="C459">
            <v>14221800</v>
          </cell>
          <cell r="D459" t="str">
            <v>294,363     75541       60.99     661     18439</v>
          </cell>
        </row>
        <row r="460">
          <cell r="A460">
            <v>36465</v>
          </cell>
          <cell r="B460">
            <v>187028</v>
          </cell>
          <cell r="C460">
            <v>13986086</v>
          </cell>
          <cell r="D460" t="str">
            <v>281,422     74781       60.08     769     20496</v>
          </cell>
        </row>
        <row r="461">
          <cell r="A461">
            <v>36495</v>
          </cell>
          <cell r="B461">
            <v>191578</v>
          </cell>
          <cell r="C461">
            <v>10508913</v>
          </cell>
          <cell r="D461" t="str">
            <v>276,769     54855       59.09     747     21229</v>
          </cell>
        </row>
        <row r="462">
          <cell r="A462" t="str">
            <v>Totals:</v>
          </cell>
          <cell r="B462" t="str">
            <v>__________</v>
          </cell>
          <cell r="C462" t="str">
            <v>__________</v>
          </cell>
          <cell r="D462" t="str">
            <v>__________</v>
          </cell>
        </row>
        <row r="463">
          <cell r="A463">
            <v>1999</v>
          </cell>
          <cell r="B463">
            <v>2580599</v>
          </cell>
          <cell r="C463">
            <v>165877891</v>
          </cell>
          <cell r="D463">
            <v>3697124</v>
          </cell>
        </row>
        <row r="465">
          <cell r="A465">
            <v>36526</v>
          </cell>
          <cell r="B465">
            <v>217521</v>
          </cell>
          <cell r="C465">
            <v>11380739</v>
          </cell>
          <cell r="D465" t="str">
            <v>295,367     52321       57.59     777     22039</v>
          </cell>
        </row>
        <row r="466">
          <cell r="A466">
            <v>36557</v>
          </cell>
          <cell r="B466">
            <v>155104</v>
          </cell>
          <cell r="C466">
            <v>7760408</v>
          </cell>
          <cell r="D466" t="str">
            <v>136,845     50034       46.87     595     15592</v>
          </cell>
        </row>
        <row r="467">
          <cell r="A467">
            <v>36586</v>
          </cell>
          <cell r="B467">
            <v>186200</v>
          </cell>
          <cell r="C467">
            <v>10670527</v>
          </cell>
          <cell r="D467" t="str">
            <v>280,881     57307       60.14     755     21620</v>
          </cell>
        </row>
        <row r="468">
          <cell r="A468">
            <v>36617</v>
          </cell>
          <cell r="B468">
            <v>173272</v>
          </cell>
          <cell r="C468">
            <v>10622708</v>
          </cell>
          <cell r="D468" t="str">
            <v>264,654     61307       60.43     762     21131</v>
          </cell>
        </row>
        <row r="469">
          <cell r="A469">
            <v>36647</v>
          </cell>
          <cell r="B469">
            <v>188875</v>
          </cell>
          <cell r="C469">
            <v>11229415</v>
          </cell>
          <cell r="D469" t="str">
            <v>258,685     59455       57.80     753     21602</v>
          </cell>
        </row>
        <row r="470">
          <cell r="A470">
            <v>36678</v>
          </cell>
          <cell r="B470">
            <v>198883</v>
          </cell>
          <cell r="C470">
            <v>11007908</v>
          </cell>
          <cell r="D470" t="str">
            <v>302,616     55349       60.34     796     21817</v>
          </cell>
        </row>
        <row r="471">
          <cell r="A471">
            <v>36708</v>
          </cell>
          <cell r="B471">
            <v>178531</v>
          </cell>
          <cell r="C471">
            <v>10401342</v>
          </cell>
          <cell r="D471" t="str">
            <v>248,030     58261       58.15     762     22017</v>
          </cell>
        </row>
        <row r="472">
          <cell r="A472">
            <v>36739</v>
          </cell>
          <cell r="B472">
            <v>109755</v>
          </cell>
          <cell r="C472">
            <v>9218510</v>
          </cell>
          <cell r="D472" t="str">
            <v>246,180     83992       69.16     799     22930</v>
          </cell>
        </row>
        <row r="473">
          <cell r="A473">
            <v>36770</v>
          </cell>
          <cell r="B473">
            <v>56168</v>
          </cell>
          <cell r="C473">
            <v>5880848</v>
          </cell>
          <cell r="D473" t="str">
            <v>90,082    104702       61.59     573     15614</v>
          </cell>
        </row>
        <row r="474">
          <cell r="A474">
            <v>36800</v>
          </cell>
          <cell r="B474">
            <v>201502</v>
          </cell>
          <cell r="C474">
            <v>10655569</v>
          </cell>
          <cell r="D474" t="str">
            <v>268,621     52881       57.14     690     19540</v>
          </cell>
        </row>
        <row r="475">
          <cell r="A475">
            <v>36831</v>
          </cell>
          <cell r="B475">
            <v>197214</v>
          </cell>
          <cell r="C475">
            <v>10681535</v>
          </cell>
          <cell r="D475" t="str">
            <v>265,969     54163       57.42     782     21729</v>
          </cell>
        </row>
        <row r="476">
          <cell r="A476">
            <v>36861</v>
          </cell>
          <cell r="B476">
            <v>79740</v>
          </cell>
          <cell r="C476">
            <v>5388583</v>
          </cell>
          <cell r="D476" t="str">
            <v>184,445     67577       69.82     715     20417</v>
          </cell>
        </row>
        <row r="477">
          <cell r="A477" t="str">
            <v>Totals:</v>
          </cell>
          <cell r="B477" t="str">
            <v>__________</v>
          </cell>
          <cell r="C477" t="str">
            <v>__________</v>
          </cell>
          <cell r="D477" t="str">
            <v>__________</v>
          </cell>
        </row>
        <row r="478">
          <cell r="A478">
            <v>2000</v>
          </cell>
          <cell r="B478">
            <v>1942765</v>
          </cell>
          <cell r="C478">
            <v>114898092</v>
          </cell>
          <cell r="D478">
            <v>2842375</v>
          </cell>
        </row>
        <row r="480">
          <cell r="A480">
            <v>36892</v>
          </cell>
          <cell r="B480">
            <v>74740</v>
          </cell>
          <cell r="C480">
            <v>5102457</v>
          </cell>
          <cell r="D480" t="str">
            <v>186,761     68270       71.42     707     19921</v>
          </cell>
        </row>
        <row r="481">
          <cell r="A481">
            <v>36923</v>
          </cell>
          <cell r="B481">
            <v>74154</v>
          </cell>
          <cell r="C481">
            <v>5095751</v>
          </cell>
          <cell r="D481" t="str">
            <v>153,319     68719       67.40     703     15932</v>
          </cell>
        </row>
        <row r="482">
          <cell r="A482">
            <v>36951</v>
          </cell>
          <cell r="B482">
            <v>73965</v>
          </cell>
          <cell r="C482">
            <v>5280055</v>
          </cell>
          <cell r="D482" t="str">
            <v>165,412     71386       69.10     671     16483</v>
          </cell>
        </row>
        <row r="483">
          <cell r="A483">
            <v>36982</v>
          </cell>
          <cell r="B483">
            <v>8679</v>
          </cell>
          <cell r="C483">
            <v>1402994</v>
          </cell>
          <cell r="D483" t="str">
            <v>10,320    161654       54.32     312      7715</v>
          </cell>
        </row>
        <row r="484">
          <cell r="A484">
            <v>37012</v>
          </cell>
          <cell r="B484">
            <v>34186</v>
          </cell>
          <cell r="C484">
            <v>2076424</v>
          </cell>
          <cell r="D484" t="str">
            <v>37,468     60740       52.29     446      9508</v>
          </cell>
        </row>
        <row r="485">
          <cell r="A485">
            <v>37043</v>
          </cell>
          <cell r="B485">
            <v>3135</v>
          </cell>
          <cell r="C485">
            <v>540813</v>
          </cell>
          <cell r="D485" t="str">
            <v>3,853    172509       55.14     162      4651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p94"/>
    </sheetNames>
    <sheetDataSet>
      <sheetData sheetId="0">
        <row r="38">
          <cell r="A38">
            <v>34578</v>
          </cell>
          <cell r="B38">
            <v>3511</v>
          </cell>
          <cell r="C38">
            <v>72712</v>
          </cell>
          <cell r="D38" t="str">
            <v>256     20710        6.80       6       150</v>
          </cell>
        </row>
        <row r="39">
          <cell r="A39">
            <v>34608</v>
          </cell>
          <cell r="B39">
            <v>5663</v>
          </cell>
          <cell r="C39">
            <v>296439</v>
          </cell>
          <cell r="D39" t="str">
            <v>601     52347        9.59       6       182</v>
          </cell>
        </row>
        <row r="40">
          <cell r="A40">
            <v>34639</v>
          </cell>
          <cell r="B40">
            <v>4454</v>
          </cell>
          <cell r="C40">
            <v>369886</v>
          </cell>
          <cell r="D40" t="str">
            <v>342     83046        7.13       6       156</v>
          </cell>
        </row>
        <row r="41">
          <cell r="A41">
            <v>34669</v>
          </cell>
          <cell r="B41">
            <v>5710</v>
          </cell>
          <cell r="C41">
            <v>146416</v>
          </cell>
          <cell r="D41" t="str">
            <v>238     25643        4.00       6       178</v>
          </cell>
        </row>
        <row r="42">
          <cell r="A42" t="str">
            <v>Totals: ___</v>
          </cell>
          <cell r="B42" t="str">
            <v>_______</v>
          </cell>
          <cell r="C42" t="str">
            <v>__________</v>
          </cell>
          <cell r="D42" t="str">
            <v>__________</v>
          </cell>
        </row>
        <row r="43">
          <cell r="A43">
            <v>1994</v>
          </cell>
          <cell r="B43">
            <v>19338</v>
          </cell>
          <cell r="C43">
            <v>885453</v>
          </cell>
          <cell r="D43">
            <v>1437</v>
          </cell>
        </row>
        <row r="45">
          <cell r="A45">
            <v>34700</v>
          </cell>
          <cell r="B45">
            <v>4637</v>
          </cell>
          <cell r="C45">
            <v>619076</v>
          </cell>
          <cell r="D45" t="str">
            <v>590    133508       11.29       6       184</v>
          </cell>
        </row>
        <row r="46">
          <cell r="A46">
            <v>34731</v>
          </cell>
          <cell r="B46">
            <v>5184</v>
          </cell>
          <cell r="C46">
            <v>500669</v>
          </cell>
          <cell r="D46" t="str">
            <v>603     96580       10.42       6       167</v>
          </cell>
        </row>
        <row r="47">
          <cell r="A47">
            <v>34759</v>
          </cell>
          <cell r="B47">
            <v>5354</v>
          </cell>
          <cell r="C47">
            <v>545264</v>
          </cell>
          <cell r="D47" t="str">
            <v>475    101843        8.15       6       184</v>
          </cell>
        </row>
        <row r="48">
          <cell r="A48">
            <v>34790</v>
          </cell>
          <cell r="B48">
            <v>5182</v>
          </cell>
          <cell r="C48">
            <v>522141</v>
          </cell>
          <cell r="D48" t="str">
            <v>708    100761       12.02       6       180</v>
          </cell>
        </row>
        <row r="49">
          <cell r="A49">
            <v>34820</v>
          </cell>
          <cell r="B49">
            <v>4297</v>
          </cell>
          <cell r="C49">
            <v>494022</v>
          </cell>
          <cell r="D49" t="str">
            <v>436    114970        9.21       6       182</v>
          </cell>
        </row>
        <row r="50">
          <cell r="A50">
            <v>34851</v>
          </cell>
          <cell r="B50">
            <v>3897</v>
          </cell>
          <cell r="C50">
            <v>419847</v>
          </cell>
          <cell r="D50" t="str">
            <v>583    107736       13.01       6       179</v>
          </cell>
        </row>
        <row r="51">
          <cell r="A51">
            <v>34881</v>
          </cell>
          <cell r="B51">
            <v>3263</v>
          </cell>
          <cell r="C51">
            <v>439603</v>
          </cell>
          <cell r="D51" t="str">
            <v>553    134724       14.49       6       186</v>
          </cell>
        </row>
        <row r="52">
          <cell r="A52">
            <v>34912</v>
          </cell>
          <cell r="B52">
            <v>3255</v>
          </cell>
          <cell r="C52">
            <v>395694</v>
          </cell>
          <cell r="D52" t="str">
            <v>447    121565       12.07       6       180</v>
          </cell>
        </row>
        <row r="53">
          <cell r="A53">
            <v>34943</v>
          </cell>
          <cell r="B53">
            <v>3673</v>
          </cell>
          <cell r="C53">
            <v>363842</v>
          </cell>
          <cell r="D53" t="str">
            <v>424     99059       10.35       6       180</v>
          </cell>
        </row>
        <row r="54">
          <cell r="A54">
            <v>34973</v>
          </cell>
          <cell r="B54">
            <v>2722</v>
          </cell>
          <cell r="C54">
            <v>318814</v>
          </cell>
          <cell r="D54" t="str">
            <v>373    117125       12.05       6       179</v>
          </cell>
        </row>
        <row r="55">
          <cell r="A55">
            <v>35004</v>
          </cell>
          <cell r="B55">
            <v>3431</v>
          </cell>
          <cell r="C55">
            <v>293267</v>
          </cell>
          <cell r="D55" t="str">
            <v>293     85476        7.87       6       180</v>
          </cell>
        </row>
        <row r="56">
          <cell r="A56">
            <v>35034</v>
          </cell>
          <cell r="B56">
            <v>2186</v>
          </cell>
          <cell r="C56">
            <v>285367</v>
          </cell>
          <cell r="D56" t="str">
            <v>343    130544       13.56       6       183</v>
          </cell>
        </row>
        <row r="57">
          <cell r="A57" t="str">
            <v>Totals: ___</v>
          </cell>
          <cell r="B57" t="str">
            <v>_______</v>
          </cell>
          <cell r="C57" t="str">
            <v>__________</v>
          </cell>
          <cell r="D57" t="str">
            <v>__________</v>
          </cell>
        </row>
        <row r="58">
          <cell r="A58">
            <v>1995</v>
          </cell>
          <cell r="B58">
            <v>47081</v>
          </cell>
          <cell r="C58">
            <v>5197606</v>
          </cell>
          <cell r="D58">
            <v>5828</v>
          </cell>
        </row>
        <row r="60">
          <cell r="A60">
            <v>35065</v>
          </cell>
          <cell r="B60">
            <v>2223</v>
          </cell>
          <cell r="C60">
            <v>276373</v>
          </cell>
          <cell r="D60" t="str">
            <v>270    124325       10.83       6       184</v>
          </cell>
        </row>
        <row r="61">
          <cell r="A61">
            <v>35096</v>
          </cell>
          <cell r="B61">
            <v>2221</v>
          </cell>
          <cell r="C61">
            <v>261175</v>
          </cell>
          <cell r="D61" t="str">
            <v>384    117594       14.74       6       173</v>
          </cell>
        </row>
        <row r="62">
          <cell r="A62">
            <v>35125</v>
          </cell>
          <cell r="B62">
            <v>2998</v>
          </cell>
          <cell r="C62">
            <v>292033</v>
          </cell>
          <cell r="D62" t="str">
            <v>431     97410       12.57       6       186</v>
          </cell>
        </row>
        <row r="63">
          <cell r="A63">
            <v>35156</v>
          </cell>
          <cell r="B63">
            <v>2594</v>
          </cell>
          <cell r="C63">
            <v>272931</v>
          </cell>
          <cell r="D63" t="str">
            <v>415    105217       13.79       6       180</v>
          </cell>
        </row>
        <row r="64">
          <cell r="A64">
            <v>35186</v>
          </cell>
          <cell r="B64">
            <v>1169</v>
          </cell>
          <cell r="C64">
            <v>275351</v>
          </cell>
          <cell r="D64" t="str">
            <v>336    235545       22.33       6       186</v>
          </cell>
        </row>
        <row r="65">
          <cell r="A65">
            <v>35217</v>
          </cell>
          <cell r="B65">
            <v>2204</v>
          </cell>
          <cell r="C65">
            <v>254887</v>
          </cell>
          <cell r="D65" t="str">
            <v>340    115648       13.36       6       180</v>
          </cell>
        </row>
        <row r="66">
          <cell r="A66">
            <v>35247</v>
          </cell>
          <cell r="B66">
            <v>855</v>
          </cell>
          <cell r="C66">
            <v>240372</v>
          </cell>
          <cell r="D66" t="str">
            <v>264    281137       23.59       6       186</v>
          </cell>
        </row>
        <row r="67">
          <cell r="A67">
            <v>35278</v>
          </cell>
          <cell r="B67">
            <v>2280</v>
          </cell>
          <cell r="C67">
            <v>232678</v>
          </cell>
          <cell r="D67" t="str">
            <v>274    102052       10.73       6       185</v>
          </cell>
        </row>
        <row r="68">
          <cell r="A68">
            <v>35309</v>
          </cell>
          <cell r="B68">
            <v>1648</v>
          </cell>
          <cell r="C68">
            <v>144879</v>
          </cell>
          <cell r="D68" t="str">
            <v>529     87913       24.30       6       180</v>
          </cell>
        </row>
        <row r="69">
          <cell r="A69">
            <v>35339</v>
          </cell>
          <cell r="B69">
            <v>3193</v>
          </cell>
          <cell r="C69">
            <v>205047</v>
          </cell>
          <cell r="D69" t="str">
            <v>232     64218        6.77       6       186</v>
          </cell>
        </row>
        <row r="70">
          <cell r="A70">
            <v>35370</v>
          </cell>
          <cell r="B70">
            <v>1952</v>
          </cell>
          <cell r="C70">
            <v>148199</v>
          </cell>
          <cell r="D70" t="str">
            <v>281     75922       12.58       5       148</v>
          </cell>
        </row>
        <row r="71">
          <cell r="A71">
            <v>35400</v>
          </cell>
          <cell r="B71">
            <v>481</v>
          </cell>
          <cell r="C71">
            <v>142567</v>
          </cell>
          <cell r="D71" t="str">
            <v>155    296398       24.37       5       155</v>
          </cell>
        </row>
        <row r="72">
          <cell r="A72" t="str">
            <v>Totals: ___</v>
          </cell>
          <cell r="B72" t="str">
            <v>_______</v>
          </cell>
          <cell r="C72" t="str">
            <v>__________</v>
          </cell>
          <cell r="D72" t="str">
            <v>__________</v>
          </cell>
        </row>
        <row r="73">
          <cell r="A73">
            <v>1996</v>
          </cell>
          <cell r="B73">
            <v>23818</v>
          </cell>
          <cell r="C73">
            <v>2746492</v>
          </cell>
          <cell r="D73">
            <v>3911</v>
          </cell>
        </row>
        <row r="75">
          <cell r="A75">
            <v>35431</v>
          </cell>
          <cell r="B75">
            <v>404</v>
          </cell>
          <cell r="C75">
            <v>70109</v>
          </cell>
          <cell r="D75" t="str">
            <v>65    173538       13.86       3        89</v>
          </cell>
        </row>
        <row r="76">
          <cell r="A76">
            <v>35462</v>
          </cell>
          <cell r="B76">
            <v>630</v>
          </cell>
          <cell r="C76">
            <v>149478</v>
          </cell>
          <cell r="D76" t="str">
            <v>86    237267       12.01       5       140</v>
          </cell>
        </row>
        <row r="77">
          <cell r="A77">
            <v>35490</v>
          </cell>
          <cell r="B77">
            <v>754</v>
          </cell>
          <cell r="C77">
            <v>159616</v>
          </cell>
          <cell r="D77" t="str">
            <v>480    211693       38.90       5       155</v>
          </cell>
        </row>
        <row r="78">
          <cell r="A78">
            <v>35521</v>
          </cell>
          <cell r="B78">
            <v>1327</v>
          </cell>
          <cell r="C78">
            <v>149525</v>
          </cell>
          <cell r="D78" t="str">
            <v>229    112679       14.72       5       150</v>
          </cell>
        </row>
        <row r="79">
          <cell r="A79">
            <v>35551</v>
          </cell>
          <cell r="B79">
            <v>1830</v>
          </cell>
          <cell r="C79">
            <v>150658</v>
          </cell>
          <cell r="D79" t="str">
            <v>110     82327        5.67       5       154</v>
          </cell>
        </row>
        <row r="80">
          <cell r="A80">
            <v>35582</v>
          </cell>
          <cell r="B80">
            <v>1558</v>
          </cell>
          <cell r="C80">
            <v>132249</v>
          </cell>
          <cell r="D80" t="str">
            <v>324     84884       17.22       5       146</v>
          </cell>
        </row>
        <row r="81">
          <cell r="A81">
            <v>35612</v>
          </cell>
          <cell r="B81">
            <v>1865</v>
          </cell>
          <cell r="C81">
            <v>97418</v>
          </cell>
          <cell r="D81" t="str">
            <v>238     52235       11.32       5       155</v>
          </cell>
        </row>
        <row r="82">
          <cell r="A82">
            <v>35643</v>
          </cell>
          <cell r="B82">
            <v>1383</v>
          </cell>
          <cell r="C82">
            <v>125458</v>
          </cell>
          <cell r="D82" t="str">
            <v>188     90715       11.97       5       155</v>
          </cell>
        </row>
        <row r="83">
          <cell r="A83">
            <v>35674</v>
          </cell>
          <cell r="B83">
            <v>1082</v>
          </cell>
          <cell r="C83">
            <v>94016</v>
          </cell>
          <cell r="D83" t="str">
            <v>426     86891       28.25       5       150</v>
          </cell>
        </row>
        <row r="84">
          <cell r="A84">
            <v>35704</v>
          </cell>
          <cell r="B84">
            <v>1458</v>
          </cell>
          <cell r="C84">
            <v>92492</v>
          </cell>
          <cell r="D84" t="str">
            <v>251     63438       14.69       5       155</v>
          </cell>
        </row>
        <row r="85">
          <cell r="A85">
            <v>35735</v>
          </cell>
          <cell r="B85">
            <v>1047</v>
          </cell>
          <cell r="C85">
            <v>66252</v>
          </cell>
          <cell r="D85" t="str">
            <v>185     63278       15.02       5       150</v>
          </cell>
        </row>
        <row r="86">
          <cell r="A86">
            <v>35765</v>
          </cell>
          <cell r="B86">
            <v>1027</v>
          </cell>
          <cell r="C86">
            <v>76425</v>
          </cell>
          <cell r="D86" t="str">
            <v>558     74416       35.21       5       155</v>
          </cell>
        </row>
        <row r="87">
          <cell r="A87" t="str">
            <v>Totals: ___</v>
          </cell>
          <cell r="B87" t="str">
            <v>_______</v>
          </cell>
          <cell r="C87" t="str">
            <v>__________</v>
          </cell>
          <cell r="D87" t="str">
            <v>__________</v>
          </cell>
        </row>
        <row r="88">
          <cell r="A88">
            <v>1997</v>
          </cell>
          <cell r="B88">
            <v>14365</v>
          </cell>
          <cell r="C88">
            <v>1363696</v>
          </cell>
          <cell r="D88">
            <v>3140</v>
          </cell>
        </row>
        <row r="90">
          <cell r="A90">
            <v>35796</v>
          </cell>
          <cell r="B90">
            <v>1346</v>
          </cell>
          <cell r="C90">
            <v>129086</v>
          </cell>
          <cell r="D90" t="str">
            <v>434     95904       24.38       5       155</v>
          </cell>
        </row>
        <row r="91">
          <cell r="A91">
            <v>35827</v>
          </cell>
          <cell r="B91">
            <v>1294</v>
          </cell>
          <cell r="C91">
            <v>70106</v>
          </cell>
          <cell r="D91" t="str">
            <v>186     54178       12.57       5       140</v>
          </cell>
        </row>
        <row r="92">
          <cell r="A92">
            <v>35855</v>
          </cell>
          <cell r="B92">
            <v>667</v>
          </cell>
          <cell r="C92">
            <v>61978</v>
          </cell>
          <cell r="D92" t="str">
            <v>61     92921        8.38       5       153</v>
          </cell>
        </row>
        <row r="93">
          <cell r="A93">
            <v>35886</v>
          </cell>
          <cell r="B93">
            <v>725</v>
          </cell>
          <cell r="C93">
            <v>89641</v>
          </cell>
          <cell r="D93" t="str">
            <v>59    123643        7.53       5       150</v>
          </cell>
        </row>
        <row r="94">
          <cell r="A94">
            <v>35916</v>
          </cell>
          <cell r="B94">
            <v>537</v>
          </cell>
          <cell r="C94">
            <v>93906</v>
          </cell>
          <cell r="D94" t="str">
            <v>44    174872        7.57       5       137</v>
          </cell>
        </row>
        <row r="95">
          <cell r="A95">
            <v>35947</v>
          </cell>
          <cell r="B95">
            <v>780</v>
          </cell>
          <cell r="C95">
            <v>81511</v>
          </cell>
          <cell r="D95" t="str">
            <v>48    104502        5.80       5       129</v>
          </cell>
        </row>
        <row r="96">
          <cell r="A96">
            <v>35977</v>
          </cell>
          <cell r="B96">
            <v>245</v>
          </cell>
          <cell r="C96">
            <v>115810</v>
          </cell>
          <cell r="D96" t="str">
            <v>64    472694       20.71       5       140</v>
          </cell>
        </row>
        <row r="97">
          <cell r="A97">
            <v>36008</v>
          </cell>
          <cell r="B97">
            <v>831</v>
          </cell>
          <cell r="C97">
            <v>112420</v>
          </cell>
          <cell r="D97" t="str">
            <v>60    135283        6.73       5       138</v>
          </cell>
        </row>
        <row r="98">
          <cell r="A98">
            <v>36039</v>
          </cell>
          <cell r="B98">
            <v>692</v>
          </cell>
          <cell r="C98">
            <v>90580</v>
          </cell>
          <cell r="D98" t="str">
            <v>47    130896        6.36       5       132</v>
          </cell>
        </row>
        <row r="99">
          <cell r="A99">
            <v>36069</v>
          </cell>
          <cell r="B99">
            <v>532</v>
          </cell>
          <cell r="C99">
            <v>98825</v>
          </cell>
          <cell r="D99" t="str">
            <v>48    185762        8.28       5       136</v>
          </cell>
        </row>
        <row r="100">
          <cell r="A100">
            <v>36100</v>
          </cell>
          <cell r="B100">
            <v>504</v>
          </cell>
          <cell r="C100">
            <v>79492</v>
          </cell>
          <cell r="D100" t="str">
            <v>45    157723        8.20       5       131</v>
          </cell>
        </row>
        <row r="101">
          <cell r="A101">
            <v>36130</v>
          </cell>
          <cell r="B101">
            <v>952</v>
          </cell>
          <cell r="C101">
            <v>77032</v>
          </cell>
          <cell r="D101" t="str">
            <v>13     80916        1.35       5       133</v>
          </cell>
        </row>
        <row r="102">
          <cell r="A102" t="str">
            <v>Totals: ___</v>
          </cell>
          <cell r="B102" t="str">
            <v>_______</v>
          </cell>
          <cell r="C102" t="str">
            <v>__________</v>
          </cell>
          <cell r="D102" t="str">
            <v>__________</v>
          </cell>
        </row>
        <row r="103">
          <cell r="A103">
            <v>1998</v>
          </cell>
          <cell r="B103">
            <v>9105</v>
          </cell>
          <cell r="C103">
            <v>1100387</v>
          </cell>
          <cell r="D103">
            <v>1109</v>
          </cell>
        </row>
        <row r="105">
          <cell r="A105">
            <v>36161</v>
          </cell>
          <cell r="B105">
            <v>22</v>
          </cell>
          <cell r="C105">
            <v>24201</v>
          </cell>
          <cell r="D105" t="str">
            <v>177   1100046       88.94       3        69</v>
          </cell>
        </row>
        <row r="106">
          <cell r="A106">
            <v>36192</v>
          </cell>
          <cell r="B106">
            <v>101</v>
          </cell>
          <cell r="C106">
            <v>13092</v>
          </cell>
          <cell r="D106" t="str">
            <v>77    129624       43.26       3        65</v>
          </cell>
        </row>
        <row r="107">
          <cell r="A107">
            <v>36220</v>
          </cell>
          <cell r="B107">
            <v>956</v>
          </cell>
          <cell r="C107">
            <v>86008</v>
          </cell>
          <cell r="D107" t="str">
            <v>441     89967       31.57       5       121</v>
          </cell>
        </row>
        <row r="108">
          <cell r="A108">
            <v>36251</v>
          </cell>
          <cell r="B108">
            <v>592</v>
          </cell>
          <cell r="C108">
            <v>105315</v>
          </cell>
          <cell r="D108" t="str">
            <v>431    177897       42.13       5       128</v>
          </cell>
        </row>
        <row r="109">
          <cell r="A109">
            <v>36281</v>
          </cell>
          <cell r="B109">
            <v>681</v>
          </cell>
          <cell r="C109">
            <v>86464</v>
          </cell>
          <cell r="D109" t="str">
            <v>262    126967       27.78       4       124</v>
          </cell>
        </row>
        <row r="110">
          <cell r="A110">
            <v>36312</v>
          </cell>
          <cell r="B110">
            <v>886</v>
          </cell>
          <cell r="C110">
            <v>108547</v>
          </cell>
          <cell r="D110" t="str">
            <v>345    122514       28.03       5       132</v>
          </cell>
        </row>
        <row r="111">
          <cell r="A111">
            <v>36342</v>
          </cell>
          <cell r="B111">
            <v>742</v>
          </cell>
          <cell r="C111">
            <v>94277</v>
          </cell>
          <cell r="D111" t="str">
            <v>368    127058       33.15       5       134</v>
          </cell>
        </row>
        <row r="112">
          <cell r="A112">
            <v>36373</v>
          </cell>
          <cell r="B112">
            <v>716</v>
          </cell>
          <cell r="C112">
            <v>101022</v>
          </cell>
          <cell r="D112" t="str">
            <v>299    141093       29.46       5       133</v>
          </cell>
        </row>
        <row r="113">
          <cell r="A113">
            <v>36404</v>
          </cell>
          <cell r="B113">
            <v>567</v>
          </cell>
          <cell r="C113">
            <v>94554</v>
          </cell>
          <cell r="D113" t="str">
            <v>335    166762       37.14       5       127</v>
          </cell>
        </row>
        <row r="114">
          <cell r="A114">
            <v>36434</v>
          </cell>
          <cell r="B114">
            <v>811</v>
          </cell>
          <cell r="C114">
            <v>88392</v>
          </cell>
          <cell r="D114" t="str">
            <v>335    108992       29.23       5       134</v>
          </cell>
        </row>
        <row r="115">
          <cell r="A115">
            <v>36465</v>
          </cell>
          <cell r="B115">
            <v>408</v>
          </cell>
          <cell r="C115">
            <v>80041</v>
          </cell>
          <cell r="D115" t="str">
            <v>354    196179       46.46       5       131</v>
          </cell>
        </row>
        <row r="116">
          <cell r="A116">
            <v>36495</v>
          </cell>
          <cell r="B116">
            <v>697</v>
          </cell>
          <cell r="C116">
            <v>81895</v>
          </cell>
          <cell r="D116" t="str">
            <v>305    117497       30.44       5       130</v>
          </cell>
        </row>
        <row r="117">
          <cell r="A117" t="str">
            <v>Totals: ___</v>
          </cell>
          <cell r="B117" t="str">
            <v>_______</v>
          </cell>
          <cell r="C117" t="str">
            <v>__________</v>
          </cell>
          <cell r="D117" t="str">
            <v>__________</v>
          </cell>
        </row>
        <row r="118">
          <cell r="A118">
            <v>1999</v>
          </cell>
          <cell r="B118">
            <v>7179</v>
          </cell>
          <cell r="C118">
            <v>963808</v>
          </cell>
          <cell r="D118">
            <v>3729</v>
          </cell>
        </row>
        <row r="120">
          <cell r="A120">
            <v>36526</v>
          </cell>
          <cell r="B120">
            <v>1204</v>
          </cell>
          <cell r="C120">
            <v>78344</v>
          </cell>
          <cell r="D120" t="str">
            <v>296     65070       19.73       5       131</v>
          </cell>
        </row>
        <row r="121">
          <cell r="A121">
            <v>36557</v>
          </cell>
          <cell r="B121">
            <v>21</v>
          </cell>
          <cell r="C121">
            <v>10098</v>
          </cell>
          <cell r="D121" t="str">
            <v>69    480858       76.67       1         8</v>
          </cell>
        </row>
        <row r="122">
          <cell r="A122">
            <v>36586</v>
          </cell>
          <cell r="B122">
            <v>563</v>
          </cell>
          <cell r="C122">
            <v>46347</v>
          </cell>
          <cell r="D122" t="str">
            <v>208     82322       26.98       3        72</v>
          </cell>
        </row>
        <row r="123">
          <cell r="A123">
            <v>36617</v>
          </cell>
          <cell r="B123">
            <v>22</v>
          </cell>
          <cell r="C123">
            <v>36438</v>
          </cell>
          <cell r="D123" t="str">
            <v>113   1656273       83.70       3        68</v>
          </cell>
        </row>
        <row r="124">
          <cell r="A124">
            <v>36647</v>
          </cell>
          <cell r="B124">
            <v>717</v>
          </cell>
          <cell r="C124">
            <v>41594</v>
          </cell>
          <cell r="D124" t="str">
            <v>75     58012        9.47       3        73</v>
          </cell>
        </row>
        <row r="125">
          <cell r="A125">
            <v>36678</v>
          </cell>
          <cell r="B125">
            <v>230</v>
          </cell>
          <cell r="C125">
            <v>40724</v>
          </cell>
          <cell r="D125" t="str">
            <v>143    177061       38.34       3        72</v>
          </cell>
        </row>
        <row r="126">
          <cell r="A126">
            <v>36708</v>
          </cell>
          <cell r="B126">
            <v>322</v>
          </cell>
          <cell r="C126">
            <v>33567</v>
          </cell>
          <cell r="D126" t="str">
            <v>228    104246       41.45       3        71</v>
          </cell>
        </row>
        <row r="127">
          <cell r="A127">
            <v>36739</v>
          </cell>
          <cell r="B127">
            <v>364</v>
          </cell>
          <cell r="C127">
            <v>67227</v>
          </cell>
          <cell r="D127" t="str">
            <v>336    184690       48.00       5       132</v>
          </cell>
        </row>
        <row r="128">
          <cell r="A128">
            <v>36770</v>
          </cell>
          <cell r="B128">
            <v>650</v>
          </cell>
          <cell r="C128">
            <v>37825</v>
          </cell>
          <cell r="D128" t="str">
            <v>223     58193       25.54       3        71</v>
          </cell>
        </row>
        <row r="129">
          <cell r="A129">
            <v>36800</v>
          </cell>
          <cell r="B129">
            <v>461</v>
          </cell>
          <cell r="C129">
            <v>71193</v>
          </cell>
          <cell r="D129" t="str">
            <v>431    154432       48.32       5       134</v>
          </cell>
        </row>
        <row r="130">
          <cell r="A130">
            <v>36831</v>
          </cell>
          <cell r="B130">
            <v>696</v>
          </cell>
          <cell r="C130">
            <v>60758</v>
          </cell>
          <cell r="D130" t="str">
            <v>260     87296       27.20       5       130</v>
          </cell>
        </row>
        <row r="131">
          <cell r="A131">
            <v>36861</v>
          </cell>
          <cell r="B131">
            <v>731</v>
          </cell>
          <cell r="C131">
            <v>63828</v>
          </cell>
          <cell r="D131" t="str">
            <v>264     87317       26.53       5       134</v>
          </cell>
        </row>
        <row r="132">
          <cell r="A132" t="str">
            <v>Totals: ___</v>
          </cell>
          <cell r="B132" t="str">
            <v>_______</v>
          </cell>
          <cell r="C132" t="str">
            <v>__________</v>
          </cell>
          <cell r="D132" t="str">
            <v>__________</v>
          </cell>
        </row>
        <row r="133">
          <cell r="A133">
            <v>2000</v>
          </cell>
          <cell r="B133">
            <v>5981</v>
          </cell>
          <cell r="C133">
            <v>587943</v>
          </cell>
          <cell r="D133">
            <v>2646</v>
          </cell>
        </row>
        <row r="135">
          <cell r="A135">
            <v>36892</v>
          </cell>
          <cell r="B135">
            <v>491</v>
          </cell>
          <cell r="C135">
            <v>63173</v>
          </cell>
          <cell r="D135" t="str">
            <v>310    128662       38.70       5       133</v>
          </cell>
        </row>
        <row r="136">
          <cell r="A136">
            <v>36923</v>
          </cell>
          <cell r="B136">
            <v>240</v>
          </cell>
          <cell r="C136">
            <v>56936</v>
          </cell>
          <cell r="D136" t="str">
            <v>261    237234       52.10       5       117</v>
          </cell>
        </row>
        <row r="137">
          <cell r="A137">
            <v>36951</v>
          </cell>
          <cell r="B137">
            <v>377</v>
          </cell>
          <cell r="C137">
            <v>38345</v>
          </cell>
          <cell r="D137" t="str">
            <v>139    101711       26.94       3        71</v>
          </cell>
        </row>
        <row r="138">
          <cell r="A138">
            <v>36982</v>
          </cell>
          <cell r="B138">
            <v>23</v>
          </cell>
          <cell r="C138">
            <v>10805</v>
          </cell>
          <cell r="D138" t="str">
            <v>51    469783       68.92       1         9</v>
          </cell>
        </row>
        <row r="139">
          <cell r="A139">
            <v>37012</v>
          </cell>
          <cell r="B139">
            <v>27</v>
          </cell>
          <cell r="C139">
            <v>11035</v>
          </cell>
          <cell r="D139" t="str">
            <v>76    408704       73.79       1         9</v>
          </cell>
        </row>
        <row r="140">
          <cell r="A140" t="str">
            <v>Totals: ___</v>
          </cell>
          <cell r="B140" t="str">
            <v>_______</v>
          </cell>
          <cell r="C140" t="str">
            <v>__________</v>
          </cell>
          <cell r="D140" t="str">
            <v>__________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t94"/>
    </sheetNames>
    <sheetDataSet>
      <sheetData sheetId="0">
        <row r="38">
          <cell r="A38">
            <v>34608</v>
          </cell>
          <cell r="B38">
            <v>3128</v>
          </cell>
          <cell r="C38">
            <v>173404</v>
          </cell>
          <cell r="D38" t="str">
            <v>751     55437       19.36      14       245</v>
          </cell>
        </row>
        <row r="39">
          <cell r="A39">
            <v>34639</v>
          </cell>
          <cell r="B39">
            <v>2543</v>
          </cell>
          <cell r="C39">
            <v>283614</v>
          </cell>
          <cell r="D39" t="str">
            <v>1,080    111528       29.81      12       345</v>
          </cell>
        </row>
        <row r="40">
          <cell r="A40">
            <v>34669</v>
          </cell>
          <cell r="B40">
            <v>3047</v>
          </cell>
          <cell r="C40">
            <v>297505</v>
          </cell>
          <cell r="D40" t="str">
            <v>1,599     97639       34.42      14       419</v>
          </cell>
        </row>
        <row r="41">
          <cell r="A41" t="str">
            <v>Totals: ___</v>
          </cell>
          <cell r="B41" t="str">
            <v>_______</v>
          </cell>
          <cell r="C41" t="str">
            <v>__________</v>
          </cell>
          <cell r="D41" t="str">
            <v>__________</v>
          </cell>
        </row>
        <row r="42">
          <cell r="A42">
            <v>1994</v>
          </cell>
          <cell r="B42">
            <v>8718</v>
          </cell>
          <cell r="C42">
            <v>754523</v>
          </cell>
          <cell r="D42">
            <v>3430</v>
          </cell>
        </row>
        <row r="44">
          <cell r="A44">
            <v>34700</v>
          </cell>
          <cell r="B44">
            <v>3059</v>
          </cell>
          <cell r="C44">
            <v>249358</v>
          </cell>
          <cell r="D44" t="str">
            <v>1,078     81517       26.06      13       374</v>
          </cell>
        </row>
        <row r="45">
          <cell r="A45">
            <v>34731</v>
          </cell>
          <cell r="B45">
            <v>2175</v>
          </cell>
          <cell r="C45">
            <v>124037</v>
          </cell>
          <cell r="D45" t="str">
            <v>779     57029       26.37      13       306</v>
          </cell>
        </row>
        <row r="46">
          <cell r="A46">
            <v>34759</v>
          </cell>
          <cell r="B46">
            <v>1931</v>
          </cell>
          <cell r="C46">
            <v>126055</v>
          </cell>
          <cell r="D46" t="str">
            <v>690     65280       26.33      11       311</v>
          </cell>
        </row>
        <row r="47">
          <cell r="A47">
            <v>34790</v>
          </cell>
          <cell r="B47">
            <v>2445</v>
          </cell>
          <cell r="C47">
            <v>132925</v>
          </cell>
          <cell r="D47" t="str">
            <v>653     54367       21.08      10       300</v>
          </cell>
        </row>
        <row r="48">
          <cell r="A48">
            <v>34820</v>
          </cell>
          <cell r="B48">
            <v>1987</v>
          </cell>
          <cell r="C48">
            <v>141524</v>
          </cell>
          <cell r="D48" t="str">
            <v>640     71225       24.36      11       313</v>
          </cell>
        </row>
        <row r="49">
          <cell r="A49">
            <v>34851</v>
          </cell>
          <cell r="B49">
            <v>1875</v>
          </cell>
          <cell r="C49">
            <v>113458</v>
          </cell>
          <cell r="D49" t="str">
            <v>610     60511       24.55      11       298</v>
          </cell>
        </row>
        <row r="50">
          <cell r="A50">
            <v>34881</v>
          </cell>
          <cell r="B50">
            <v>2557</v>
          </cell>
          <cell r="C50">
            <v>188643</v>
          </cell>
          <cell r="D50" t="str">
            <v>1,725     73776       40.28      10       310</v>
          </cell>
        </row>
        <row r="51">
          <cell r="A51">
            <v>34912</v>
          </cell>
          <cell r="B51">
            <v>2789</v>
          </cell>
          <cell r="C51">
            <v>199969</v>
          </cell>
          <cell r="D51" t="str">
            <v>1,942     71700       41.05      11       336</v>
          </cell>
        </row>
        <row r="52">
          <cell r="A52">
            <v>34943</v>
          </cell>
          <cell r="B52">
            <v>2909</v>
          </cell>
          <cell r="C52">
            <v>231254</v>
          </cell>
          <cell r="D52" t="str">
            <v>2,094     79497       41.85      13       348</v>
          </cell>
        </row>
        <row r="53">
          <cell r="A53">
            <v>34973</v>
          </cell>
          <cell r="B53">
            <v>2769</v>
          </cell>
          <cell r="C53">
            <v>242599</v>
          </cell>
          <cell r="D53" t="str">
            <v>2,400     87613       46.43      12       347</v>
          </cell>
        </row>
        <row r="54">
          <cell r="A54">
            <v>35004</v>
          </cell>
          <cell r="B54">
            <v>2695</v>
          </cell>
          <cell r="C54">
            <v>274437</v>
          </cell>
          <cell r="D54" t="str">
            <v>2,620    101832       49.29      14       404</v>
          </cell>
        </row>
        <row r="55">
          <cell r="A55">
            <v>35034</v>
          </cell>
          <cell r="B55">
            <v>2550</v>
          </cell>
          <cell r="C55">
            <v>286453</v>
          </cell>
          <cell r="D55" t="str">
            <v>2,701    112335       51.44      14       430</v>
          </cell>
        </row>
        <row r="56">
          <cell r="A56" t="str">
            <v>Totals: ___</v>
          </cell>
          <cell r="B56" t="str">
            <v>_______</v>
          </cell>
          <cell r="C56" t="str">
            <v>__________</v>
          </cell>
          <cell r="D56" t="str">
            <v>__________</v>
          </cell>
        </row>
        <row r="57">
          <cell r="A57">
            <v>1995</v>
          </cell>
          <cell r="B57">
            <v>29741</v>
          </cell>
          <cell r="C57">
            <v>2310712</v>
          </cell>
          <cell r="D57">
            <v>17932</v>
          </cell>
        </row>
        <row r="59">
          <cell r="A59">
            <v>35065</v>
          </cell>
          <cell r="B59">
            <v>2466</v>
          </cell>
          <cell r="C59">
            <v>266767</v>
          </cell>
          <cell r="D59" t="str">
            <v>2,740    108179       52.63      13       397</v>
          </cell>
        </row>
        <row r="60">
          <cell r="A60">
            <v>35096</v>
          </cell>
          <cell r="B60">
            <v>2728</v>
          </cell>
          <cell r="C60">
            <v>249934</v>
          </cell>
          <cell r="D60" t="str">
            <v>2,593     91619       48.73      14       405</v>
          </cell>
        </row>
        <row r="61">
          <cell r="A61">
            <v>35125</v>
          </cell>
          <cell r="B61">
            <v>2499</v>
          </cell>
          <cell r="C61">
            <v>286837</v>
          </cell>
          <cell r="D61" t="str">
            <v>1,151    114781       31.53      15       463</v>
          </cell>
        </row>
        <row r="62">
          <cell r="A62">
            <v>35156</v>
          </cell>
          <cell r="B62">
            <v>2837</v>
          </cell>
          <cell r="C62">
            <v>265475</v>
          </cell>
          <cell r="D62" t="str">
            <v>1,122     93576       28.34      14       419</v>
          </cell>
        </row>
        <row r="63">
          <cell r="A63">
            <v>35186</v>
          </cell>
          <cell r="B63">
            <v>1828</v>
          </cell>
          <cell r="C63">
            <v>199986</v>
          </cell>
          <cell r="D63" t="str">
            <v>462    109402       20.17      11       328</v>
          </cell>
        </row>
        <row r="64">
          <cell r="A64">
            <v>35217</v>
          </cell>
          <cell r="B64">
            <v>1595</v>
          </cell>
          <cell r="C64">
            <v>215914</v>
          </cell>
          <cell r="D64" t="str">
            <v>811    135370       33.71      12       359</v>
          </cell>
        </row>
        <row r="65">
          <cell r="A65">
            <v>35247</v>
          </cell>
          <cell r="B65">
            <v>1647</v>
          </cell>
          <cell r="C65">
            <v>218531</v>
          </cell>
          <cell r="D65" t="str">
            <v>830    132685       33.51      12       370</v>
          </cell>
        </row>
        <row r="66">
          <cell r="A66">
            <v>35278</v>
          </cell>
          <cell r="B66">
            <v>1635</v>
          </cell>
          <cell r="C66">
            <v>218153</v>
          </cell>
          <cell r="D66" t="str">
            <v>842    133427       33.99      12       353</v>
          </cell>
        </row>
        <row r="67">
          <cell r="A67">
            <v>35309</v>
          </cell>
          <cell r="B67">
            <v>1498</v>
          </cell>
          <cell r="C67">
            <v>203127</v>
          </cell>
          <cell r="D67" t="str">
            <v>843    135599       36.01      12       353</v>
          </cell>
        </row>
        <row r="68">
          <cell r="A68">
            <v>35339</v>
          </cell>
          <cell r="B68">
            <v>1659</v>
          </cell>
          <cell r="C68">
            <v>200743</v>
          </cell>
          <cell r="D68" t="str">
            <v>697    121003       29.58      12       371</v>
          </cell>
        </row>
        <row r="69">
          <cell r="A69">
            <v>35370</v>
          </cell>
          <cell r="B69">
            <v>1289</v>
          </cell>
          <cell r="C69">
            <v>146279</v>
          </cell>
          <cell r="D69" t="str">
            <v>586    113483       31.25      12       336</v>
          </cell>
        </row>
        <row r="70">
          <cell r="A70">
            <v>35400</v>
          </cell>
          <cell r="B70">
            <v>1582</v>
          </cell>
          <cell r="C70">
            <v>145723</v>
          </cell>
          <cell r="D70" t="str">
            <v>552     92114       25.87      12       354</v>
          </cell>
        </row>
        <row r="71">
          <cell r="A71" t="str">
            <v>Totals: ___</v>
          </cell>
          <cell r="B71" t="str">
            <v>_______</v>
          </cell>
          <cell r="C71" t="str">
            <v>__________</v>
          </cell>
          <cell r="D71" t="str">
            <v>__________</v>
          </cell>
        </row>
        <row r="72">
          <cell r="A72">
            <v>1996</v>
          </cell>
          <cell r="B72">
            <v>23263</v>
          </cell>
          <cell r="C72">
            <v>2617469</v>
          </cell>
          <cell r="D72">
            <v>13229</v>
          </cell>
        </row>
        <row r="74">
          <cell r="A74">
            <v>35431</v>
          </cell>
          <cell r="B74">
            <v>1328</v>
          </cell>
          <cell r="C74">
            <v>145290</v>
          </cell>
          <cell r="D74" t="str">
            <v>559    109406       29.62      12       369</v>
          </cell>
        </row>
        <row r="75">
          <cell r="A75">
            <v>35462</v>
          </cell>
          <cell r="B75">
            <v>1313</v>
          </cell>
          <cell r="C75">
            <v>126749</v>
          </cell>
          <cell r="D75" t="str">
            <v>461     96534       25.99      12       330</v>
          </cell>
        </row>
        <row r="76">
          <cell r="A76">
            <v>35490</v>
          </cell>
          <cell r="B76">
            <v>1299</v>
          </cell>
          <cell r="C76">
            <v>135513</v>
          </cell>
          <cell r="D76" t="str">
            <v>578    104322       30.79      12       368</v>
          </cell>
        </row>
        <row r="77">
          <cell r="A77">
            <v>35521</v>
          </cell>
          <cell r="B77">
            <v>1511</v>
          </cell>
          <cell r="C77">
            <v>138797</v>
          </cell>
          <cell r="D77" t="str">
            <v>561     91858       27.08      12       355</v>
          </cell>
        </row>
        <row r="78">
          <cell r="A78">
            <v>35551</v>
          </cell>
          <cell r="B78">
            <v>1252</v>
          </cell>
          <cell r="C78">
            <v>143856</v>
          </cell>
          <cell r="D78" t="str">
            <v>529    114901       29.70      12       363</v>
          </cell>
        </row>
        <row r="79">
          <cell r="A79">
            <v>35582</v>
          </cell>
          <cell r="B79">
            <v>1284</v>
          </cell>
          <cell r="C79">
            <v>132124</v>
          </cell>
          <cell r="D79" t="str">
            <v>605    102901       32.03      12       348</v>
          </cell>
        </row>
        <row r="80">
          <cell r="A80">
            <v>35612</v>
          </cell>
          <cell r="B80">
            <v>1567</v>
          </cell>
          <cell r="C80">
            <v>130430</v>
          </cell>
          <cell r="D80" t="str">
            <v>579     83236       26.98      12       368</v>
          </cell>
        </row>
        <row r="81">
          <cell r="A81">
            <v>35643</v>
          </cell>
          <cell r="B81">
            <v>1205</v>
          </cell>
          <cell r="C81">
            <v>126065</v>
          </cell>
          <cell r="D81" t="str">
            <v>510    104619       29.74      12       368</v>
          </cell>
        </row>
        <row r="82">
          <cell r="A82">
            <v>35674</v>
          </cell>
          <cell r="B82">
            <v>1308</v>
          </cell>
          <cell r="C82">
            <v>133885</v>
          </cell>
          <cell r="D82" t="str">
            <v>609    102359       31.77      12       348</v>
          </cell>
        </row>
        <row r="83">
          <cell r="A83">
            <v>35704</v>
          </cell>
          <cell r="B83">
            <v>1139</v>
          </cell>
          <cell r="C83">
            <v>127496</v>
          </cell>
          <cell r="D83" t="str">
            <v>509    111937       30.89      12       361</v>
          </cell>
        </row>
        <row r="84">
          <cell r="A84">
            <v>35735</v>
          </cell>
          <cell r="B84">
            <v>1163</v>
          </cell>
          <cell r="C84">
            <v>114937</v>
          </cell>
          <cell r="D84" t="str">
            <v>522     98829       30.98      12       353</v>
          </cell>
        </row>
        <row r="85">
          <cell r="A85">
            <v>35765</v>
          </cell>
          <cell r="B85">
            <v>1292</v>
          </cell>
          <cell r="C85">
            <v>125217</v>
          </cell>
          <cell r="D85" t="str">
            <v>655     96918       33.64      12       367</v>
          </cell>
        </row>
        <row r="86">
          <cell r="A86" t="str">
            <v>Totals: ___</v>
          </cell>
          <cell r="B86" t="str">
            <v>_______</v>
          </cell>
          <cell r="C86" t="str">
            <v>__________</v>
          </cell>
          <cell r="D86" t="str">
            <v>__________</v>
          </cell>
        </row>
        <row r="87">
          <cell r="A87">
            <v>1997</v>
          </cell>
          <cell r="B87">
            <v>15661</v>
          </cell>
          <cell r="C87">
            <v>1580359</v>
          </cell>
          <cell r="D87">
            <v>6677</v>
          </cell>
        </row>
        <row r="89">
          <cell r="A89">
            <v>35796</v>
          </cell>
          <cell r="B89">
            <v>1304</v>
          </cell>
          <cell r="C89">
            <v>115668</v>
          </cell>
          <cell r="D89" t="str">
            <v>586     88703       31.01      12       371</v>
          </cell>
        </row>
        <row r="90">
          <cell r="A90">
            <v>35827</v>
          </cell>
          <cell r="B90">
            <v>1276</v>
          </cell>
          <cell r="C90">
            <v>117979</v>
          </cell>
          <cell r="D90" t="str">
            <v>524     92461       29.11      12       328</v>
          </cell>
        </row>
        <row r="91">
          <cell r="A91">
            <v>35855</v>
          </cell>
          <cell r="B91">
            <v>1157</v>
          </cell>
          <cell r="C91">
            <v>120747</v>
          </cell>
          <cell r="D91" t="str">
            <v>422    104363       26.73      12       360</v>
          </cell>
        </row>
        <row r="92">
          <cell r="A92">
            <v>35886</v>
          </cell>
          <cell r="B92">
            <v>1118</v>
          </cell>
          <cell r="C92">
            <v>117012</v>
          </cell>
          <cell r="D92" t="str">
            <v>437    104662       28.10      12       356</v>
          </cell>
        </row>
        <row r="93">
          <cell r="A93">
            <v>35916</v>
          </cell>
          <cell r="B93">
            <v>1560</v>
          </cell>
          <cell r="C93">
            <v>119394</v>
          </cell>
          <cell r="D93" t="str">
            <v>488     76535       23.83      12       352</v>
          </cell>
        </row>
        <row r="94">
          <cell r="A94">
            <v>35947</v>
          </cell>
          <cell r="B94">
            <v>1462</v>
          </cell>
          <cell r="C94">
            <v>98971</v>
          </cell>
          <cell r="D94" t="str">
            <v>345     67696       19.09      12       317</v>
          </cell>
        </row>
        <row r="95">
          <cell r="A95">
            <v>35977</v>
          </cell>
          <cell r="B95">
            <v>1433</v>
          </cell>
          <cell r="C95">
            <v>111387</v>
          </cell>
          <cell r="D95" t="str">
            <v>393     77730       21.52      12       360</v>
          </cell>
        </row>
        <row r="96">
          <cell r="A96">
            <v>36008</v>
          </cell>
          <cell r="B96">
            <v>1462</v>
          </cell>
          <cell r="C96">
            <v>136648</v>
          </cell>
          <cell r="D96" t="str">
            <v>443     93467       23.25      12       370</v>
          </cell>
        </row>
        <row r="97">
          <cell r="A97">
            <v>36039</v>
          </cell>
          <cell r="B97">
            <v>1499</v>
          </cell>
          <cell r="C97">
            <v>116437</v>
          </cell>
          <cell r="D97" t="str">
            <v>503     77677       25.12      12       359</v>
          </cell>
        </row>
        <row r="98">
          <cell r="A98">
            <v>36069</v>
          </cell>
          <cell r="B98">
            <v>1496</v>
          </cell>
          <cell r="C98">
            <v>109874</v>
          </cell>
          <cell r="D98" t="str">
            <v>470     73446       23.91      12       364</v>
          </cell>
        </row>
        <row r="99">
          <cell r="A99">
            <v>36100</v>
          </cell>
          <cell r="B99">
            <v>1562</v>
          </cell>
          <cell r="C99">
            <v>101317</v>
          </cell>
          <cell r="D99" t="str">
            <v>379     64864       19.53      11       318</v>
          </cell>
        </row>
        <row r="100">
          <cell r="A100">
            <v>36130</v>
          </cell>
          <cell r="B100">
            <v>1186</v>
          </cell>
          <cell r="C100">
            <v>92485</v>
          </cell>
          <cell r="D100" t="str">
            <v>359     77981       23.24      11       331</v>
          </cell>
        </row>
        <row r="101">
          <cell r="A101" t="str">
            <v>Totals: ___</v>
          </cell>
          <cell r="B101" t="str">
            <v>_______</v>
          </cell>
          <cell r="C101" t="str">
            <v>__________</v>
          </cell>
          <cell r="D101" t="str">
            <v>__________</v>
          </cell>
        </row>
        <row r="102">
          <cell r="A102">
            <v>1998</v>
          </cell>
          <cell r="B102">
            <v>16515</v>
          </cell>
          <cell r="C102">
            <v>1357919</v>
          </cell>
          <cell r="D102">
            <v>5349</v>
          </cell>
        </row>
        <row r="104">
          <cell r="A104">
            <v>36161</v>
          </cell>
          <cell r="B104">
            <v>914</v>
          </cell>
          <cell r="C104">
            <v>60282</v>
          </cell>
          <cell r="D104" t="str">
            <v>171     65955       15.76       9       266</v>
          </cell>
        </row>
        <row r="105">
          <cell r="A105">
            <v>36192</v>
          </cell>
          <cell r="B105">
            <v>872</v>
          </cell>
          <cell r="C105">
            <v>53121</v>
          </cell>
          <cell r="D105" t="str">
            <v>175     60919       16.71       9       241</v>
          </cell>
        </row>
        <row r="106">
          <cell r="A106">
            <v>36220</v>
          </cell>
          <cell r="B106">
            <v>1259</v>
          </cell>
          <cell r="C106">
            <v>100998</v>
          </cell>
          <cell r="D106" t="str">
            <v>364     80221       22.43      12       333</v>
          </cell>
        </row>
        <row r="107">
          <cell r="A107">
            <v>36251</v>
          </cell>
          <cell r="B107">
            <v>1233</v>
          </cell>
          <cell r="C107">
            <v>99005</v>
          </cell>
          <cell r="D107" t="str">
            <v>338     80297       21.51      12       324</v>
          </cell>
        </row>
        <row r="108">
          <cell r="A108">
            <v>36281</v>
          </cell>
          <cell r="B108">
            <v>562</v>
          </cell>
          <cell r="C108">
            <v>74505</v>
          </cell>
          <cell r="D108" t="str">
            <v>242    132572       30.10      11       258</v>
          </cell>
        </row>
        <row r="109">
          <cell r="A109">
            <v>36312</v>
          </cell>
          <cell r="B109">
            <v>1130</v>
          </cell>
          <cell r="C109">
            <v>88152</v>
          </cell>
          <cell r="D109" t="str">
            <v>301     78011       21.03      12       271</v>
          </cell>
        </row>
        <row r="110">
          <cell r="A110">
            <v>36342</v>
          </cell>
          <cell r="B110">
            <v>1000</v>
          </cell>
          <cell r="C110">
            <v>94561</v>
          </cell>
          <cell r="D110" t="str">
            <v>267     94562       21.07       9       246</v>
          </cell>
        </row>
        <row r="111">
          <cell r="A111">
            <v>36373</v>
          </cell>
          <cell r="B111">
            <v>1040</v>
          </cell>
          <cell r="C111">
            <v>86506</v>
          </cell>
          <cell r="D111" t="str">
            <v>245     83179       19.07      10       298</v>
          </cell>
        </row>
        <row r="112">
          <cell r="A112">
            <v>36404</v>
          </cell>
          <cell r="B112">
            <v>540</v>
          </cell>
          <cell r="C112">
            <v>83702</v>
          </cell>
          <cell r="D112" t="str">
            <v>266    155004       33.00      10       294</v>
          </cell>
        </row>
        <row r="113">
          <cell r="A113">
            <v>36434</v>
          </cell>
          <cell r="B113">
            <v>375</v>
          </cell>
          <cell r="C113">
            <v>63420</v>
          </cell>
          <cell r="D113" t="str">
            <v>147    169121       28.16       7       215</v>
          </cell>
        </row>
        <row r="114">
          <cell r="A114">
            <v>36465</v>
          </cell>
          <cell r="B114">
            <v>608</v>
          </cell>
          <cell r="C114">
            <v>77733</v>
          </cell>
          <cell r="D114" t="str">
            <v>243    127851       28.55      10       289</v>
          </cell>
        </row>
        <row r="115">
          <cell r="A115">
            <v>36495</v>
          </cell>
          <cell r="B115">
            <v>598</v>
          </cell>
          <cell r="C115">
            <v>83082</v>
          </cell>
          <cell r="D115" t="str">
            <v>323    138934       35.07      10       310</v>
          </cell>
        </row>
        <row r="116">
          <cell r="A116" t="str">
            <v>Totals: ___</v>
          </cell>
          <cell r="B116" t="str">
            <v>_______</v>
          </cell>
          <cell r="C116" t="str">
            <v>__________</v>
          </cell>
          <cell r="D116" t="str">
            <v>__________</v>
          </cell>
        </row>
        <row r="117">
          <cell r="A117">
            <v>1999</v>
          </cell>
          <cell r="B117">
            <v>10131</v>
          </cell>
          <cell r="C117">
            <v>965067</v>
          </cell>
          <cell r="D117">
            <v>3082</v>
          </cell>
        </row>
        <row r="119">
          <cell r="A119">
            <v>36526</v>
          </cell>
          <cell r="B119">
            <v>610</v>
          </cell>
          <cell r="C119">
            <v>82881</v>
          </cell>
          <cell r="D119" t="str">
            <v>302    135871       33.11      10       310</v>
          </cell>
        </row>
        <row r="120">
          <cell r="A120">
            <v>36557</v>
          </cell>
          <cell r="B120">
            <v>436</v>
          </cell>
          <cell r="C120">
            <v>70519</v>
          </cell>
          <cell r="D120" t="str">
            <v>313    161741       41.79       8       230</v>
          </cell>
        </row>
        <row r="121">
          <cell r="A121">
            <v>36586</v>
          </cell>
          <cell r="B121">
            <v>509</v>
          </cell>
          <cell r="C121">
            <v>82076</v>
          </cell>
          <cell r="D121" t="str">
            <v>205    161250       28.71      10       310</v>
          </cell>
        </row>
        <row r="122">
          <cell r="A122">
            <v>36617</v>
          </cell>
          <cell r="B122">
            <v>635</v>
          </cell>
          <cell r="C122">
            <v>74812</v>
          </cell>
          <cell r="D122" t="str">
            <v>286    117815       31.05      10       288</v>
          </cell>
        </row>
        <row r="123">
          <cell r="A123">
            <v>36647</v>
          </cell>
          <cell r="B123">
            <v>545</v>
          </cell>
          <cell r="C123">
            <v>80794</v>
          </cell>
          <cell r="D123" t="str">
            <v>252    148246       31.62      10       310</v>
          </cell>
        </row>
        <row r="124">
          <cell r="A124">
            <v>36678</v>
          </cell>
          <cell r="B124">
            <v>785</v>
          </cell>
          <cell r="C124">
            <v>70879</v>
          </cell>
          <cell r="D124" t="str">
            <v>310     90292       28.31      10       295</v>
          </cell>
        </row>
        <row r="125">
          <cell r="A125">
            <v>36708</v>
          </cell>
          <cell r="B125">
            <v>571</v>
          </cell>
          <cell r="C125">
            <v>73980</v>
          </cell>
          <cell r="D125" t="str">
            <v>279    129563       32.82      10       269</v>
          </cell>
        </row>
        <row r="126">
          <cell r="A126">
            <v>36739</v>
          </cell>
          <cell r="B126">
            <v>541</v>
          </cell>
          <cell r="C126">
            <v>79239</v>
          </cell>
          <cell r="D126" t="str">
            <v>241    146468       30.82      10       294</v>
          </cell>
        </row>
        <row r="127">
          <cell r="A127">
            <v>36770</v>
          </cell>
          <cell r="B127">
            <v>427</v>
          </cell>
          <cell r="C127">
            <v>46326</v>
          </cell>
          <cell r="D127" t="str">
            <v>166    108492       27.99       6       180</v>
          </cell>
        </row>
        <row r="128">
          <cell r="A128">
            <v>36800</v>
          </cell>
          <cell r="B128">
            <v>723</v>
          </cell>
          <cell r="C128">
            <v>82969</v>
          </cell>
          <cell r="D128" t="str">
            <v>344    114757       32.24      10       306</v>
          </cell>
        </row>
        <row r="129">
          <cell r="A129">
            <v>36831</v>
          </cell>
          <cell r="B129">
            <v>580</v>
          </cell>
          <cell r="C129">
            <v>79572</v>
          </cell>
          <cell r="D129" t="str">
            <v>297    137194       33.87      10       300</v>
          </cell>
        </row>
        <row r="130">
          <cell r="A130">
            <v>36861</v>
          </cell>
          <cell r="B130">
            <v>399</v>
          </cell>
          <cell r="C130">
            <v>55941</v>
          </cell>
          <cell r="D130" t="str">
            <v>251    140204       38.62       9       277</v>
          </cell>
        </row>
        <row r="131">
          <cell r="A131" t="str">
            <v>Totals: ___</v>
          </cell>
          <cell r="B131" t="str">
            <v>_______</v>
          </cell>
          <cell r="C131" t="str">
            <v>__________</v>
          </cell>
          <cell r="D131" t="str">
            <v>__________</v>
          </cell>
        </row>
        <row r="132">
          <cell r="A132">
            <v>2000</v>
          </cell>
          <cell r="B132">
            <v>6761</v>
          </cell>
          <cell r="C132">
            <v>879988</v>
          </cell>
          <cell r="D132">
            <v>3246</v>
          </cell>
        </row>
        <row r="134">
          <cell r="A134">
            <v>36892</v>
          </cell>
          <cell r="B134">
            <v>438</v>
          </cell>
          <cell r="C134">
            <v>52847</v>
          </cell>
          <cell r="D134" t="str">
            <v>252    120656       36.52       9       279</v>
          </cell>
        </row>
        <row r="135">
          <cell r="A135">
            <v>36923</v>
          </cell>
          <cell r="B135">
            <v>368</v>
          </cell>
          <cell r="C135">
            <v>53016</v>
          </cell>
          <cell r="D135" t="str">
            <v>372    144066       50.27       9       252</v>
          </cell>
        </row>
        <row r="136">
          <cell r="A136">
            <v>36951</v>
          </cell>
          <cell r="B136">
            <v>263</v>
          </cell>
          <cell r="C136">
            <v>26690</v>
          </cell>
          <cell r="D136" t="str">
            <v>145    101483       35.54       7       215</v>
          </cell>
        </row>
        <row r="137">
          <cell r="A137">
            <v>36982</v>
          </cell>
          <cell r="B137">
            <v>163</v>
          </cell>
          <cell r="C137">
            <v>16289</v>
          </cell>
          <cell r="D137" t="str">
            <v>65     99933       28.51       4       119</v>
          </cell>
        </row>
        <row r="138">
          <cell r="A138">
            <v>37012</v>
          </cell>
          <cell r="B138">
            <v>97</v>
          </cell>
          <cell r="C138">
            <v>15132</v>
          </cell>
          <cell r="D138" t="str">
            <v>82    156001       45.81       5       153</v>
          </cell>
        </row>
        <row r="139">
          <cell r="A139">
            <v>37043</v>
          </cell>
          <cell r="B139">
            <v>63</v>
          </cell>
          <cell r="C139">
            <v>10902</v>
          </cell>
          <cell r="D139" t="str">
            <v>99    173048       61.11       2        58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v94"/>
    </sheetNames>
    <sheetDataSet>
      <sheetData sheetId="0">
        <row r="38">
          <cell r="A38">
            <v>34639</v>
          </cell>
          <cell r="B38">
            <v>3584</v>
          </cell>
          <cell r="C38">
            <v>195667</v>
          </cell>
          <cell r="D38" t="str">
            <v>1,836     54595       33.87      27       651</v>
          </cell>
        </row>
        <row r="39">
          <cell r="A39">
            <v>34669</v>
          </cell>
          <cell r="B39">
            <v>5858</v>
          </cell>
          <cell r="C39">
            <v>401582</v>
          </cell>
          <cell r="D39" t="str">
            <v>1,456     68553       19.91      22       663</v>
          </cell>
        </row>
        <row r="40">
          <cell r="A40" t="str">
            <v>Totals: ___</v>
          </cell>
          <cell r="B40" t="str">
            <v>_______</v>
          </cell>
          <cell r="C40" t="str">
            <v>__________</v>
          </cell>
          <cell r="D40" t="str">
            <v>__________</v>
          </cell>
        </row>
        <row r="41">
          <cell r="A41">
            <v>1994</v>
          </cell>
          <cell r="B41">
            <v>9442</v>
          </cell>
          <cell r="C41">
            <v>597249</v>
          </cell>
          <cell r="D41">
            <v>3292</v>
          </cell>
        </row>
        <row r="43">
          <cell r="A43">
            <v>34700</v>
          </cell>
          <cell r="B43">
            <v>4986</v>
          </cell>
          <cell r="C43">
            <v>660325</v>
          </cell>
          <cell r="D43" t="str">
            <v>1,248    132436       20.02      25       706</v>
          </cell>
        </row>
        <row r="44">
          <cell r="A44">
            <v>34731</v>
          </cell>
          <cell r="B44">
            <v>7078</v>
          </cell>
          <cell r="C44">
            <v>697343</v>
          </cell>
          <cell r="D44" t="str">
            <v>807     98523       10.23      23       543</v>
          </cell>
        </row>
        <row r="45">
          <cell r="A45">
            <v>34759</v>
          </cell>
          <cell r="B45">
            <v>7900</v>
          </cell>
          <cell r="C45">
            <v>775687</v>
          </cell>
          <cell r="D45" t="str">
            <v>711     98189        8.26      24       580</v>
          </cell>
        </row>
        <row r="46">
          <cell r="A46">
            <v>34790</v>
          </cell>
          <cell r="B46">
            <v>8017</v>
          </cell>
          <cell r="C46">
            <v>774900</v>
          </cell>
          <cell r="D46" t="str">
            <v>1,111     96658       12.17      24       545</v>
          </cell>
        </row>
        <row r="47">
          <cell r="A47">
            <v>34820</v>
          </cell>
          <cell r="B47">
            <v>7127</v>
          </cell>
          <cell r="C47">
            <v>877547</v>
          </cell>
          <cell r="D47" t="str">
            <v>1,365    123130       16.07      24       709</v>
          </cell>
        </row>
        <row r="48">
          <cell r="A48">
            <v>34851</v>
          </cell>
          <cell r="B48">
            <v>4898</v>
          </cell>
          <cell r="C48">
            <v>794633</v>
          </cell>
          <cell r="D48" t="str">
            <v>993    162237       16.86      23       687</v>
          </cell>
        </row>
        <row r="49">
          <cell r="A49">
            <v>34881</v>
          </cell>
          <cell r="B49">
            <v>4157</v>
          </cell>
          <cell r="C49">
            <v>547826</v>
          </cell>
          <cell r="D49" t="str">
            <v>757    131784       15.40      19       527</v>
          </cell>
        </row>
        <row r="50">
          <cell r="A50">
            <v>34912</v>
          </cell>
          <cell r="B50">
            <v>7184</v>
          </cell>
          <cell r="C50">
            <v>729256</v>
          </cell>
          <cell r="D50" t="str">
            <v>465    101512        6.08      24       701</v>
          </cell>
        </row>
        <row r="51">
          <cell r="A51">
            <v>34943</v>
          </cell>
          <cell r="B51">
            <v>3639</v>
          </cell>
          <cell r="C51">
            <v>611760</v>
          </cell>
          <cell r="D51" t="str">
            <v>516    168113       12.42      22       658</v>
          </cell>
        </row>
        <row r="52">
          <cell r="A52">
            <v>34973</v>
          </cell>
          <cell r="B52">
            <v>6205</v>
          </cell>
          <cell r="C52">
            <v>706832</v>
          </cell>
          <cell r="D52" t="str">
            <v>351    113914        5.35      23       698</v>
          </cell>
        </row>
        <row r="53">
          <cell r="A53">
            <v>35004</v>
          </cell>
          <cell r="B53">
            <v>3103</v>
          </cell>
          <cell r="C53">
            <v>651752</v>
          </cell>
          <cell r="D53" t="str">
            <v>160    210040        4.90      23       685</v>
          </cell>
        </row>
        <row r="54">
          <cell r="A54">
            <v>35034</v>
          </cell>
          <cell r="B54">
            <v>3562</v>
          </cell>
          <cell r="C54">
            <v>650666</v>
          </cell>
          <cell r="D54" t="str">
            <v>354    182669        9.04      24       734</v>
          </cell>
        </row>
        <row r="55">
          <cell r="A55" t="str">
            <v>Totals: ___</v>
          </cell>
          <cell r="B55" t="str">
            <v>_______</v>
          </cell>
          <cell r="C55" t="str">
            <v>__________</v>
          </cell>
          <cell r="D55" t="str">
            <v>__________</v>
          </cell>
        </row>
        <row r="56">
          <cell r="A56">
            <v>1995</v>
          </cell>
          <cell r="B56">
            <v>67856</v>
          </cell>
          <cell r="C56">
            <v>8478527</v>
          </cell>
          <cell r="D56">
            <v>8838</v>
          </cell>
        </row>
        <row r="58">
          <cell r="A58">
            <v>35065</v>
          </cell>
          <cell r="B58">
            <v>4573</v>
          </cell>
          <cell r="C58">
            <v>582332</v>
          </cell>
          <cell r="D58" t="str">
            <v>93    127342        1.99      23       695</v>
          </cell>
        </row>
        <row r="59">
          <cell r="A59">
            <v>35096</v>
          </cell>
          <cell r="B59">
            <v>3854</v>
          </cell>
          <cell r="C59">
            <v>509091</v>
          </cell>
          <cell r="D59" t="str">
            <v>388    132095        9.15      23       657</v>
          </cell>
        </row>
        <row r="60">
          <cell r="A60">
            <v>35125</v>
          </cell>
          <cell r="B60">
            <v>4052</v>
          </cell>
          <cell r="C60">
            <v>713595</v>
          </cell>
          <cell r="D60" t="str">
            <v>571    176110       12.35      24       738</v>
          </cell>
        </row>
        <row r="61">
          <cell r="A61">
            <v>35156</v>
          </cell>
          <cell r="B61">
            <v>4261</v>
          </cell>
          <cell r="C61">
            <v>608934</v>
          </cell>
          <cell r="D61" t="str">
            <v>494    142909       10.39      24       717</v>
          </cell>
        </row>
        <row r="62">
          <cell r="A62">
            <v>35186</v>
          </cell>
          <cell r="B62">
            <v>2131</v>
          </cell>
          <cell r="C62">
            <v>483588</v>
          </cell>
          <cell r="D62" t="str">
            <v>245    226931       10.31      21       646</v>
          </cell>
        </row>
        <row r="63">
          <cell r="A63">
            <v>35217</v>
          </cell>
          <cell r="B63">
            <v>3267</v>
          </cell>
          <cell r="C63">
            <v>471690</v>
          </cell>
          <cell r="D63" t="str">
            <v>72    144381        2.16      21       630</v>
          </cell>
        </row>
        <row r="64">
          <cell r="A64">
            <v>35247</v>
          </cell>
          <cell r="B64">
            <v>2981</v>
          </cell>
          <cell r="C64">
            <v>502704</v>
          </cell>
          <cell r="D64" t="str">
            <v>320    168637        9.69      22       682</v>
          </cell>
        </row>
        <row r="65">
          <cell r="A65">
            <v>35278</v>
          </cell>
          <cell r="B65">
            <v>3461</v>
          </cell>
          <cell r="C65">
            <v>481239</v>
          </cell>
          <cell r="D65" t="str">
            <v>489    139047       12.38      22       681</v>
          </cell>
        </row>
        <row r="66">
          <cell r="A66">
            <v>35309</v>
          </cell>
          <cell r="B66">
            <v>3647</v>
          </cell>
          <cell r="C66">
            <v>396691</v>
          </cell>
          <cell r="D66" t="str">
            <v>717    108772       16.43      22       660</v>
          </cell>
        </row>
        <row r="67">
          <cell r="A67">
            <v>35339</v>
          </cell>
          <cell r="B67">
            <v>3728</v>
          </cell>
          <cell r="C67">
            <v>449215</v>
          </cell>
          <cell r="D67" t="str">
            <v>315    120498        7.79      22       674</v>
          </cell>
        </row>
        <row r="68">
          <cell r="A68">
            <v>35370</v>
          </cell>
          <cell r="B68">
            <v>2817</v>
          </cell>
          <cell r="C68">
            <v>425050</v>
          </cell>
          <cell r="D68" t="str">
            <v>438    150888       13.46      22       660</v>
          </cell>
        </row>
        <row r="69">
          <cell r="A69">
            <v>35400</v>
          </cell>
          <cell r="B69">
            <v>1959</v>
          </cell>
          <cell r="C69">
            <v>419555</v>
          </cell>
          <cell r="D69" t="str">
            <v>468    214168       19.28      22       679</v>
          </cell>
        </row>
        <row r="70">
          <cell r="A70" t="str">
            <v>Totals: ___</v>
          </cell>
          <cell r="B70" t="str">
            <v>_______</v>
          </cell>
          <cell r="C70" t="str">
            <v>__________</v>
          </cell>
          <cell r="D70" t="str">
            <v>__________</v>
          </cell>
        </row>
        <row r="71">
          <cell r="A71">
            <v>1996</v>
          </cell>
          <cell r="B71">
            <v>40731</v>
          </cell>
          <cell r="C71">
            <v>6043684</v>
          </cell>
          <cell r="D71">
            <v>4610</v>
          </cell>
        </row>
        <row r="73">
          <cell r="A73">
            <v>35431</v>
          </cell>
          <cell r="B73">
            <v>2626</v>
          </cell>
          <cell r="C73">
            <v>472908</v>
          </cell>
          <cell r="D73" t="str">
            <v>412    180087       13.56      24       672</v>
          </cell>
        </row>
        <row r="74">
          <cell r="A74">
            <v>35462</v>
          </cell>
          <cell r="B74">
            <v>2224</v>
          </cell>
          <cell r="C74">
            <v>357894</v>
          </cell>
          <cell r="D74" t="str">
            <v>350    160924       13.60      24       642</v>
          </cell>
        </row>
        <row r="75">
          <cell r="A75">
            <v>35490</v>
          </cell>
          <cell r="B75">
            <v>2560</v>
          </cell>
          <cell r="C75">
            <v>445609</v>
          </cell>
          <cell r="D75" t="str">
            <v>752    174067       22.71      23       641</v>
          </cell>
        </row>
        <row r="76">
          <cell r="A76">
            <v>35521</v>
          </cell>
          <cell r="B76">
            <v>3827</v>
          </cell>
          <cell r="C76">
            <v>379986</v>
          </cell>
          <cell r="D76" t="str">
            <v>605     99291       13.65      23       639</v>
          </cell>
        </row>
        <row r="77">
          <cell r="A77">
            <v>35551</v>
          </cell>
          <cell r="B77">
            <v>3747</v>
          </cell>
          <cell r="C77">
            <v>354621</v>
          </cell>
          <cell r="D77" t="str">
            <v>306     94642        7.55      24       662</v>
          </cell>
        </row>
        <row r="78">
          <cell r="A78">
            <v>35582</v>
          </cell>
          <cell r="B78">
            <v>3242</v>
          </cell>
          <cell r="C78">
            <v>363964</v>
          </cell>
          <cell r="D78" t="str">
            <v>769    112266       19.17      24       662</v>
          </cell>
        </row>
        <row r="79">
          <cell r="A79">
            <v>35612</v>
          </cell>
          <cell r="B79">
            <v>2841</v>
          </cell>
          <cell r="C79">
            <v>373989</v>
          </cell>
          <cell r="D79" t="str">
            <v>571    131640       16.74      24       713</v>
          </cell>
        </row>
        <row r="80">
          <cell r="A80">
            <v>35643</v>
          </cell>
          <cell r="B80">
            <v>2960</v>
          </cell>
          <cell r="C80">
            <v>360751</v>
          </cell>
          <cell r="D80" t="str">
            <v>421    121876       12.45      24       713</v>
          </cell>
        </row>
        <row r="81">
          <cell r="A81">
            <v>35674</v>
          </cell>
          <cell r="B81">
            <v>3353</v>
          </cell>
          <cell r="C81">
            <v>427564</v>
          </cell>
          <cell r="D81" t="str">
            <v>732    127517       17.92      24       690</v>
          </cell>
        </row>
        <row r="82">
          <cell r="A82">
            <v>35704</v>
          </cell>
          <cell r="B82">
            <v>2147</v>
          </cell>
          <cell r="C82">
            <v>339397</v>
          </cell>
          <cell r="D82" t="str">
            <v>482    158080       18.33      23       668</v>
          </cell>
        </row>
        <row r="83">
          <cell r="A83">
            <v>35735</v>
          </cell>
          <cell r="B83">
            <v>2632</v>
          </cell>
          <cell r="C83">
            <v>315278</v>
          </cell>
          <cell r="D83" t="str">
            <v>377    119787       12.53      23       628</v>
          </cell>
        </row>
        <row r="84">
          <cell r="A84">
            <v>35765</v>
          </cell>
          <cell r="B84">
            <v>2558</v>
          </cell>
          <cell r="C84">
            <v>321232</v>
          </cell>
          <cell r="D84" t="str">
            <v>1,198    125580       31.90      22       607</v>
          </cell>
        </row>
        <row r="85">
          <cell r="A85" t="str">
            <v>Totals: ___</v>
          </cell>
          <cell r="B85" t="str">
            <v>_______</v>
          </cell>
          <cell r="C85" t="str">
            <v>__________</v>
          </cell>
          <cell r="D85" t="str">
            <v>__________</v>
          </cell>
        </row>
        <row r="86">
          <cell r="A86">
            <v>1997</v>
          </cell>
          <cell r="B86">
            <v>34717</v>
          </cell>
          <cell r="C86">
            <v>4513193</v>
          </cell>
          <cell r="D86">
            <v>6975</v>
          </cell>
        </row>
        <row r="88">
          <cell r="A88">
            <v>35796</v>
          </cell>
          <cell r="B88">
            <v>2171</v>
          </cell>
          <cell r="C88">
            <v>322376</v>
          </cell>
          <cell r="D88" t="str">
            <v>876    148492       28.75      22       663</v>
          </cell>
        </row>
        <row r="89">
          <cell r="A89">
            <v>35827</v>
          </cell>
          <cell r="B89">
            <v>1812</v>
          </cell>
          <cell r="C89">
            <v>291083</v>
          </cell>
          <cell r="D89" t="str">
            <v>680    160642       27.29      22       587</v>
          </cell>
        </row>
        <row r="90">
          <cell r="A90">
            <v>35855</v>
          </cell>
          <cell r="B90">
            <v>2086</v>
          </cell>
          <cell r="C90">
            <v>295700</v>
          </cell>
          <cell r="D90" t="str">
            <v>572    141755       21.52      22       630</v>
          </cell>
        </row>
        <row r="91">
          <cell r="A91">
            <v>35886</v>
          </cell>
          <cell r="B91">
            <v>1984</v>
          </cell>
          <cell r="C91">
            <v>286566</v>
          </cell>
          <cell r="D91" t="str">
            <v>354    144439       15.14      22       650</v>
          </cell>
        </row>
        <row r="92">
          <cell r="A92">
            <v>35916</v>
          </cell>
          <cell r="B92">
            <v>1393</v>
          </cell>
          <cell r="C92">
            <v>296646</v>
          </cell>
          <cell r="D92" t="str">
            <v>440    212955       24.00      21       596</v>
          </cell>
        </row>
        <row r="93">
          <cell r="A93">
            <v>35947</v>
          </cell>
          <cell r="B93">
            <v>1755</v>
          </cell>
          <cell r="C93">
            <v>239416</v>
          </cell>
          <cell r="D93" t="str">
            <v>441    136420       20.08      22       637</v>
          </cell>
        </row>
        <row r="94">
          <cell r="A94">
            <v>35977</v>
          </cell>
          <cell r="B94">
            <v>858</v>
          </cell>
          <cell r="C94">
            <v>290788</v>
          </cell>
          <cell r="D94" t="str">
            <v>474    338914       35.59      22       682</v>
          </cell>
        </row>
        <row r="95">
          <cell r="A95">
            <v>36008</v>
          </cell>
          <cell r="B95">
            <v>2458</v>
          </cell>
          <cell r="C95">
            <v>337411</v>
          </cell>
          <cell r="D95" t="str">
            <v>779    137271       24.07      22       682</v>
          </cell>
        </row>
        <row r="96">
          <cell r="A96">
            <v>36039</v>
          </cell>
          <cell r="B96">
            <v>796</v>
          </cell>
          <cell r="C96">
            <v>274051</v>
          </cell>
          <cell r="D96" t="str">
            <v>336    344286       29.68      22       652</v>
          </cell>
        </row>
        <row r="97">
          <cell r="A97">
            <v>36069</v>
          </cell>
          <cell r="B97">
            <v>862</v>
          </cell>
          <cell r="C97">
            <v>258439</v>
          </cell>
          <cell r="D97" t="str">
            <v>584    299814       40.39      22       633</v>
          </cell>
        </row>
        <row r="98">
          <cell r="A98">
            <v>36100</v>
          </cell>
          <cell r="B98">
            <v>1073</v>
          </cell>
          <cell r="C98">
            <v>226027</v>
          </cell>
          <cell r="D98" t="str">
            <v>362    210650       25.23      20       600</v>
          </cell>
        </row>
        <row r="99">
          <cell r="A99">
            <v>36130</v>
          </cell>
          <cell r="B99">
            <v>1305</v>
          </cell>
          <cell r="C99">
            <v>243251</v>
          </cell>
          <cell r="D99" t="str">
            <v>272    186400       17.25      21       651</v>
          </cell>
        </row>
        <row r="100">
          <cell r="A100" t="str">
            <v>Totals: ___</v>
          </cell>
          <cell r="B100" t="str">
            <v>_______</v>
          </cell>
          <cell r="C100" t="str">
            <v>__________</v>
          </cell>
          <cell r="D100" t="str">
            <v>__________</v>
          </cell>
        </row>
        <row r="101">
          <cell r="A101">
            <v>1998</v>
          </cell>
          <cell r="B101">
            <v>18553</v>
          </cell>
          <cell r="C101">
            <v>3361754</v>
          </cell>
          <cell r="D101">
            <v>6170</v>
          </cell>
        </row>
        <row r="103">
          <cell r="A103">
            <v>36161</v>
          </cell>
          <cell r="B103">
            <v>1244</v>
          </cell>
          <cell r="C103">
            <v>212567</v>
          </cell>
          <cell r="D103" t="str">
            <v>567    170874       31.31      18       558</v>
          </cell>
        </row>
        <row r="104">
          <cell r="A104">
            <v>36192</v>
          </cell>
          <cell r="B104">
            <v>609</v>
          </cell>
          <cell r="C104">
            <v>160465</v>
          </cell>
          <cell r="D104" t="str">
            <v>389    263490       38.98      18       474</v>
          </cell>
        </row>
        <row r="105">
          <cell r="A105">
            <v>36220</v>
          </cell>
          <cell r="B105">
            <v>2414</v>
          </cell>
          <cell r="C105">
            <v>261354</v>
          </cell>
          <cell r="D105" t="str">
            <v>1,124    108266       31.77      19       528</v>
          </cell>
        </row>
        <row r="106">
          <cell r="A106">
            <v>36251</v>
          </cell>
          <cell r="B106">
            <v>2168</v>
          </cell>
          <cell r="C106">
            <v>230722</v>
          </cell>
          <cell r="D106" t="str">
            <v>773    106422       26.28      20       568</v>
          </cell>
        </row>
        <row r="107">
          <cell r="A107">
            <v>36281</v>
          </cell>
          <cell r="B107">
            <v>1914</v>
          </cell>
          <cell r="C107">
            <v>272194</v>
          </cell>
          <cell r="D107" t="str">
            <v>530    142213       21.69      21       617</v>
          </cell>
        </row>
        <row r="108">
          <cell r="A108">
            <v>36312</v>
          </cell>
          <cell r="B108">
            <v>1862</v>
          </cell>
          <cell r="C108">
            <v>246385</v>
          </cell>
          <cell r="D108" t="str">
            <v>1,232    132323       39.82      21       600</v>
          </cell>
        </row>
        <row r="109">
          <cell r="A109">
            <v>36342</v>
          </cell>
          <cell r="B109">
            <v>1402</v>
          </cell>
          <cell r="C109">
            <v>249715</v>
          </cell>
          <cell r="D109" t="str">
            <v>1,038    178114       42.54      22       644</v>
          </cell>
        </row>
        <row r="110">
          <cell r="A110">
            <v>36373</v>
          </cell>
          <cell r="B110">
            <v>1449</v>
          </cell>
          <cell r="C110">
            <v>210577</v>
          </cell>
          <cell r="D110" t="str">
            <v>931    145326       39.12      21       651</v>
          </cell>
        </row>
        <row r="111">
          <cell r="A111">
            <v>36404</v>
          </cell>
          <cell r="B111">
            <v>1000</v>
          </cell>
          <cell r="C111">
            <v>211805</v>
          </cell>
          <cell r="D111" t="str">
            <v>830    211806       45.36      20       600</v>
          </cell>
        </row>
        <row r="112">
          <cell r="A112">
            <v>36434</v>
          </cell>
          <cell r="B112">
            <v>1594</v>
          </cell>
          <cell r="C112">
            <v>189462</v>
          </cell>
          <cell r="D112" t="str">
            <v>706    118860       30.70      20       599</v>
          </cell>
        </row>
        <row r="113">
          <cell r="A113">
            <v>36465</v>
          </cell>
          <cell r="B113">
            <v>1513</v>
          </cell>
          <cell r="C113">
            <v>208089</v>
          </cell>
          <cell r="D113" t="str">
            <v>379    137535       20.03      20       600</v>
          </cell>
        </row>
        <row r="114">
          <cell r="A114">
            <v>36495</v>
          </cell>
          <cell r="B114">
            <v>973</v>
          </cell>
          <cell r="C114">
            <v>214758</v>
          </cell>
          <cell r="D114" t="str">
            <v>562    220718       36.61      21       651</v>
          </cell>
        </row>
        <row r="115">
          <cell r="A115" t="str">
            <v>Totals: ___</v>
          </cell>
          <cell r="B115" t="str">
            <v>_______</v>
          </cell>
          <cell r="C115" t="str">
            <v>__________</v>
          </cell>
          <cell r="D115" t="str">
            <v>__________</v>
          </cell>
        </row>
        <row r="116">
          <cell r="A116">
            <v>1999</v>
          </cell>
          <cell r="B116">
            <v>18142</v>
          </cell>
          <cell r="C116">
            <v>2668093</v>
          </cell>
          <cell r="D116">
            <v>9061</v>
          </cell>
        </row>
        <row r="118">
          <cell r="A118">
            <v>36526</v>
          </cell>
          <cell r="B118">
            <v>1158</v>
          </cell>
          <cell r="C118">
            <v>220282</v>
          </cell>
          <cell r="D118" t="str">
            <v>588    190227       33.68      21       649</v>
          </cell>
        </row>
        <row r="119">
          <cell r="A119">
            <v>36557</v>
          </cell>
          <cell r="B119">
            <v>781</v>
          </cell>
          <cell r="C119">
            <v>90669</v>
          </cell>
          <cell r="D119" t="str">
            <v>392    116094       33.42       7       203</v>
          </cell>
        </row>
        <row r="120">
          <cell r="A120">
            <v>36586</v>
          </cell>
          <cell r="B120">
            <v>1063</v>
          </cell>
          <cell r="C120">
            <v>171692</v>
          </cell>
          <cell r="D120" t="str">
            <v>358    161517       25.19      15       464</v>
          </cell>
        </row>
        <row r="121">
          <cell r="A121">
            <v>36617</v>
          </cell>
          <cell r="B121">
            <v>1268</v>
          </cell>
          <cell r="C121">
            <v>164749</v>
          </cell>
          <cell r="D121" t="str">
            <v>338    129929       21.05      15       450</v>
          </cell>
        </row>
        <row r="122">
          <cell r="A122">
            <v>36647</v>
          </cell>
          <cell r="B122">
            <v>1292</v>
          </cell>
          <cell r="C122">
            <v>188572</v>
          </cell>
          <cell r="D122" t="str">
            <v>347    145954       21.17      15       465</v>
          </cell>
        </row>
        <row r="123">
          <cell r="A123">
            <v>36678</v>
          </cell>
          <cell r="B123">
            <v>1281</v>
          </cell>
          <cell r="C123">
            <v>157146</v>
          </cell>
          <cell r="D123" t="str">
            <v>294    122675       18.67      15       448</v>
          </cell>
        </row>
        <row r="124">
          <cell r="A124">
            <v>36708</v>
          </cell>
          <cell r="B124">
            <v>1109</v>
          </cell>
          <cell r="C124">
            <v>203164</v>
          </cell>
          <cell r="D124" t="str">
            <v>601    183196       35.15      20       620</v>
          </cell>
        </row>
        <row r="125">
          <cell r="A125">
            <v>36739</v>
          </cell>
          <cell r="B125">
            <v>996</v>
          </cell>
          <cell r="C125">
            <v>187789</v>
          </cell>
          <cell r="D125" t="str">
            <v>685    188544       40.75      20       620</v>
          </cell>
        </row>
        <row r="126">
          <cell r="A126">
            <v>36770</v>
          </cell>
          <cell r="B126">
            <v>660</v>
          </cell>
          <cell r="C126">
            <v>125520</v>
          </cell>
          <cell r="D126" t="str">
            <v>333    190182       33.53      12       360</v>
          </cell>
        </row>
        <row r="127">
          <cell r="A127">
            <v>36800</v>
          </cell>
          <cell r="B127">
            <v>1103</v>
          </cell>
          <cell r="C127">
            <v>164833</v>
          </cell>
          <cell r="D127" t="str">
            <v>631    149441       36.39      14       434</v>
          </cell>
        </row>
        <row r="128">
          <cell r="A128">
            <v>36831</v>
          </cell>
          <cell r="B128">
            <v>887</v>
          </cell>
          <cell r="C128">
            <v>176145</v>
          </cell>
          <cell r="D128" t="str">
            <v>622    198586       41.22      20       599</v>
          </cell>
        </row>
        <row r="129">
          <cell r="A129">
            <v>36861</v>
          </cell>
          <cell r="B129">
            <v>1424</v>
          </cell>
          <cell r="C129">
            <v>203899</v>
          </cell>
          <cell r="D129" t="str">
            <v>458    143188       24.34      20       619</v>
          </cell>
        </row>
        <row r="130">
          <cell r="A130" t="str">
            <v>Totals: ___</v>
          </cell>
          <cell r="B130" t="str">
            <v>_______</v>
          </cell>
          <cell r="C130" t="str">
            <v>__________</v>
          </cell>
          <cell r="D130" t="str">
            <v>__________</v>
          </cell>
        </row>
        <row r="131">
          <cell r="A131">
            <v>2000</v>
          </cell>
          <cell r="B131">
            <v>13022</v>
          </cell>
          <cell r="C131">
            <v>2054460</v>
          </cell>
          <cell r="D131">
            <v>5647</v>
          </cell>
        </row>
        <row r="133">
          <cell r="A133">
            <v>36892</v>
          </cell>
          <cell r="B133">
            <v>745</v>
          </cell>
          <cell r="C133">
            <v>175967</v>
          </cell>
          <cell r="D133" t="str">
            <v>796    236198       51.65      20       620</v>
          </cell>
        </row>
        <row r="134">
          <cell r="A134">
            <v>36923</v>
          </cell>
          <cell r="B134">
            <v>1350</v>
          </cell>
          <cell r="C134">
            <v>151466</v>
          </cell>
          <cell r="D134" t="str">
            <v>454    112198       25.17      20       532</v>
          </cell>
        </row>
        <row r="135">
          <cell r="A135">
            <v>36951</v>
          </cell>
          <cell r="B135">
            <v>935</v>
          </cell>
          <cell r="C135">
            <v>144996</v>
          </cell>
          <cell r="D135" t="str">
            <v>901    155076       49.07      19       403</v>
          </cell>
        </row>
        <row r="136">
          <cell r="A136">
            <v>36982</v>
          </cell>
          <cell r="B136">
            <v>177</v>
          </cell>
          <cell r="C136">
            <v>42665</v>
          </cell>
          <cell r="D136" t="str">
            <v>109    241046       38.11       3        90</v>
          </cell>
        </row>
        <row r="137">
          <cell r="A137">
            <v>37012</v>
          </cell>
          <cell r="B137">
            <v>234</v>
          </cell>
          <cell r="C137">
            <v>79660</v>
          </cell>
          <cell r="D137" t="str">
            <v>158    340428       40.31       5       124</v>
          </cell>
        </row>
        <row r="138">
          <cell r="A138" t="str">
            <v>Totals: ___</v>
          </cell>
          <cell r="B138" t="str">
            <v>_______</v>
          </cell>
          <cell r="C138" t="str">
            <v>__________</v>
          </cell>
          <cell r="D138" t="str">
            <v>__________</v>
          </cell>
        </row>
        <row r="139">
          <cell r="A139">
            <v>2001</v>
          </cell>
          <cell r="B139">
            <v>3441</v>
          </cell>
          <cell r="C139">
            <v>594754</v>
          </cell>
          <cell r="D139">
            <v>2418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94"/>
    </sheetNames>
    <sheetDataSet>
      <sheetData sheetId="0">
        <row r="38">
          <cell r="A38">
            <v>34639</v>
          </cell>
          <cell r="D38" t="str">
            <v>223                             2         6</v>
          </cell>
        </row>
        <row r="39">
          <cell r="A39">
            <v>34669</v>
          </cell>
          <cell r="B39">
            <v>3497</v>
          </cell>
          <cell r="C39">
            <v>379845</v>
          </cell>
          <cell r="D39" t="str">
            <v>1,650    108621       32.06      16       414</v>
          </cell>
        </row>
        <row r="40">
          <cell r="A40" t="str">
            <v>Totals: ____</v>
          </cell>
          <cell r="B40" t="str">
            <v>______</v>
          </cell>
          <cell r="C40" t="str">
            <v>__________</v>
          </cell>
          <cell r="D40" t="str">
            <v>__________</v>
          </cell>
        </row>
        <row r="41">
          <cell r="A41">
            <v>1994</v>
          </cell>
          <cell r="B41">
            <v>3497</v>
          </cell>
          <cell r="C41">
            <v>379845</v>
          </cell>
          <cell r="D41">
            <v>1873</v>
          </cell>
        </row>
        <row r="43">
          <cell r="A43">
            <v>34700</v>
          </cell>
          <cell r="B43">
            <v>3416</v>
          </cell>
          <cell r="C43">
            <v>382980</v>
          </cell>
          <cell r="D43" t="str">
            <v>779    112114       18.57      15       422</v>
          </cell>
        </row>
        <row r="44">
          <cell r="A44">
            <v>34731</v>
          </cell>
          <cell r="B44">
            <v>2832</v>
          </cell>
          <cell r="C44">
            <v>203146</v>
          </cell>
          <cell r="D44" t="str">
            <v>1,050     71733       27.05      11       295</v>
          </cell>
        </row>
        <row r="45">
          <cell r="A45">
            <v>34759</v>
          </cell>
          <cell r="B45">
            <v>3289</v>
          </cell>
          <cell r="C45">
            <v>226355</v>
          </cell>
          <cell r="D45" t="str">
            <v>739     68822       18.35      13       315</v>
          </cell>
        </row>
        <row r="46">
          <cell r="A46">
            <v>34790</v>
          </cell>
          <cell r="B46">
            <v>2798</v>
          </cell>
          <cell r="C46">
            <v>243688</v>
          </cell>
          <cell r="D46" t="str">
            <v>572     87094       16.97      13       340</v>
          </cell>
        </row>
        <row r="47">
          <cell r="A47">
            <v>34820</v>
          </cell>
          <cell r="B47">
            <v>3308</v>
          </cell>
          <cell r="C47">
            <v>322977</v>
          </cell>
          <cell r="D47" t="str">
            <v>965     97636       22.58      14       427</v>
          </cell>
        </row>
        <row r="48">
          <cell r="A48">
            <v>34851</v>
          </cell>
          <cell r="B48">
            <v>2528</v>
          </cell>
          <cell r="C48">
            <v>257708</v>
          </cell>
          <cell r="D48" t="str">
            <v>341    101942       11.89      13       382</v>
          </cell>
        </row>
        <row r="49">
          <cell r="A49">
            <v>34881</v>
          </cell>
          <cell r="B49">
            <v>2597</v>
          </cell>
          <cell r="C49">
            <v>259311</v>
          </cell>
          <cell r="D49" t="str">
            <v>693     99851       21.06      13       368</v>
          </cell>
        </row>
        <row r="50">
          <cell r="A50">
            <v>34912</v>
          </cell>
          <cell r="B50">
            <v>2322</v>
          </cell>
          <cell r="C50">
            <v>281407</v>
          </cell>
          <cell r="D50" t="str">
            <v>1,498    121192       39.21      13       392</v>
          </cell>
        </row>
        <row r="51">
          <cell r="A51">
            <v>34943</v>
          </cell>
          <cell r="B51">
            <v>2199</v>
          </cell>
          <cell r="C51">
            <v>303938</v>
          </cell>
          <cell r="D51" t="str">
            <v>781    138217       26.21      14       416</v>
          </cell>
        </row>
        <row r="52">
          <cell r="A52">
            <v>34973</v>
          </cell>
          <cell r="B52">
            <v>2476</v>
          </cell>
          <cell r="C52">
            <v>286232</v>
          </cell>
          <cell r="D52" t="str">
            <v>769    115603       23.70      16       430</v>
          </cell>
        </row>
        <row r="53">
          <cell r="A53">
            <v>35004</v>
          </cell>
          <cell r="B53">
            <v>2059</v>
          </cell>
          <cell r="C53">
            <v>297213</v>
          </cell>
          <cell r="D53" t="str">
            <v>1,614    144349       43.94      16       470</v>
          </cell>
        </row>
        <row r="54">
          <cell r="A54">
            <v>35034</v>
          </cell>
          <cell r="B54">
            <v>2249</v>
          </cell>
          <cell r="C54">
            <v>286328</v>
          </cell>
          <cell r="D54" t="str">
            <v>1,111    127314       33.07      16       494</v>
          </cell>
        </row>
        <row r="55">
          <cell r="A55" t="str">
            <v>Totals: ____</v>
          </cell>
          <cell r="B55" t="str">
            <v>______</v>
          </cell>
          <cell r="C55" t="str">
            <v>__________</v>
          </cell>
          <cell r="D55" t="str">
            <v>__________</v>
          </cell>
        </row>
        <row r="56">
          <cell r="A56">
            <v>1995</v>
          </cell>
          <cell r="B56">
            <v>32073</v>
          </cell>
          <cell r="C56">
            <v>3351283</v>
          </cell>
          <cell r="D56">
            <v>10912</v>
          </cell>
        </row>
        <row r="58">
          <cell r="A58">
            <v>35065</v>
          </cell>
          <cell r="B58">
            <v>2098</v>
          </cell>
          <cell r="C58">
            <v>272843</v>
          </cell>
          <cell r="D58" t="str">
            <v>1,077    130050       33.92      16       494</v>
          </cell>
        </row>
        <row r="59">
          <cell r="A59">
            <v>35096</v>
          </cell>
          <cell r="B59">
            <v>1879</v>
          </cell>
          <cell r="C59">
            <v>240288</v>
          </cell>
          <cell r="D59" t="str">
            <v>969    127881       34.02      16       459</v>
          </cell>
        </row>
        <row r="60">
          <cell r="A60">
            <v>35125</v>
          </cell>
          <cell r="B60">
            <v>1824</v>
          </cell>
          <cell r="C60">
            <v>254189</v>
          </cell>
          <cell r="D60" t="str">
            <v>740    139359       28.86      16       494</v>
          </cell>
        </row>
        <row r="61">
          <cell r="A61">
            <v>35156</v>
          </cell>
          <cell r="B61">
            <v>1790</v>
          </cell>
          <cell r="C61">
            <v>247528</v>
          </cell>
          <cell r="D61" t="str">
            <v>857    138284       32.38      16       475</v>
          </cell>
        </row>
        <row r="62">
          <cell r="A62">
            <v>35186</v>
          </cell>
          <cell r="B62">
            <v>1702</v>
          </cell>
          <cell r="C62">
            <v>230356</v>
          </cell>
          <cell r="D62" t="str">
            <v>1,026    135345       37.61      16       482</v>
          </cell>
        </row>
        <row r="63">
          <cell r="A63">
            <v>35217</v>
          </cell>
          <cell r="B63">
            <v>1708</v>
          </cell>
          <cell r="C63">
            <v>218532</v>
          </cell>
          <cell r="D63" t="str">
            <v>713    127947       29.45      16       475</v>
          </cell>
        </row>
        <row r="64">
          <cell r="A64">
            <v>35247</v>
          </cell>
          <cell r="B64">
            <v>1863</v>
          </cell>
          <cell r="C64">
            <v>228285</v>
          </cell>
          <cell r="D64" t="str">
            <v>864    122537       31.68      16       489</v>
          </cell>
        </row>
        <row r="65">
          <cell r="A65">
            <v>35278</v>
          </cell>
          <cell r="B65">
            <v>1724</v>
          </cell>
          <cell r="C65">
            <v>208655</v>
          </cell>
          <cell r="D65" t="str">
            <v>954    121030       35.62      16       468</v>
          </cell>
        </row>
        <row r="66">
          <cell r="A66">
            <v>35309</v>
          </cell>
          <cell r="B66">
            <v>1522</v>
          </cell>
          <cell r="C66">
            <v>201282</v>
          </cell>
          <cell r="D66" t="str">
            <v>759    132249       33.27      16       476</v>
          </cell>
        </row>
        <row r="67">
          <cell r="A67">
            <v>35339</v>
          </cell>
          <cell r="B67">
            <v>1491</v>
          </cell>
          <cell r="C67">
            <v>198341</v>
          </cell>
          <cell r="D67" t="str">
            <v>801    133026       34.95      16       491</v>
          </cell>
        </row>
        <row r="68">
          <cell r="A68">
            <v>35370</v>
          </cell>
          <cell r="B68">
            <v>1463</v>
          </cell>
          <cell r="C68">
            <v>184211</v>
          </cell>
          <cell r="D68" t="str">
            <v>796    125914       35.24      16       461</v>
          </cell>
        </row>
        <row r="69">
          <cell r="A69">
            <v>35400</v>
          </cell>
          <cell r="B69">
            <v>1695</v>
          </cell>
          <cell r="C69">
            <v>183161</v>
          </cell>
          <cell r="D69" t="str">
            <v>906    108060       34.83      16       468</v>
          </cell>
        </row>
        <row r="70">
          <cell r="A70" t="str">
            <v>Totals: ____</v>
          </cell>
          <cell r="B70" t="str">
            <v>______</v>
          </cell>
          <cell r="C70" t="str">
            <v>__________</v>
          </cell>
          <cell r="D70" t="str">
            <v>__________</v>
          </cell>
        </row>
        <row r="71">
          <cell r="A71">
            <v>1996</v>
          </cell>
          <cell r="B71">
            <v>20759</v>
          </cell>
          <cell r="C71">
            <v>2667671</v>
          </cell>
          <cell r="D71">
            <v>10462</v>
          </cell>
        </row>
        <row r="73">
          <cell r="A73">
            <v>35431</v>
          </cell>
          <cell r="B73">
            <v>1245</v>
          </cell>
          <cell r="C73">
            <v>181673</v>
          </cell>
          <cell r="D73" t="str">
            <v>592    145923       32.23      16       458</v>
          </cell>
        </row>
        <row r="74">
          <cell r="A74">
            <v>35462</v>
          </cell>
          <cell r="B74">
            <v>893</v>
          </cell>
          <cell r="C74">
            <v>130924</v>
          </cell>
          <cell r="D74" t="str">
            <v>930    146612       51.01      16       438</v>
          </cell>
        </row>
        <row r="75">
          <cell r="A75">
            <v>35490</v>
          </cell>
          <cell r="B75">
            <v>862</v>
          </cell>
          <cell r="C75">
            <v>133619</v>
          </cell>
          <cell r="D75" t="str">
            <v>374    155011       30.26      16       432</v>
          </cell>
        </row>
        <row r="76">
          <cell r="A76">
            <v>35521</v>
          </cell>
          <cell r="B76">
            <v>1146</v>
          </cell>
          <cell r="C76">
            <v>125721</v>
          </cell>
          <cell r="D76" t="str">
            <v>389    109705       25.34      16       453</v>
          </cell>
        </row>
        <row r="77">
          <cell r="A77">
            <v>35551</v>
          </cell>
          <cell r="B77">
            <v>1320</v>
          </cell>
          <cell r="C77">
            <v>135664</v>
          </cell>
          <cell r="D77" t="str">
            <v>412    102776       23.79      16       454</v>
          </cell>
        </row>
        <row r="78">
          <cell r="A78">
            <v>35582</v>
          </cell>
          <cell r="B78">
            <v>1166</v>
          </cell>
          <cell r="C78">
            <v>114211</v>
          </cell>
          <cell r="D78" t="str">
            <v>353     97952       23.24      16       438</v>
          </cell>
        </row>
        <row r="79">
          <cell r="A79">
            <v>35612</v>
          </cell>
          <cell r="B79">
            <v>1188</v>
          </cell>
          <cell r="C79">
            <v>131434</v>
          </cell>
          <cell r="D79" t="str">
            <v>619    110635       34.26      16       488</v>
          </cell>
        </row>
        <row r="80">
          <cell r="A80">
            <v>35643</v>
          </cell>
          <cell r="B80">
            <v>1230</v>
          </cell>
          <cell r="C80">
            <v>132243</v>
          </cell>
          <cell r="D80" t="str">
            <v>520    107515       29.71      16       496</v>
          </cell>
        </row>
        <row r="81">
          <cell r="A81">
            <v>35674</v>
          </cell>
          <cell r="B81">
            <v>1151</v>
          </cell>
          <cell r="C81">
            <v>147213</v>
          </cell>
          <cell r="D81" t="str">
            <v>665    127901       36.62      15       433</v>
          </cell>
        </row>
        <row r="82">
          <cell r="A82">
            <v>35704</v>
          </cell>
          <cell r="B82">
            <v>1010</v>
          </cell>
          <cell r="C82">
            <v>130321</v>
          </cell>
          <cell r="D82" t="str">
            <v>578    129031       36.40      16       462</v>
          </cell>
        </row>
        <row r="83">
          <cell r="A83">
            <v>35735</v>
          </cell>
          <cell r="B83">
            <v>1129</v>
          </cell>
          <cell r="C83">
            <v>119574</v>
          </cell>
          <cell r="D83" t="str">
            <v>420    105912       27.11      16       461</v>
          </cell>
        </row>
        <row r="84">
          <cell r="A84">
            <v>35765</v>
          </cell>
          <cell r="B84">
            <v>1131</v>
          </cell>
          <cell r="C84">
            <v>115463</v>
          </cell>
          <cell r="D84" t="str">
            <v>915    102090       44.72      15       429</v>
          </cell>
        </row>
        <row r="85">
          <cell r="A85" t="str">
            <v>Totals: ____</v>
          </cell>
          <cell r="B85" t="str">
            <v>______</v>
          </cell>
          <cell r="C85" t="str">
            <v>__________</v>
          </cell>
          <cell r="D85" t="str">
            <v>__________</v>
          </cell>
        </row>
        <row r="86">
          <cell r="A86">
            <v>1997</v>
          </cell>
          <cell r="B86">
            <v>13471</v>
          </cell>
          <cell r="C86">
            <v>1598060</v>
          </cell>
          <cell r="D86">
            <v>6767</v>
          </cell>
        </row>
        <row r="88">
          <cell r="A88">
            <v>35796</v>
          </cell>
          <cell r="B88">
            <v>745</v>
          </cell>
          <cell r="C88">
            <v>118795</v>
          </cell>
          <cell r="D88" t="str">
            <v>853    159457       53.38      15       434</v>
          </cell>
        </row>
        <row r="89">
          <cell r="A89">
            <v>35827</v>
          </cell>
          <cell r="B89">
            <v>877</v>
          </cell>
          <cell r="C89">
            <v>106790</v>
          </cell>
          <cell r="D89" t="str">
            <v>584    121768       39.97      15       380</v>
          </cell>
        </row>
        <row r="90">
          <cell r="A90">
            <v>35855</v>
          </cell>
          <cell r="B90">
            <v>600</v>
          </cell>
          <cell r="C90">
            <v>95058</v>
          </cell>
          <cell r="D90" t="str">
            <v>806    158431       57.33      14       371</v>
          </cell>
        </row>
        <row r="91">
          <cell r="A91">
            <v>35886</v>
          </cell>
          <cell r="B91">
            <v>1033</v>
          </cell>
          <cell r="C91">
            <v>103494</v>
          </cell>
          <cell r="D91" t="str">
            <v>771    100188       42.74      15       449</v>
          </cell>
        </row>
        <row r="92">
          <cell r="A92">
            <v>35916</v>
          </cell>
          <cell r="B92">
            <v>816</v>
          </cell>
          <cell r="C92">
            <v>105447</v>
          </cell>
          <cell r="D92" t="str">
            <v>655    129225       44.53      15       399</v>
          </cell>
        </row>
        <row r="93">
          <cell r="A93">
            <v>35947</v>
          </cell>
          <cell r="B93">
            <v>670</v>
          </cell>
          <cell r="C93">
            <v>86516</v>
          </cell>
          <cell r="D93" t="str">
            <v>588    129129       46.74      15       387</v>
          </cell>
        </row>
        <row r="94">
          <cell r="A94">
            <v>35977</v>
          </cell>
          <cell r="B94">
            <v>813</v>
          </cell>
          <cell r="C94">
            <v>100355</v>
          </cell>
          <cell r="D94" t="str">
            <v>453    123438       35.78      15       420</v>
          </cell>
        </row>
        <row r="95">
          <cell r="A95">
            <v>36008</v>
          </cell>
          <cell r="B95">
            <v>915</v>
          </cell>
          <cell r="C95">
            <v>98990</v>
          </cell>
          <cell r="D95" t="str">
            <v>1,395    108186       60.39      15       421</v>
          </cell>
        </row>
        <row r="96">
          <cell r="A96">
            <v>36039</v>
          </cell>
          <cell r="B96">
            <v>820</v>
          </cell>
          <cell r="C96">
            <v>94520</v>
          </cell>
          <cell r="D96" t="str">
            <v>625    115269       43.25      15       409</v>
          </cell>
        </row>
        <row r="97">
          <cell r="A97">
            <v>36069</v>
          </cell>
          <cell r="B97">
            <v>720</v>
          </cell>
          <cell r="C97">
            <v>94634</v>
          </cell>
          <cell r="D97" t="str">
            <v>812    131437       53.00      15       402</v>
          </cell>
        </row>
        <row r="98">
          <cell r="A98">
            <v>36100</v>
          </cell>
          <cell r="B98">
            <v>575</v>
          </cell>
          <cell r="C98">
            <v>78698</v>
          </cell>
          <cell r="D98" t="str">
            <v>535    136867       48.20      11       286</v>
          </cell>
        </row>
        <row r="99">
          <cell r="A99">
            <v>36130</v>
          </cell>
          <cell r="B99">
            <v>666</v>
          </cell>
          <cell r="C99">
            <v>76630</v>
          </cell>
          <cell r="D99" t="str">
            <v>670    115061       50.15      14       363</v>
          </cell>
        </row>
        <row r="100">
          <cell r="A100" t="str">
            <v>Totals: ____</v>
          </cell>
          <cell r="B100" t="str">
            <v>______</v>
          </cell>
          <cell r="C100" t="str">
            <v>__________</v>
          </cell>
          <cell r="D100" t="str">
            <v>__________</v>
          </cell>
        </row>
        <row r="101">
          <cell r="A101">
            <v>1998</v>
          </cell>
          <cell r="B101">
            <v>9250</v>
          </cell>
          <cell r="C101">
            <v>1159927</v>
          </cell>
          <cell r="D101">
            <v>8747</v>
          </cell>
        </row>
        <row r="103">
          <cell r="A103">
            <v>36161</v>
          </cell>
          <cell r="B103">
            <v>707</v>
          </cell>
          <cell r="C103">
            <v>86699</v>
          </cell>
          <cell r="D103" t="str">
            <v>596    122630       45.74      13       335</v>
          </cell>
        </row>
        <row r="104">
          <cell r="A104">
            <v>36192</v>
          </cell>
          <cell r="B104">
            <v>524</v>
          </cell>
          <cell r="C104">
            <v>70996</v>
          </cell>
          <cell r="D104" t="str">
            <v>621    135489       54.24      14       274</v>
          </cell>
        </row>
        <row r="105">
          <cell r="A105">
            <v>36220</v>
          </cell>
          <cell r="B105">
            <v>625</v>
          </cell>
          <cell r="C105">
            <v>91601</v>
          </cell>
          <cell r="D105" t="str">
            <v>588    146562       48.47      13       355</v>
          </cell>
        </row>
        <row r="106">
          <cell r="A106">
            <v>36251</v>
          </cell>
          <cell r="B106">
            <v>628</v>
          </cell>
          <cell r="C106">
            <v>81715</v>
          </cell>
          <cell r="D106" t="str">
            <v>422    130120       40.19      13       343</v>
          </cell>
        </row>
        <row r="107">
          <cell r="A107">
            <v>36281</v>
          </cell>
          <cell r="B107">
            <v>804</v>
          </cell>
          <cell r="C107">
            <v>86010</v>
          </cell>
          <cell r="D107" t="str">
            <v>648    106978       44.63      13       364</v>
          </cell>
        </row>
        <row r="108">
          <cell r="A108">
            <v>36312</v>
          </cell>
          <cell r="B108">
            <v>614</v>
          </cell>
          <cell r="C108">
            <v>79201</v>
          </cell>
          <cell r="D108" t="str">
            <v>609    128992       49.80      12       359</v>
          </cell>
        </row>
        <row r="109">
          <cell r="A109">
            <v>36342</v>
          </cell>
          <cell r="B109">
            <v>710</v>
          </cell>
          <cell r="C109">
            <v>73980</v>
          </cell>
          <cell r="D109" t="str">
            <v>661    104198       48.21      11       312</v>
          </cell>
        </row>
        <row r="110">
          <cell r="A110">
            <v>36373</v>
          </cell>
          <cell r="B110">
            <v>630</v>
          </cell>
          <cell r="C110">
            <v>77844</v>
          </cell>
          <cell r="D110" t="str">
            <v>654    123562       50.93      14       386</v>
          </cell>
        </row>
        <row r="111">
          <cell r="A111">
            <v>36404</v>
          </cell>
          <cell r="B111">
            <v>776</v>
          </cell>
          <cell r="C111">
            <v>74212</v>
          </cell>
          <cell r="D111" t="str">
            <v>556     95635       41.74      14       384</v>
          </cell>
        </row>
        <row r="112">
          <cell r="A112">
            <v>36434</v>
          </cell>
          <cell r="B112">
            <v>602</v>
          </cell>
          <cell r="C112">
            <v>72338</v>
          </cell>
          <cell r="D112" t="str">
            <v>436    120163       42.00      12       347</v>
          </cell>
        </row>
        <row r="113">
          <cell r="A113">
            <v>36465</v>
          </cell>
          <cell r="B113">
            <v>680</v>
          </cell>
          <cell r="C113">
            <v>84206</v>
          </cell>
          <cell r="D113" t="str">
            <v>619    123833       47.65      14       393</v>
          </cell>
        </row>
        <row r="114">
          <cell r="A114">
            <v>36495</v>
          </cell>
          <cell r="B114">
            <v>484</v>
          </cell>
          <cell r="C114">
            <v>73797</v>
          </cell>
          <cell r="D114" t="str">
            <v>315    152474       39.42      13       379</v>
          </cell>
        </row>
        <row r="115">
          <cell r="A115" t="str">
            <v>Totals: ____</v>
          </cell>
          <cell r="B115" t="str">
            <v>______</v>
          </cell>
          <cell r="C115" t="str">
            <v>__________</v>
          </cell>
          <cell r="D115" t="str">
            <v>__________</v>
          </cell>
        </row>
        <row r="116">
          <cell r="A116">
            <v>1999</v>
          </cell>
          <cell r="B116">
            <v>7784</v>
          </cell>
          <cell r="C116">
            <v>952599</v>
          </cell>
          <cell r="D116">
            <v>6725</v>
          </cell>
        </row>
        <row r="118">
          <cell r="A118">
            <v>36526</v>
          </cell>
          <cell r="B118">
            <v>549</v>
          </cell>
          <cell r="C118">
            <v>80741</v>
          </cell>
          <cell r="D118" t="str">
            <v>467    147070       45.96      14       408</v>
          </cell>
        </row>
        <row r="119">
          <cell r="A119">
            <v>36557</v>
          </cell>
          <cell r="B119">
            <v>507</v>
          </cell>
          <cell r="C119">
            <v>52725</v>
          </cell>
          <cell r="D119" t="str">
            <v>433    103995       46.06      10       264</v>
          </cell>
        </row>
        <row r="120">
          <cell r="A120">
            <v>36586</v>
          </cell>
          <cell r="B120">
            <v>523</v>
          </cell>
          <cell r="C120">
            <v>62840</v>
          </cell>
          <cell r="D120" t="str">
            <v>256    120153       32.86      12       344</v>
          </cell>
        </row>
        <row r="121">
          <cell r="A121">
            <v>36617</v>
          </cell>
          <cell r="B121">
            <v>620</v>
          </cell>
          <cell r="C121">
            <v>57309</v>
          </cell>
          <cell r="D121" t="str">
            <v>297     92434       32.39      12       336</v>
          </cell>
        </row>
        <row r="122">
          <cell r="A122">
            <v>36647</v>
          </cell>
          <cell r="B122">
            <v>516</v>
          </cell>
          <cell r="C122">
            <v>57686</v>
          </cell>
          <cell r="D122" t="str">
            <v>557    111795       51.91      12       348</v>
          </cell>
        </row>
        <row r="123">
          <cell r="A123">
            <v>36678</v>
          </cell>
          <cell r="B123">
            <v>934</v>
          </cell>
          <cell r="C123">
            <v>55478</v>
          </cell>
          <cell r="D123" t="str">
            <v>523     59399       35.90      12       333</v>
          </cell>
        </row>
        <row r="124">
          <cell r="A124">
            <v>36708</v>
          </cell>
          <cell r="B124">
            <v>660</v>
          </cell>
          <cell r="C124">
            <v>71858</v>
          </cell>
          <cell r="D124" t="str">
            <v>666    108876       50.23      14       384</v>
          </cell>
        </row>
        <row r="125">
          <cell r="A125">
            <v>36739</v>
          </cell>
          <cell r="B125">
            <v>731</v>
          </cell>
          <cell r="C125">
            <v>63895</v>
          </cell>
          <cell r="D125" t="str">
            <v>672     87408       47.90      13       356</v>
          </cell>
        </row>
        <row r="126">
          <cell r="A126">
            <v>36770</v>
          </cell>
          <cell r="B126">
            <v>374</v>
          </cell>
          <cell r="C126">
            <v>53930</v>
          </cell>
          <cell r="D126" t="str">
            <v>245    144198       39.58       9       245</v>
          </cell>
        </row>
        <row r="127">
          <cell r="A127">
            <v>36800</v>
          </cell>
          <cell r="B127">
            <v>866</v>
          </cell>
          <cell r="C127">
            <v>71665</v>
          </cell>
          <cell r="D127" t="str">
            <v>904     82755       51.07      12       342</v>
          </cell>
        </row>
        <row r="128">
          <cell r="A128">
            <v>36831</v>
          </cell>
          <cell r="B128">
            <v>734</v>
          </cell>
          <cell r="C128">
            <v>68582</v>
          </cell>
          <cell r="D128" t="str">
            <v>682     93436       48.16      14       393</v>
          </cell>
        </row>
        <row r="129">
          <cell r="A129">
            <v>36861</v>
          </cell>
          <cell r="B129">
            <v>637</v>
          </cell>
          <cell r="C129">
            <v>68059</v>
          </cell>
          <cell r="D129" t="str">
            <v>809    106844       55.95      14       407</v>
          </cell>
        </row>
        <row r="130">
          <cell r="A130" t="str">
            <v>Totals: ____</v>
          </cell>
          <cell r="B130" t="str">
            <v>______</v>
          </cell>
          <cell r="C130" t="str">
            <v>__________</v>
          </cell>
          <cell r="D130" t="str">
            <v>__________</v>
          </cell>
        </row>
        <row r="131">
          <cell r="A131">
            <v>2000</v>
          </cell>
          <cell r="B131">
            <v>7651</v>
          </cell>
          <cell r="C131">
            <v>764768</v>
          </cell>
          <cell r="D131">
            <v>6511</v>
          </cell>
        </row>
        <row r="133">
          <cell r="A133">
            <v>36892</v>
          </cell>
          <cell r="B133">
            <v>768</v>
          </cell>
          <cell r="C133">
            <v>62516</v>
          </cell>
          <cell r="D133" t="str">
            <v>710     81402       48.04      14       402</v>
          </cell>
        </row>
        <row r="134">
          <cell r="A134">
            <v>36923</v>
          </cell>
          <cell r="B134">
            <v>557</v>
          </cell>
          <cell r="C134">
            <v>48982</v>
          </cell>
          <cell r="D134" t="str">
            <v>647     87939       53.74      13       340</v>
          </cell>
        </row>
        <row r="135">
          <cell r="A135">
            <v>36951</v>
          </cell>
          <cell r="B135">
            <v>591</v>
          </cell>
          <cell r="C135">
            <v>55311</v>
          </cell>
          <cell r="D135" t="str">
            <v>665     93589       52.95      13       316</v>
          </cell>
        </row>
        <row r="136">
          <cell r="A136">
            <v>36982</v>
          </cell>
          <cell r="B136">
            <v>175</v>
          </cell>
          <cell r="C136">
            <v>24596</v>
          </cell>
          <cell r="D136" t="str">
            <v>193    140549       52.45       6       160</v>
          </cell>
        </row>
        <row r="137">
          <cell r="A137">
            <v>37012</v>
          </cell>
          <cell r="B137">
            <v>524</v>
          </cell>
          <cell r="C137">
            <v>33697</v>
          </cell>
          <cell r="D137" t="str">
            <v>377     64308       41.84       9       253</v>
          </cell>
        </row>
        <row r="138">
          <cell r="A138">
            <v>37043</v>
          </cell>
          <cell r="B138">
            <v>2</v>
          </cell>
          <cell r="C138">
            <v>6372</v>
          </cell>
          <cell r="D138" t="str">
            <v>20   3186001       90.91       2        60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95"/>
    </sheetNames>
    <sheetDataSet>
      <sheetData sheetId="0">
        <row r="37">
          <cell r="A37">
            <v>34700</v>
          </cell>
          <cell r="B37">
            <v>2208</v>
          </cell>
          <cell r="C37">
            <v>258433</v>
          </cell>
          <cell r="D37" t="str">
            <v>261    117044       10.57      21       441</v>
          </cell>
        </row>
        <row r="38">
          <cell r="A38">
            <v>34731</v>
          </cell>
          <cell r="B38">
            <v>2248</v>
          </cell>
          <cell r="C38">
            <v>276834</v>
          </cell>
          <cell r="D38" t="str">
            <v>443    123147       16.46      20       444</v>
          </cell>
        </row>
        <row r="39">
          <cell r="A39">
            <v>34759</v>
          </cell>
          <cell r="B39">
            <v>2546</v>
          </cell>
          <cell r="C39">
            <v>167374</v>
          </cell>
          <cell r="D39" t="str">
            <v>263     65740        9.36      16       368</v>
          </cell>
        </row>
        <row r="40">
          <cell r="A40">
            <v>34790</v>
          </cell>
          <cell r="B40">
            <v>1839</v>
          </cell>
          <cell r="C40">
            <v>184686</v>
          </cell>
          <cell r="D40" t="str">
            <v>296    100428       13.86      17       439</v>
          </cell>
        </row>
        <row r="41">
          <cell r="A41">
            <v>34820</v>
          </cell>
          <cell r="B41">
            <v>2673</v>
          </cell>
          <cell r="C41">
            <v>263940</v>
          </cell>
          <cell r="D41" t="str">
            <v>301     98743       10.12      18       467</v>
          </cell>
        </row>
        <row r="42">
          <cell r="A42">
            <v>34851</v>
          </cell>
          <cell r="B42">
            <v>2652</v>
          </cell>
          <cell r="C42">
            <v>277491</v>
          </cell>
          <cell r="D42" t="str">
            <v>576    104635       17.84      18       480</v>
          </cell>
        </row>
        <row r="43">
          <cell r="A43">
            <v>34881</v>
          </cell>
          <cell r="B43">
            <v>2630</v>
          </cell>
          <cell r="C43">
            <v>286395</v>
          </cell>
          <cell r="D43" t="str">
            <v>889    108896       25.26      18       462</v>
          </cell>
        </row>
        <row r="44">
          <cell r="A44">
            <v>34912</v>
          </cell>
          <cell r="B44">
            <v>1942</v>
          </cell>
          <cell r="C44">
            <v>277074</v>
          </cell>
          <cell r="D44" t="str">
            <v>862    142675       30.74      18       478</v>
          </cell>
        </row>
        <row r="45">
          <cell r="A45">
            <v>34943</v>
          </cell>
          <cell r="B45">
            <v>1847</v>
          </cell>
          <cell r="C45">
            <v>250811</v>
          </cell>
          <cell r="D45" t="str">
            <v>733    135794       28.41      16       455</v>
          </cell>
        </row>
        <row r="46">
          <cell r="A46">
            <v>34973</v>
          </cell>
          <cell r="B46">
            <v>2016</v>
          </cell>
          <cell r="C46">
            <v>250786</v>
          </cell>
          <cell r="D46" t="str">
            <v>417    124398       17.14      17       468</v>
          </cell>
        </row>
        <row r="47">
          <cell r="A47">
            <v>35004</v>
          </cell>
          <cell r="B47">
            <v>1062</v>
          </cell>
          <cell r="C47">
            <v>181665</v>
          </cell>
          <cell r="D47" t="str">
            <v>302    171060       22.14      18       510</v>
          </cell>
        </row>
        <row r="48">
          <cell r="A48">
            <v>35034</v>
          </cell>
          <cell r="B48">
            <v>1707</v>
          </cell>
          <cell r="C48">
            <v>263026</v>
          </cell>
          <cell r="D48" t="str">
            <v>453    154087       20.97      19       573</v>
          </cell>
        </row>
        <row r="49">
          <cell r="A49" t="str">
            <v>Totals: ___</v>
          </cell>
          <cell r="B49" t="str">
            <v>_______</v>
          </cell>
          <cell r="C49" t="str">
            <v>__________</v>
          </cell>
          <cell r="D49" t="str">
            <v>__________</v>
          </cell>
        </row>
        <row r="50">
          <cell r="A50">
            <v>1995</v>
          </cell>
          <cell r="B50">
            <v>25370</v>
          </cell>
          <cell r="C50">
            <v>2938515</v>
          </cell>
          <cell r="D50">
            <v>5796</v>
          </cell>
        </row>
        <row r="52">
          <cell r="A52">
            <v>35065</v>
          </cell>
          <cell r="B52">
            <v>1747</v>
          </cell>
          <cell r="C52">
            <v>276225</v>
          </cell>
          <cell r="D52" t="str">
            <v>325    158114       15.69      19       582</v>
          </cell>
        </row>
        <row r="53">
          <cell r="A53">
            <v>35096</v>
          </cell>
          <cell r="B53">
            <v>1320</v>
          </cell>
          <cell r="C53">
            <v>246446</v>
          </cell>
          <cell r="D53" t="str">
            <v>386    186702       22.63      19       548</v>
          </cell>
        </row>
        <row r="54">
          <cell r="A54">
            <v>35125</v>
          </cell>
          <cell r="B54">
            <v>1186</v>
          </cell>
          <cell r="C54">
            <v>275158</v>
          </cell>
          <cell r="D54" t="str">
            <v>451    232006       27.55      21       650</v>
          </cell>
        </row>
        <row r="55">
          <cell r="A55">
            <v>35156</v>
          </cell>
          <cell r="B55">
            <v>1329</v>
          </cell>
          <cell r="C55">
            <v>244359</v>
          </cell>
          <cell r="D55" t="str">
            <v>335    183867       20.13      19       568</v>
          </cell>
        </row>
        <row r="56">
          <cell r="A56">
            <v>35186</v>
          </cell>
          <cell r="B56">
            <v>758</v>
          </cell>
          <cell r="C56">
            <v>240552</v>
          </cell>
          <cell r="D56" t="str">
            <v>182    317351       19.36      17       521</v>
          </cell>
        </row>
        <row r="57">
          <cell r="A57">
            <v>35217</v>
          </cell>
          <cell r="B57">
            <v>994</v>
          </cell>
          <cell r="C57">
            <v>203729</v>
          </cell>
          <cell r="D57" t="str">
            <v>148    204959       12.96      19       565</v>
          </cell>
        </row>
        <row r="58">
          <cell r="A58">
            <v>35247</v>
          </cell>
          <cell r="B58">
            <v>1139</v>
          </cell>
          <cell r="C58">
            <v>240036</v>
          </cell>
          <cell r="D58" t="str">
            <v>149    210743       11.57      20       618</v>
          </cell>
        </row>
        <row r="59">
          <cell r="A59">
            <v>35278</v>
          </cell>
          <cell r="B59">
            <v>1368</v>
          </cell>
          <cell r="C59">
            <v>223463</v>
          </cell>
          <cell r="D59" t="str">
            <v>115    163351        7.75      20       603</v>
          </cell>
        </row>
        <row r="60">
          <cell r="A60">
            <v>35309</v>
          </cell>
          <cell r="B60">
            <v>1863</v>
          </cell>
          <cell r="C60">
            <v>227689</v>
          </cell>
          <cell r="D60" t="str">
            <v>388    122217       17.24      20       598</v>
          </cell>
        </row>
        <row r="61">
          <cell r="A61">
            <v>35339</v>
          </cell>
          <cell r="B61">
            <v>1472</v>
          </cell>
          <cell r="C61">
            <v>225371</v>
          </cell>
          <cell r="D61" t="str">
            <v>154    153106        9.47      21       649</v>
          </cell>
        </row>
        <row r="62">
          <cell r="A62">
            <v>35370</v>
          </cell>
          <cell r="B62">
            <v>1014</v>
          </cell>
          <cell r="C62">
            <v>162853</v>
          </cell>
          <cell r="D62" t="str">
            <v>295    160605       22.54      21       605</v>
          </cell>
        </row>
        <row r="63">
          <cell r="A63">
            <v>35400</v>
          </cell>
          <cell r="B63">
            <v>860</v>
          </cell>
          <cell r="C63">
            <v>158321</v>
          </cell>
          <cell r="D63" t="str">
            <v>160    184095       15.69      20       609</v>
          </cell>
        </row>
        <row r="64">
          <cell r="A64" t="str">
            <v>Totals: ___</v>
          </cell>
          <cell r="B64" t="str">
            <v>_______</v>
          </cell>
          <cell r="C64" t="str">
            <v>__________</v>
          </cell>
          <cell r="D64" t="str">
            <v>__________</v>
          </cell>
        </row>
        <row r="65">
          <cell r="A65">
            <v>1996</v>
          </cell>
          <cell r="B65">
            <v>15050</v>
          </cell>
          <cell r="C65">
            <v>2724202</v>
          </cell>
          <cell r="D65">
            <v>3088</v>
          </cell>
        </row>
        <row r="67">
          <cell r="A67">
            <v>35431</v>
          </cell>
          <cell r="B67">
            <v>1179</v>
          </cell>
          <cell r="C67">
            <v>218376</v>
          </cell>
          <cell r="D67" t="str">
            <v>250    185222       17.49      17       510</v>
          </cell>
        </row>
        <row r="68">
          <cell r="A68">
            <v>35462</v>
          </cell>
          <cell r="B68">
            <v>995</v>
          </cell>
          <cell r="C68">
            <v>142188</v>
          </cell>
          <cell r="D68" t="str">
            <v>1,208    142903       54.83      19       520</v>
          </cell>
        </row>
        <row r="69">
          <cell r="A69">
            <v>35490</v>
          </cell>
          <cell r="B69">
            <v>1388</v>
          </cell>
          <cell r="C69">
            <v>147283</v>
          </cell>
          <cell r="D69" t="str">
            <v>390    106112       21.93      18       557</v>
          </cell>
        </row>
        <row r="70">
          <cell r="A70">
            <v>35521</v>
          </cell>
          <cell r="B70">
            <v>1345</v>
          </cell>
          <cell r="C70">
            <v>149251</v>
          </cell>
          <cell r="D70" t="str">
            <v>257    110968       16.04      19       559</v>
          </cell>
        </row>
        <row r="71">
          <cell r="A71">
            <v>35551</v>
          </cell>
          <cell r="B71">
            <v>1429</v>
          </cell>
          <cell r="C71">
            <v>147016</v>
          </cell>
          <cell r="D71" t="str">
            <v>161    102881       10.13      19       568</v>
          </cell>
        </row>
        <row r="72">
          <cell r="A72">
            <v>35582</v>
          </cell>
          <cell r="B72">
            <v>857</v>
          </cell>
          <cell r="C72">
            <v>147973</v>
          </cell>
          <cell r="D72" t="str">
            <v>501    172664       36.89      19       551</v>
          </cell>
        </row>
        <row r="73">
          <cell r="A73">
            <v>35612</v>
          </cell>
          <cell r="B73">
            <v>1259</v>
          </cell>
          <cell r="C73">
            <v>155979</v>
          </cell>
          <cell r="D73" t="str">
            <v>315    123892       20.01      19       589</v>
          </cell>
        </row>
        <row r="74">
          <cell r="A74">
            <v>35643</v>
          </cell>
          <cell r="B74">
            <v>1006</v>
          </cell>
          <cell r="C74">
            <v>151709</v>
          </cell>
          <cell r="D74" t="str">
            <v>237    150805       19.07      19       589</v>
          </cell>
        </row>
        <row r="75">
          <cell r="A75">
            <v>35674</v>
          </cell>
          <cell r="B75">
            <v>844</v>
          </cell>
          <cell r="C75">
            <v>323870</v>
          </cell>
          <cell r="D75" t="str">
            <v>584    383733       40.90      19       550</v>
          </cell>
        </row>
        <row r="76">
          <cell r="A76">
            <v>35704</v>
          </cell>
          <cell r="B76">
            <v>979</v>
          </cell>
          <cell r="C76">
            <v>149587</v>
          </cell>
          <cell r="D76" t="str">
            <v>438    152796       30.91      20       569</v>
          </cell>
        </row>
        <row r="77">
          <cell r="A77">
            <v>35735</v>
          </cell>
          <cell r="B77">
            <v>900</v>
          </cell>
          <cell r="C77">
            <v>142307</v>
          </cell>
          <cell r="D77" t="str">
            <v>282    158119       23.86      19       564</v>
          </cell>
        </row>
        <row r="78">
          <cell r="A78">
            <v>35765</v>
          </cell>
          <cell r="B78">
            <v>993</v>
          </cell>
          <cell r="C78">
            <v>138956</v>
          </cell>
          <cell r="D78" t="str">
            <v>672    139936       40.36      19       568</v>
          </cell>
        </row>
        <row r="79">
          <cell r="A79" t="str">
            <v>Totals: ___</v>
          </cell>
          <cell r="B79" t="str">
            <v>_______</v>
          </cell>
          <cell r="C79" t="str">
            <v>__________</v>
          </cell>
          <cell r="D79" t="str">
            <v>__________</v>
          </cell>
        </row>
        <row r="80">
          <cell r="A80">
            <v>1997</v>
          </cell>
          <cell r="B80">
            <v>13174</v>
          </cell>
          <cell r="C80">
            <v>2014495</v>
          </cell>
          <cell r="D80">
            <v>5295</v>
          </cell>
        </row>
        <row r="82">
          <cell r="A82">
            <v>35796</v>
          </cell>
          <cell r="B82">
            <v>893</v>
          </cell>
          <cell r="C82">
            <v>136761</v>
          </cell>
          <cell r="D82" t="str">
            <v>505    153148       36.12      19       572</v>
          </cell>
        </row>
        <row r="83">
          <cell r="A83">
            <v>35827</v>
          </cell>
          <cell r="B83">
            <v>1166</v>
          </cell>
          <cell r="C83">
            <v>119533</v>
          </cell>
          <cell r="D83" t="str">
            <v>270    102516       18.80      19       511</v>
          </cell>
        </row>
        <row r="84">
          <cell r="A84">
            <v>35855</v>
          </cell>
          <cell r="B84">
            <v>871</v>
          </cell>
          <cell r="C84">
            <v>132434</v>
          </cell>
          <cell r="D84" t="str">
            <v>117    152049       11.84      19       561</v>
          </cell>
        </row>
        <row r="85">
          <cell r="A85">
            <v>35886</v>
          </cell>
          <cell r="B85">
            <v>929</v>
          </cell>
          <cell r="C85">
            <v>170349</v>
          </cell>
          <cell r="D85" t="str">
            <v>119    183369       11.35      19       569</v>
          </cell>
        </row>
        <row r="86">
          <cell r="A86">
            <v>35916</v>
          </cell>
          <cell r="B86">
            <v>1134</v>
          </cell>
          <cell r="C86">
            <v>128905</v>
          </cell>
          <cell r="D86" t="str">
            <v>137    113673       10.78      19       541</v>
          </cell>
        </row>
        <row r="87">
          <cell r="A87">
            <v>35947</v>
          </cell>
          <cell r="B87">
            <v>950</v>
          </cell>
          <cell r="C87">
            <v>122869</v>
          </cell>
          <cell r="D87" t="str">
            <v>111    129336       10.46      19       568</v>
          </cell>
        </row>
        <row r="88">
          <cell r="A88">
            <v>35977</v>
          </cell>
          <cell r="B88">
            <v>1137</v>
          </cell>
          <cell r="C88">
            <v>136661</v>
          </cell>
          <cell r="D88" t="str">
            <v>166    120195       12.74      19       589</v>
          </cell>
        </row>
        <row r="89">
          <cell r="A89">
            <v>36008</v>
          </cell>
          <cell r="B89">
            <v>968</v>
          </cell>
          <cell r="C89">
            <v>363779</v>
          </cell>
          <cell r="D89" t="str">
            <v>97    375805        9.11      19       589</v>
          </cell>
        </row>
        <row r="90">
          <cell r="A90">
            <v>36039</v>
          </cell>
          <cell r="B90">
            <v>916</v>
          </cell>
          <cell r="C90">
            <v>124883</v>
          </cell>
          <cell r="D90" t="str">
            <v>76    136336        7.66      19       570</v>
          </cell>
        </row>
        <row r="91">
          <cell r="A91">
            <v>36069</v>
          </cell>
          <cell r="B91">
            <v>897</v>
          </cell>
          <cell r="C91">
            <v>125252</v>
          </cell>
          <cell r="D91" t="str">
            <v>262    139635       22.61      17       527</v>
          </cell>
        </row>
        <row r="92">
          <cell r="A92">
            <v>36100</v>
          </cell>
          <cell r="B92">
            <v>740</v>
          </cell>
          <cell r="C92">
            <v>118478</v>
          </cell>
          <cell r="D92" t="str">
            <v>108    160106       12.74      17       510</v>
          </cell>
        </row>
        <row r="93">
          <cell r="A93">
            <v>36130</v>
          </cell>
          <cell r="B93">
            <v>1117</v>
          </cell>
          <cell r="C93">
            <v>109284</v>
          </cell>
          <cell r="D93" t="str">
            <v>136     97838       10.85      14       434</v>
          </cell>
        </row>
        <row r="94">
          <cell r="A94" t="str">
            <v>Totals: ___</v>
          </cell>
          <cell r="B94" t="str">
            <v>_______</v>
          </cell>
          <cell r="C94" t="str">
            <v>__________</v>
          </cell>
          <cell r="D94" t="str">
            <v>__________</v>
          </cell>
        </row>
        <row r="95">
          <cell r="A95">
            <v>1998</v>
          </cell>
          <cell r="B95">
            <v>11718</v>
          </cell>
          <cell r="C95">
            <v>1789188</v>
          </cell>
          <cell r="D95">
            <v>2104</v>
          </cell>
        </row>
        <row r="97">
          <cell r="A97">
            <v>36161</v>
          </cell>
          <cell r="B97">
            <v>678</v>
          </cell>
          <cell r="C97">
            <v>113350</v>
          </cell>
          <cell r="D97" t="str">
            <v>276    167183       28.93      16       406</v>
          </cell>
        </row>
        <row r="98">
          <cell r="A98">
            <v>36192</v>
          </cell>
          <cell r="B98">
            <v>975</v>
          </cell>
          <cell r="C98">
            <v>99744</v>
          </cell>
          <cell r="D98" t="str">
            <v>243    102302       19.95      16       362</v>
          </cell>
        </row>
        <row r="99">
          <cell r="A99">
            <v>36220</v>
          </cell>
          <cell r="B99">
            <v>928</v>
          </cell>
          <cell r="C99">
            <v>113546</v>
          </cell>
          <cell r="D99" t="str">
            <v>313    122356       25.22      16       496</v>
          </cell>
        </row>
        <row r="100">
          <cell r="A100">
            <v>36251</v>
          </cell>
          <cell r="B100">
            <v>908</v>
          </cell>
          <cell r="C100">
            <v>102695</v>
          </cell>
          <cell r="D100" t="str">
            <v>208    113101       18.64      15       437</v>
          </cell>
        </row>
        <row r="101">
          <cell r="A101">
            <v>36281</v>
          </cell>
          <cell r="B101">
            <v>542</v>
          </cell>
          <cell r="C101">
            <v>94761</v>
          </cell>
          <cell r="D101" t="str">
            <v>139    174836       20.41      15       430</v>
          </cell>
        </row>
        <row r="102">
          <cell r="A102">
            <v>36312</v>
          </cell>
          <cell r="B102">
            <v>518</v>
          </cell>
          <cell r="C102">
            <v>105167</v>
          </cell>
          <cell r="D102" t="str">
            <v>380    203026       42.32      15       420</v>
          </cell>
        </row>
        <row r="103">
          <cell r="A103">
            <v>36342</v>
          </cell>
          <cell r="B103">
            <v>1020</v>
          </cell>
          <cell r="C103">
            <v>112279</v>
          </cell>
          <cell r="D103" t="str">
            <v>283    110078       21.72      16       496</v>
          </cell>
        </row>
        <row r="104">
          <cell r="A104">
            <v>36373</v>
          </cell>
          <cell r="B104">
            <v>1545</v>
          </cell>
          <cell r="C104">
            <v>114924</v>
          </cell>
          <cell r="D104" t="str">
            <v>265     74385       14.64      16       496</v>
          </cell>
        </row>
        <row r="105">
          <cell r="A105">
            <v>36404</v>
          </cell>
          <cell r="B105">
            <v>657</v>
          </cell>
          <cell r="C105">
            <v>116125</v>
          </cell>
          <cell r="D105" t="str">
            <v>324    176751       33.03      16       480</v>
          </cell>
        </row>
        <row r="106">
          <cell r="A106">
            <v>36434</v>
          </cell>
          <cell r="B106">
            <v>865</v>
          </cell>
          <cell r="C106">
            <v>104655</v>
          </cell>
          <cell r="D106" t="str">
            <v>303    120989       25.94      16       496</v>
          </cell>
        </row>
        <row r="107">
          <cell r="A107">
            <v>36465</v>
          </cell>
          <cell r="B107">
            <v>830</v>
          </cell>
          <cell r="C107">
            <v>99011</v>
          </cell>
          <cell r="D107" t="str">
            <v>176    119291       17.50      15       450</v>
          </cell>
        </row>
        <row r="108">
          <cell r="A108">
            <v>36495</v>
          </cell>
          <cell r="B108">
            <v>574</v>
          </cell>
          <cell r="C108">
            <v>97945</v>
          </cell>
          <cell r="D108" t="str">
            <v>268    170636       31.83      15       465</v>
          </cell>
        </row>
        <row r="109">
          <cell r="A109" t="str">
            <v>Totals: ___</v>
          </cell>
          <cell r="B109" t="str">
            <v>_______</v>
          </cell>
          <cell r="C109" t="str">
            <v>__________</v>
          </cell>
          <cell r="D109" t="str">
            <v>__________</v>
          </cell>
        </row>
        <row r="110">
          <cell r="A110">
            <v>1999</v>
          </cell>
          <cell r="B110">
            <v>10040</v>
          </cell>
          <cell r="C110">
            <v>1274202</v>
          </cell>
          <cell r="D110">
            <v>3178</v>
          </cell>
        </row>
        <row r="112">
          <cell r="A112">
            <v>36526</v>
          </cell>
          <cell r="B112">
            <v>726</v>
          </cell>
          <cell r="C112">
            <v>107822</v>
          </cell>
          <cell r="D112" t="str">
            <v>310    148516       29.92      16       496</v>
          </cell>
        </row>
        <row r="113">
          <cell r="A113">
            <v>36557</v>
          </cell>
          <cell r="B113">
            <v>569</v>
          </cell>
          <cell r="C113">
            <v>54529</v>
          </cell>
          <cell r="D113" t="str">
            <v>137     95834       19.41       6       174</v>
          </cell>
        </row>
        <row r="114">
          <cell r="A114">
            <v>36586</v>
          </cell>
          <cell r="B114">
            <v>1243</v>
          </cell>
          <cell r="C114">
            <v>122278</v>
          </cell>
          <cell r="D114" t="str">
            <v>289     98374       18.86      15       465</v>
          </cell>
        </row>
        <row r="115">
          <cell r="A115">
            <v>36617</v>
          </cell>
          <cell r="B115">
            <v>648</v>
          </cell>
          <cell r="C115">
            <v>101990</v>
          </cell>
          <cell r="D115" t="str">
            <v>321    157392       33.13      16       480</v>
          </cell>
        </row>
        <row r="116">
          <cell r="A116">
            <v>36647</v>
          </cell>
          <cell r="B116">
            <v>745</v>
          </cell>
          <cell r="C116">
            <v>102685</v>
          </cell>
          <cell r="D116" t="str">
            <v>186    137833       19.98      15       465</v>
          </cell>
        </row>
        <row r="117">
          <cell r="A117">
            <v>36678</v>
          </cell>
          <cell r="B117">
            <v>1507</v>
          </cell>
          <cell r="C117">
            <v>113492</v>
          </cell>
          <cell r="D117" t="str">
            <v>340     75310       18.41      18       538</v>
          </cell>
        </row>
        <row r="118">
          <cell r="A118">
            <v>36708</v>
          </cell>
          <cell r="B118">
            <v>779</v>
          </cell>
          <cell r="C118">
            <v>112877</v>
          </cell>
          <cell r="D118" t="str">
            <v>333    144900       29.95      18       558</v>
          </cell>
        </row>
        <row r="119">
          <cell r="A119">
            <v>36739</v>
          </cell>
          <cell r="B119">
            <v>920</v>
          </cell>
          <cell r="C119">
            <v>108231</v>
          </cell>
          <cell r="D119" t="str">
            <v>305    117643       24.90      18       558</v>
          </cell>
        </row>
        <row r="120">
          <cell r="A120">
            <v>36770</v>
          </cell>
          <cell r="B120">
            <v>493</v>
          </cell>
          <cell r="C120">
            <v>93511</v>
          </cell>
          <cell r="D120" t="str">
            <v>227    189678       31.53      16       480</v>
          </cell>
        </row>
        <row r="121">
          <cell r="A121">
            <v>36800</v>
          </cell>
          <cell r="B121">
            <v>795</v>
          </cell>
          <cell r="C121">
            <v>103751</v>
          </cell>
          <cell r="D121" t="str">
            <v>550    130505       40.89      17       527</v>
          </cell>
        </row>
        <row r="122">
          <cell r="A122">
            <v>36831</v>
          </cell>
          <cell r="B122">
            <v>719</v>
          </cell>
          <cell r="C122">
            <v>100933</v>
          </cell>
          <cell r="D122" t="str">
            <v>334    140380       31.72      18       540</v>
          </cell>
        </row>
        <row r="123">
          <cell r="A123">
            <v>36861</v>
          </cell>
          <cell r="B123">
            <v>571</v>
          </cell>
          <cell r="C123">
            <v>85067</v>
          </cell>
          <cell r="D123" t="str">
            <v>287    148979       33.45      17       527</v>
          </cell>
        </row>
        <row r="124">
          <cell r="A124" t="str">
            <v>Totals: ___</v>
          </cell>
          <cell r="B124" t="str">
            <v>_______</v>
          </cell>
          <cell r="C124" t="str">
            <v>__________</v>
          </cell>
          <cell r="D124" t="str">
            <v>__________</v>
          </cell>
        </row>
        <row r="125">
          <cell r="A125">
            <v>2000</v>
          </cell>
          <cell r="B125">
            <v>9715</v>
          </cell>
          <cell r="C125">
            <v>1207166</v>
          </cell>
          <cell r="D125">
            <v>3619</v>
          </cell>
        </row>
        <row r="127">
          <cell r="A127">
            <v>36892</v>
          </cell>
          <cell r="B127">
            <v>233</v>
          </cell>
          <cell r="C127">
            <v>71419</v>
          </cell>
          <cell r="D127" t="str">
            <v>305    306520       56.69      16       491</v>
          </cell>
        </row>
        <row r="128">
          <cell r="A128">
            <v>36923</v>
          </cell>
          <cell r="B128">
            <v>364</v>
          </cell>
          <cell r="C128">
            <v>69239</v>
          </cell>
          <cell r="D128" t="str">
            <v>264    190218       42.04      16       425</v>
          </cell>
        </row>
        <row r="129">
          <cell r="A129">
            <v>36951</v>
          </cell>
          <cell r="B129">
            <v>394</v>
          </cell>
          <cell r="C129">
            <v>75620</v>
          </cell>
          <cell r="D129" t="str">
            <v>198    191929       33.45      15       465</v>
          </cell>
        </row>
        <row r="130">
          <cell r="A130">
            <v>36982</v>
          </cell>
          <cell r="B130">
            <v>187</v>
          </cell>
          <cell r="C130">
            <v>26824</v>
          </cell>
          <cell r="D130" t="str">
            <v>95    143444       33.69       3        90</v>
          </cell>
        </row>
        <row r="131">
          <cell r="A131">
            <v>37012</v>
          </cell>
          <cell r="B131">
            <v>175</v>
          </cell>
          <cell r="C131">
            <v>24959</v>
          </cell>
          <cell r="D131" t="str">
            <v>56    142623       24.24       3        93</v>
          </cell>
        </row>
        <row r="132">
          <cell r="A132" t="str">
            <v>Totals: ___</v>
          </cell>
          <cell r="B132" t="str">
            <v>_______</v>
          </cell>
          <cell r="C132" t="str">
            <v>__________</v>
          </cell>
          <cell r="D132" t="str">
            <v>__________</v>
          </cell>
        </row>
        <row r="133">
          <cell r="A133">
            <v>2001</v>
          </cell>
          <cell r="B133">
            <v>1353</v>
          </cell>
          <cell r="C133">
            <v>268061</v>
          </cell>
          <cell r="D133">
            <v>918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b95"/>
    </sheetNames>
    <sheetDataSet>
      <sheetData sheetId="0">
        <row r="37">
          <cell r="A37">
            <v>34731</v>
          </cell>
          <cell r="B37">
            <v>284</v>
          </cell>
          <cell r="C37">
            <v>27765</v>
          </cell>
          <cell r="D37" t="str">
            <v>254     97765       47.21       5        82</v>
          </cell>
        </row>
        <row r="38">
          <cell r="A38">
            <v>34759</v>
          </cell>
          <cell r="B38">
            <v>372</v>
          </cell>
          <cell r="C38">
            <v>30101</v>
          </cell>
          <cell r="D38" t="str">
            <v>468     80917       55.71       4        99</v>
          </cell>
        </row>
        <row r="39">
          <cell r="A39">
            <v>34790</v>
          </cell>
          <cell r="B39">
            <v>203</v>
          </cell>
          <cell r="C39">
            <v>27487</v>
          </cell>
          <cell r="D39" t="str">
            <v>334    135404       62.20       4        92</v>
          </cell>
        </row>
        <row r="40">
          <cell r="A40">
            <v>34820</v>
          </cell>
          <cell r="B40">
            <v>129</v>
          </cell>
          <cell r="C40">
            <v>18779</v>
          </cell>
          <cell r="D40" t="str">
            <v>74    145574       36.45       3        64</v>
          </cell>
        </row>
        <row r="41">
          <cell r="A41">
            <v>34851</v>
          </cell>
          <cell r="B41">
            <v>347</v>
          </cell>
          <cell r="C41">
            <v>46020</v>
          </cell>
          <cell r="D41" t="str">
            <v>251    132623       41.97       4        99</v>
          </cell>
        </row>
        <row r="42">
          <cell r="A42">
            <v>34881</v>
          </cell>
          <cell r="B42">
            <v>339</v>
          </cell>
          <cell r="C42">
            <v>41538</v>
          </cell>
          <cell r="D42" t="str">
            <v>208    122531       38.03       4       102</v>
          </cell>
        </row>
        <row r="43">
          <cell r="A43">
            <v>34912</v>
          </cell>
          <cell r="B43">
            <v>412</v>
          </cell>
          <cell r="C43">
            <v>35121</v>
          </cell>
          <cell r="D43" t="str">
            <v>155     85246       27.34       3        93</v>
          </cell>
        </row>
        <row r="44">
          <cell r="A44">
            <v>34943</v>
          </cell>
          <cell r="B44">
            <v>377</v>
          </cell>
          <cell r="C44">
            <v>27219</v>
          </cell>
          <cell r="D44" t="str">
            <v>281     72199       42.71       3        90</v>
          </cell>
        </row>
        <row r="45">
          <cell r="A45">
            <v>34973</v>
          </cell>
          <cell r="B45">
            <v>190</v>
          </cell>
          <cell r="C45">
            <v>24099</v>
          </cell>
          <cell r="D45" t="str">
            <v>32    126837       14.41       3        66</v>
          </cell>
        </row>
        <row r="46">
          <cell r="A46">
            <v>35004</v>
          </cell>
          <cell r="B46">
            <v>279</v>
          </cell>
          <cell r="C46">
            <v>23708</v>
          </cell>
          <cell r="D46" t="str">
            <v>192     84975       40.76       4       118</v>
          </cell>
        </row>
        <row r="47">
          <cell r="A47">
            <v>35034</v>
          </cell>
          <cell r="B47">
            <v>203</v>
          </cell>
          <cell r="C47">
            <v>34452</v>
          </cell>
          <cell r="D47" t="str">
            <v>179    169715       46.86       4       119</v>
          </cell>
        </row>
        <row r="48">
          <cell r="A48" t="str">
            <v>Totals: ____</v>
          </cell>
          <cell r="B48" t="str">
            <v>______</v>
          </cell>
          <cell r="C48" t="str">
            <v>__________</v>
          </cell>
          <cell r="D48" t="str">
            <v>__________</v>
          </cell>
        </row>
        <row r="49">
          <cell r="A49">
            <v>1995</v>
          </cell>
          <cell r="B49">
            <v>3135</v>
          </cell>
          <cell r="C49">
            <v>336289</v>
          </cell>
          <cell r="D49">
            <v>2428</v>
          </cell>
        </row>
        <row r="51">
          <cell r="A51">
            <v>35065</v>
          </cell>
          <cell r="B51">
            <v>195</v>
          </cell>
          <cell r="C51">
            <v>28476</v>
          </cell>
          <cell r="D51" t="str">
            <v>22    146031       10.14       3        93</v>
          </cell>
        </row>
        <row r="52">
          <cell r="A52">
            <v>35096</v>
          </cell>
          <cell r="B52">
            <v>174</v>
          </cell>
          <cell r="C52">
            <v>21490</v>
          </cell>
          <cell r="D52" t="str">
            <v>18    123506        9.38       3        87</v>
          </cell>
        </row>
        <row r="53">
          <cell r="A53">
            <v>35125</v>
          </cell>
          <cell r="B53">
            <v>227</v>
          </cell>
          <cell r="C53">
            <v>26739</v>
          </cell>
          <cell r="D53" t="str">
            <v>18    117793        7.35       3        66</v>
          </cell>
        </row>
        <row r="54">
          <cell r="A54">
            <v>35156</v>
          </cell>
          <cell r="B54">
            <v>175</v>
          </cell>
          <cell r="C54">
            <v>18052</v>
          </cell>
          <cell r="D54" t="str">
            <v>25    103155       12.50       3        64</v>
          </cell>
        </row>
        <row r="55">
          <cell r="A55">
            <v>35186</v>
          </cell>
          <cell r="B55">
            <v>140</v>
          </cell>
          <cell r="C55">
            <v>16765</v>
          </cell>
          <cell r="D55" t="str">
            <v>27    119751       16.17       3        66</v>
          </cell>
        </row>
        <row r="56">
          <cell r="A56">
            <v>35217</v>
          </cell>
          <cell r="B56">
            <v>152</v>
          </cell>
          <cell r="C56">
            <v>20892</v>
          </cell>
          <cell r="D56" t="str">
            <v>32    137448       17.39       3        65</v>
          </cell>
        </row>
        <row r="57">
          <cell r="A57">
            <v>35247</v>
          </cell>
          <cell r="B57">
            <v>132</v>
          </cell>
          <cell r="C57">
            <v>24965</v>
          </cell>
          <cell r="D57" t="str">
            <v>20    189129       13.16       3        69</v>
          </cell>
        </row>
        <row r="58">
          <cell r="A58">
            <v>35278</v>
          </cell>
          <cell r="B58">
            <v>109</v>
          </cell>
          <cell r="C58">
            <v>24033</v>
          </cell>
          <cell r="D58" t="str">
            <v>24    220487       18.05       3        92</v>
          </cell>
        </row>
        <row r="59">
          <cell r="A59">
            <v>35309</v>
          </cell>
          <cell r="B59">
            <v>165</v>
          </cell>
          <cell r="C59">
            <v>24500</v>
          </cell>
          <cell r="D59" t="str">
            <v>148485       18.05       3        64</v>
          </cell>
        </row>
        <row r="60">
          <cell r="A60">
            <v>35339</v>
          </cell>
          <cell r="B60">
            <v>185</v>
          </cell>
          <cell r="C60">
            <v>41687</v>
          </cell>
          <cell r="D60" t="str">
            <v>20    225336        9.76       3        66</v>
          </cell>
        </row>
        <row r="61">
          <cell r="A61">
            <v>35370</v>
          </cell>
          <cell r="B61">
            <v>229</v>
          </cell>
          <cell r="C61">
            <v>23213</v>
          </cell>
          <cell r="D61" t="str">
            <v>24    101367        9.49       3        64</v>
          </cell>
        </row>
        <row r="62">
          <cell r="A62">
            <v>35400</v>
          </cell>
          <cell r="B62">
            <v>99</v>
          </cell>
          <cell r="C62">
            <v>27154</v>
          </cell>
          <cell r="D62" t="str">
            <v>40    274283       28.78       3        71</v>
          </cell>
        </row>
        <row r="63">
          <cell r="A63" t="str">
            <v>Totals: ____</v>
          </cell>
          <cell r="B63" t="str">
            <v>______</v>
          </cell>
          <cell r="C63" t="str">
            <v>__________</v>
          </cell>
          <cell r="D63" t="str">
            <v>__________</v>
          </cell>
        </row>
        <row r="64">
          <cell r="A64">
            <v>1996</v>
          </cell>
          <cell r="B64">
            <v>1982</v>
          </cell>
          <cell r="C64">
            <v>297966</v>
          </cell>
          <cell r="D64">
            <v>270</v>
          </cell>
        </row>
        <row r="66">
          <cell r="A66">
            <v>35431</v>
          </cell>
          <cell r="B66">
            <v>173</v>
          </cell>
          <cell r="C66">
            <v>26790</v>
          </cell>
          <cell r="D66" t="str">
            <v>20    154856       10.36       3        68</v>
          </cell>
        </row>
        <row r="67">
          <cell r="A67">
            <v>35462</v>
          </cell>
          <cell r="B67">
            <v>130</v>
          </cell>
          <cell r="C67">
            <v>12761</v>
          </cell>
          <cell r="D67" t="str">
            <v>29     98162       18.24       3        59</v>
          </cell>
        </row>
        <row r="68">
          <cell r="A68">
            <v>35490</v>
          </cell>
          <cell r="B68">
            <v>116</v>
          </cell>
          <cell r="C68">
            <v>13196</v>
          </cell>
          <cell r="D68" t="str">
            <v>13    113759       10.08       3        66</v>
          </cell>
        </row>
        <row r="69">
          <cell r="A69">
            <v>35521</v>
          </cell>
          <cell r="B69">
            <v>176</v>
          </cell>
          <cell r="C69">
            <v>22654</v>
          </cell>
          <cell r="D69" t="str">
            <v>15    128716        7.85       3        66</v>
          </cell>
        </row>
        <row r="70">
          <cell r="A70">
            <v>35551</v>
          </cell>
          <cell r="B70">
            <v>187</v>
          </cell>
          <cell r="C70">
            <v>25758</v>
          </cell>
          <cell r="D70" t="str">
            <v>75    137744       28.63       3        69</v>
          </cell>
        </row>
        <row r="71">
          <cell r="A71">
            <v>35582</v>
          </cell>
          <cell r="B71">
            <v>211</v>
          </cell>
          <cell r="C71">
            <v>23679</v>
          </cell>
          <cell r="D71" t="str">
            <v>8    112223        3.65       3        67</v>
          </cell>
        </row>
        <row r="72">
          <cell r="A72">
            <v>35612</v>
          </cell>
          <cell r="B72">
            <v>194</v>
          </cell>
          <cell r="C72">
            <v>23467</v>
          </cell>
          <cell r="D72" t="str">
            <v>12    120964        5.83       3        67</v>
          </cell>
        </row>
        <row r="73">
          <cell r="A73">
            <v>35643</v>
          </cell>
          <cell r="B73">
            <v>123</v>
          </cell>
          <cell r="C73">
            <v>21239</v>
          </cell>
          <cell r="D73" t="str">
            <v>8    172675        6.11       3        68</v>
          </cell>
        </row>
        <row r="74">
          <cell r="A74">
            <v>35674</v>
          </cell>
          <cell r="B74">
            <v>177</v>
          </cell>
          <cell r="C74">
            <v>66903</v>
          </cell>
          <cell r="D74" t="str">
            <v>104    377984       37.01       3        66</v>
          </cell>
        </row>
        <row r="75">
          <cell r="A75">
            <v>35704</v>
          </cell>
          <cell r="B75">
            <v>178</v>
          </cell>
          <cell r="C75">
            <v>22444</v>
          </cell>
          <cell r="D75" t="str">
            <v>20    126090       10.10       3        93</v>
          </cell>
        </row>
        <row r="76">
          <cell r="A76">
            <v>35735</v>
          </cell>
          <cell r="B76">
            <v>175</v>
          </cell>
          <cell r="C76">
            <v>21529</v>
          </cell>
          <cell r="D76" t="str">
            <v>18    123023        9.33       3        64</v>
          </cell>
        </row>
        <row r="77">
          <cell r="A77">
            <v>35765</v>
          </cell>
          <cell r="B77">
            <v>158</v>
          </cell>
          <cell r="C77">
            <v>20783</v>
          </cell>
          <cell r="D77" t="str">
            <v>17    131538        9.71       3        93</v>
          </cell>
        </row>
        <row r="78">
          <cell r="A78" t="str">
            <v>Totals: ____</v>
          </cell>
          <cell r="B78" t="str">
            <v>______</v>
          </cell>
          <cell r="C78" t="str">
            <v>__________</v>
          </cell>
          <cell r="D78" t="str">
            <v>__________</v>
          </cell>
        </row>
        <row r="79">
          <cell r="A79">
            <v>1997</v>
          </cell>
          <cell r="B79">
            <v>1998</v>
          </cell>
          <cell r="C79">
            <v>301203</v>
          </cell>
          <cell r="D79">
            <v>339</v>
          </cell>
        </row>
        <row r="81">
          <cell r="A81">
            <v>35796</v>
          </cell>
          <cell r="B81">
            <v>185</v>
          </cell>
          <cell r="C81">
            <v>20785</v>
          </cell>
          <cell r="D81" t="str">
            <v>29    112352       13.55       3        66</v>
          </cell>
        </row>
        <row r="82">
          <cell r="A82">
            <v>35827</v>
          </cell>
          <cell r="B82">
            <v>90</v>
          </cell>
          <cell r="C82">
            <v>18039</v>
          </cell>
          <cell r="D82" t="str">
            <v>15    200434       14.29       3        61</v>
          </cell>
        </row>
        <row r="83">
          <cell r="A83">
            <v>35855</v>
          </cell>
          <cell r="B83">
            <v>214</v>
          </cell>
          <cell r="C83">
            <v>19812</v>
          </cell>
          <cell r="D83" t="str">
            <v>17     92580        7.36       3        65</v>
          </cell>
        </row>
        <row r="84">
          <cell r="A84">
            <v>35886</v>
          </cell>
          <cell r="B84">
            <v>133</v>
          </cell>
          <cell r="C84">
            <v>18828</v>
          </cell>
          <cell r="D84" t="str">
            <v>27    141564       16.88       3        66</v>
          </cell>
        </row>
        <row r="85">
          <cell r="A85">
            <v>35916</v>
          </cell>
          <cell r="B85">
            <v>130</v>
          </cell>
          <cell r="C85">
            <v>19488</v>
          </cell>
          <cell r="D85" t="str">
            <v>15    149908       10.34       3        67</v>
          </cell>
        </row>
        <row r="86">
          <cell r="A86">
            <v>35947</v>
          </cell>
          <cell r="B86">
            <v>172</v>
          </cell>
          <cell r="C86">
            <v>17697</v>
          </cell>
          <cell r="D86" t="str">
            <v>25    102890       12.69       3        85</v>
          </cell>
        </row>
        <row r="87">
          <cell r="A87">
            <v>35977</v>
          </cell>
          <cell r="B87">
            <v>156</v>
          </cell>
          <cell r="C87">
            <v>19909</v>
          </cell>
          <cell r="D87" t="str">
            <v>13    127622        7.69       3        66</v>
          </cell>
        </row>
        <row r="88">
          <cell r="A88">
            <v>36008</v>
          </cell>
          <cell r="B88">
            <v>135</v>
          </cell>
          <cell r="C88">
            <v>19252</v>
          </cell>
          <cell r="D88" t="str">
            <v>13    142608        8.78       3        66</v>
          </cell>
        </row>
        <row r="89">
          <cell r="A89">
            <v>36039</v>
          </cell>
          <cell r="B89">
            <v>124</v>
          </cell>
          <cell r="C89">
            <v>31835</v>
          </cell>
          <cell r="D89" t="str">
            <v>58    256734       31.87       4        96</v>
          </cell>
        </row>
        <row r="90">
          <cell r="A90">
            <v>36069</v>
          </cell>
          <cell r="B90">
            <v>220</v>
          </cell>
          <cell r="C90">
            <v>19632</v>
          </cell>
          <cell r="D90" t="str">
            <v>24     89237        9.84       3        66</v>
          </cell>
        </row>
        <row r="91">
          <cell r="A91">
            <v>36100</v>
          </cell>
          <cell r="B91">
            <v>115</v>
          </cell>
          <cell r="C91">
            <v>18043</v>
          </cell>
          <cell r="D91" t="str">
            <v>18    156896       13.53       3        90</v>
          </cell>
        </row>
        <row r="92">
          <cell r="A92">
            <v>36130</v>
          </cell>
          <cell r="B92">
            <v>95</v>
          </cell>
          <cell r="C92">
            <v>16605</v>
          </cell>
          <cell r="D92" t="str">
            <v>174790       13.53       2        62</v>
          </cell>
        </row>
        <row r="93">
          <cell r="A93" t="str">
            <v>Totals: ____</v>
          </cell>
          <cell r="B93" t="str">
            <v>______</v>
          </cell>
          <cell r="C93" t="str">
            <v>__________</v>
          </cell>
          <cell r="D93" t="str">
            <v>__________</v>
          </cell>
        </row>
        <row r="94">
          <cell r="A94">
            <v>1998</v>
          </cell>
          <cell r="B94">
            <v>1769</v>
          </cell>
          <cell r="C94">
            <v>239925</v>
          </cell>
          <cell r="D94">
            <v>254</v>
          </cell>
        </row>
        <row r="96">
          <cell r="A96">
            <v>36161</v>
          </cell>
          <cell r="B96">
            <v>174</v>
          </cell>
          <cell r="C96">
            <v>15515</v>
          </cell>
          <cell r="D96" t="str">
            <v>34     89167       16.35       3        62</v>
          </cell>
        </row>
        <row r="97">
          <cell r="A97">
            <v>36192</v>
          </cell>
          <cell r="B97">
            <v>173</v>
          </cell>
          <cell r="C97">
            <v>32172</v>
          </cell>
          <cell r="D97" t="str">
            <v>120    185966       40.96       4        56</v>
          </cell>
        </row>
        <row r="98">
          <cell r="A98">
            <v>36220</v>
          </cell>
          <cell r="B98">
            <v>56</v>
          </cell>
          <cell r="C98">
            <v>14522</v>
          </cell>
          <cell r="D98" t="str">
            <v>40    259322       41.67       3        90</v>
          </cell>
        </row>
        <row r="99">
          <cell r="A99">
            <v>36251</v>
          </cell>
          <cell r="B99">
            <v>134</v>
          </cell>
          <cell r="C99">
            <v>12013</v>
          </cell>
          <cell r="D99" t="str">
            <v>89650       41.67       2        60</v>
          </cell>
        </row>
        <row r="100">
          <cell r="A100">
            <v>36281</v>
          </cell>
          <cell r="B100">
            <v>123</v>
          </cell>
          <cell r="C100">
            <v>29474</v>
          </cell>
          <cell r="D100" t="str">
            <v>32    239627       20.65       3        93</v>
          </cell>
        </row>
        <row r="101">
          <cell r="A101">
            <v>36312</v>
          </cell>
          <cell r="B101">
            <v>105</v>
          </cell>
          <cell r="C101">
            <v>26437</v>
          </cell>
          <cell r="D101" t="str">
            <v>77    251781       42.31       3        90</v>
          </cell>
        </row>
        <row r="102">
          <cell r="A102">
            <v>36342</v>
          </cell>
          <cell r="B102">
            <v>108</v>
          </cell>
          <cell r="C102">
            <v>12039</v>
          </cell>
          <cell r="D102" t="str">
            <v>28    111473       20.59       3        90</v>
          </cell>
        </row>
        <row r="103">
          <cell r="A103">
            <v>36373</v>
          </cell>
          <cell r="B103">
            <v>103</v>
          </cell>
          <cell r="C103">
            <v>35373</v>
          </cell>
          <cell r="D103" t="str">
            <v>131    343428       55.98       4       121</v>
          </cell>
        </row>
        <row r="104">
          <cell r="A104">
            <v>36404</v>
          </cell>
          <cell r="B104">
            <v>150</v>
          </cell>
          <cell r="C104">
            <v>32164</v>
          </cell>
          <cell r="D104" t="str">
            <v>58    214427       27.88       4       120</v>
          </cell>
        </row>
        <row r="105">
          <cell r="A105">
            <v>36434</v>
          </cell>
          <cell r="B105">
            <v>98</v>
          </cell>
          <cell r="C105">
            <v>29695</v>
          </cell>
          <cell r="D105" t="str">
            <v>69    303011       41.32       4       124</v>
          </cell>
        </row>
        <row r="106">
          <cell r="A106">
            <v>36465</v>
          </cell>
          <cell r="B106">
            <v>91</v>
          </cell>
          <cell r="C106">
            <v>25458</v>
          </cell>
          <cell r="D106" t="str">
            <v>42    279759       31.58       3        90</v>
          </cell>
        </row>
        <row r="107">
          <cell r="A107">
            <v>36495</v>
          </cell>
          <cell r="B107">
            <v>49</v>
          </cell>
          <cell r="C107">
            <v>22710</v>
          </cell>
          <cell r="D107" t="str">
            <v>18    463470       26.87       3        93</v>
          </cell>
        </row>
        <row r="108">
          <cell r="A108" t="str">
            <v>Totals: ____</v>
          </cell>
          <cell r="B108" t="str">
            <v>______</v>
          </cell>
          <cell r="C108" t="str">
            <v>__________</v>
          </cell>
          <cell r="D108" t="str">
            <v>__________</v>
          </cell>
        </row>
        <row r="109">
          <cell r="A109">
            <v>1999</v>
          </cell>
          <cell r="B109">
            <v>1364</v>
          </cell>
          <cell r="C109">
            <v>287572</v>
          </cell>
          <cell r="D109">
            <v>649</v>
          </cell>
        </row>
        <row r="111">
          <cell r="A111">
            <v>36526</v>
          </cell>
          <cell r="B111">
            <v>141</v>
          </cell>
          <cell r="C111">
            <v>32277</v>
          </cell>
          <cell r="D111" t="str">
            <v>89    228915       38.70       4       124</v>
          </cell>
        </row>
        <row r="112">
          <cell r="A112">
            <v>36557</v>
          </cell>
          <cell r="B112">
            <v>78</v>
          </cell>
          <cell r="C112">
            <v>19584</v>
          </cell>
          <cell r="D112" t="str">
            <v>102    251077       56.67       2        58</v>
          </cell>
        </row>
        <row r="113">
          <cell r="A113">
            <v>36586</v>
          </cell>
          <cell r="B113">
            <v>80</v>
          </cell>
          <cell r="C113">
            <v>23827</v>
          </cell>
          <cell r="D113" t="str">
            <v>47    297838       37.01       3        93</v>
          </cell>
        </row>
        <row r="114">
          <cell r="A114">
            <v>36617</v>
          </cell>
          <cell r="B114">
            <v>130</v>
          </cell>
          <cell r="C114">
            <v>24984</v>
          </cell>
          <cell r="D114" t="str">
            <v>140    192185       51.85       4       120</v>
          </cell>
        </row>
        <row r="115">
          <cell r="A115">
            <v>36647</v>
          </cell>
          <cell r="B115">
            <v>43</v>
          </cell>
          <cell r="C115">
            <v>24210</v>
          </cell>
          <cell r="D115" t="str">
            <v>34    563024       44.16       3        93</v>
          </cell>
        </row>
        <row r="116">
          <cell r="A116">
            <v>36678</v>
          </cell>
          <cell r="B116">
            <v>123</v>
          </cell>
          <cell r="C116">
            <v>24516</v>
          </cell>
          <cell r="D116" t="str">
            <v>71    199318       36.60       4       120</v>
          </cell>
        </row>
        <row r="117">
          <cell r="A117">
            <v>36708</v>
          </cell>
          <cell r="B117">
            <v>134</v>
          </cell>
          <cell r="C117">
            <v>30458</v>
          </cell>
          <cell r="D117" t="str">
            <v>62    227299       31.63       4       124</v>
          </cell>
        </row>
        <row r="118">
          <cell r="A118">
            <v>36739</v>
          </cell>
          <cell r="B118">
            <v>120</v>
          </cell>
          <cell r="C118">
            <v>26778</v>
          </cell>
          <cell r="D118" t="str">
            <v>69    223151       36.51       4       124</v>
          </cell>
        </row>
        <row r="119">
          <cell r="A119">
            <v>36770</v>
          </cell>
          <cell r="B119">
            <v>39</v>
          </cell>
          <cell r="C119">
            <v>23475</v>
          </cell>
          <cell r="D119" t="str">
            <v>47    601924       54.65       3        90</v>
          </cell>
        </row>
        <row r="120">
          <cell r="A120">
            <v>36800</v>
          </cell>
          <cell r="B120">
            <v>65</v>
          </cell>
          <cell r="C120">
            <v>27456</v>
          </cell>
          <cell r="D120" t="str">
            <v>50    422401       43.48       3        93</v>
          </cell>
        </row>
        <row r="121">
          <cell r="A121">
            <v>36831</v>
          </cell>
          <cell r="B121">
            <v>45</v>
          </cell>
          <cell r="C121">
            <v>27678</v>
          </cell>
          <cell r="D121" t="str">
            <v>67    615067       59.82       4       112</v>
          </cell>
        </row>
        <row r="122">
          <cell r="A122">
            <v>36861</v>
          </cell>
          <cell r="B122">
            <v>71</v>
          </cell>
          <cell r="C122">
            <v>26251</v>
          </cell>
          <cell r="D122" t="str">
            <v>100    369733       58.48       4        97</v>
          </cell>
        </row>
        <row r="123">
          <cell r="A123" t="str">
            <v>Totals: ____</v>
          </cell>
          <cell r="B123" t="str">
            <v>______</v>
          </cell>
          <cell r="C123" t="str">
            <v>__________</v>
          </cell>
          <cell r="D123" t="str">
            <v>__________</v>
          </cell>
        </row>
        <row r="124">
          <cell r="A124">
            <v>2000</v>
          </cell>
          <cell r="B124">
            <v>1069</v>
          </cell>
          <cell r="C124">
            <v>311494</v>
          </cell>
          <cell r="D124">
            <v>878</v>
          </cell>
        </row>
        <row r="126">
          <cell r="A126">
            <v>36892</v>
          </cell>
          <cell r="B126">
            <v>63</v>
          </cell>
          <cell r="C126">
            <v>24745</v>
          </cell>
          <cell r="D126" t="str">
            <v>85    392778       57.43       3        93</v>
          </cell>
        </row>
        <row r="127">
          <cell r="A127">
            <v>36923</v>
          </cell>
          <cell r="B127">
            <v>56</v>
          </cell>
          <cell r="C127">
            <v>22252</v>
          </cell>
          <cell r="D127" t="str">
            <v>74    397358       56.92       3        84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95"/>
    </sheetNames>
    <sheetDataSet>
      <sheetData sheetId="0">
        <row r="37">
          <cell r="A37">
            <v>34759</v>
          </cell>
          <cell r="B37">
            <v>664</v>
          </cell>
          <cell r="C37">
            <v>61106</v>
          </cell>
          <cell r="D37" t="str">
            <v>92028       58.43       6       130</v>
          </cell>
        </row>
        <row r="38">
          <cell r="A38">
            <v>34790</v>
          </cell>
          <cell r="B38">
            <v>508</v>
          </cell>
          <cell r="C38">
            <v>62867</v>
          </cell>
          <cell r="D38" t="str">
            <v>20    123754        3.79       6       180</v>
          </cell>
        </row>
        <row r="39">
          <cell r="A39">
            <v>34820</v>
          </cell>
          <cell r="B39">
            <v>782</v>
          </cell>
          <cell r="C39">
            <v>75574</v>
          </cell>
          <cell r="D39" t="str">
            <v>7     96642        0.89       6       185</v>
          </cell>
        </row>
        <row r="40">
          <cell r="A40">
            <v>34851</v>
          </cell>
          <cell r="B40">
            <v>582</v>
          </cell>
          <cell r="C40">
            <v>63875</v>
          </cell>
          <cell r="D40" t="str">
            <v>25    109751        4.12       6       171</v>
          </cell>
        </row>
        <row r="41">
          <cell r="A41">
            <v>34881</v>
          </cell>
          <cell r="B41">
            <v>528</v>
          </cell>
          <cell r="C41">
            <v>66750</v>
          </cell>
          <cell r="D41" t="str">
            <v>19    126421        3.47       6       177</v>
          </cell>
        </row>
        <row r="42">
          <cell r="A42">
            <v>34912</v>
          </cell>
          <cell r="B42">
            <v>758</v>
          </cell>
          <cell r="C42">
            <v>69300</v>
          </cell>
          <cell r="D42" t="str">
            <v>15     91425        1.94       6       179</v>
          </cell>
        </row>
        <row r="43">
          <cell r="A43">
            <v>34943</v>
          </cell>
          <cell r="B43">
            <v>541</v>
          </cell>
          <cell r="C43">
            <v>62866</v>
          </cell>
          <cell r="D43" t="str">
            <v>15    116204        2.70       6       175</v>
          </cell>
        </row>
        <row r="44">
          <cell r="A44">
            <v>34973</v>
          </cell>
          <cell r="B44">
            <v>395</v>
          </cell>
          <cell r="C44">
            <v>67674</v>
          </cell>
          <cell r="D44" t="str">
            <v>14    171327        3.42       6       181</v>
          </cell>
        </row>
        <row r="45">
          <cell r="A45">
            <v>35004</v>
          </cell>
          <cell r="B45">
            <v>419</v>
          </cell>
          <cell r="C45">
            <v>60475</v>
          </cell>
          <cell r="D45" t="str">
            <v>12    144332        2.78       7       201</v>
          </cell>
        </row>
        <row r="46">
          <cell r="A46">
            <v>35034</v>
          </cell>
          <cell r="B46">
            <v>387</v>
          </cell>
          <cell r="C46">
            <v>53394</v>
          </cell>
          <cell r="D46" t="str">
            <v>23    137969        5.61       7       196</v>
          </cell>
        </row>
        <row r="47">
          <cell r="A47" t="str">
            <v>Totals: ____</v>
          </cell>
          <cell r="B47" t="str">
            <v>______</v>
          </cell>
          <cell r="C47" t="str">
            <v>__________</v>
          </cell>
          <cell r="D47" t="str">
            <v>__________</v>
          </cell>
        </row>
        <row r="48">
          <cell r="A48">
            <v>1995</v>
          </cell>
          <cell r="B48">
            <v>5564</v>
          </cell>
          <cell r="C48">
            <v>643881</v>
          </cell>
          <cell r="D48">
            <v>150</v>
          </cell>
        </row>
        <row r="50">
          <cell r="A50">
            <v>35065</v>
          </cell>
          <cell r="B50">
            <v>535</v>
          </cell>
          <cell r="C50">
            <v>58794</v>
          </cell>
          <cell r="D50" t="str">
            <v>14    109896        2.55       7       176</v>
          </cell>
        </row>
        <row r="51">
          <cell r="A51">
            <v>35096</v>
          </cell>
          <cell r="B51">
            <v>513</v>
          </cell>
          <cell r="C51">
            <v>63156</v>
          </cell>
          <cell r="D51" t="str">
            <v>319    123112       38.34       7       200</v>
          </cell>
        </row>
        <row r="52">
          <cell r="A52">
            <v>35125</v>
          </cell>
          <cell r="B52">
            <v>362</v>
          </cell>
          <cell r="C52">
            <v>57242</v>
          </cell>
          <cell r="D52" t="str">
            <v>210    158128       36.71       7       216</v>
          </cell>
        </row>
        <row r="53">
          <cell r="A53">
            <v>35156</v>
          </cell>
          <cell r="B53">
            <v>430</v>
          </cell>
          <cell r="C53">
            <v>52326</v>
          </cell>
          <cell r="D53" t="str">
            <v>163    121689       27.49       7       209</v>
          </cell>
        </row>
        <row r="54">
          <cell r="A54">
            <v>35186</v>
          </cell>
          <cell r="B54">
            <v>331</v>
          </cell>
          <cell r="C54">
            <v>53305</v>
          </cell>
          <cell r="D54" t="str">
            <v>150    161043       31.19       7       217</v>
          </cell>
        </row>
        <row r="55">
          <cell r="A55">
            <v>35217</v>
          </cell>
          <cell r="B55">
            <v>363</v>
          </cell>
          <cell r="C55">
            <v>49745</v>
          </cell>
          <cell r="D55" t="str">
            <v>99    137039       21.43       7       210</v>
          </cell>
        </row>
        <row r="56">
          <cell r="A56">
            <v>35247</v>
          </cell>
          <cell r="B56">
            <v>439</v>
          </cell>
          <cell r="C56">
            <v>52991</v>
          </cell>
          <cell r="D56" t="str">
            <v>91    120709       17.17       7       215</v>
          </cell>
        </row>
        <row r="57">
          <cell r="A57">
            <v>35278</v>
          </cell>
          <cell r="B57">
            <v>299</v>
          </cell>
          <cell r="C57">
            <v>41415</v>
          </cell>
          <cell r="D57" t="str">
            <v>104    138512       25.81       6       186</v>
          </cell>
        </row>
        <row r="58">
          <cell r="A58">
            <v>35309</v>
          </cell>
          <cell r="B58">
            <v>337</v>
          </cell>
          <cell r="C58">
            <v>41385</v>
          </cell>
          <cell r="D58" t="str">
            <v>203    122805       37.59       7       202</v>
          </cell>
        </row>
        <row r="59">
          <cell r="A59">
            <v>35339</v>
          </cell>
          <cell r="B59">
            <v>310</v>
          </cell>
          <cell r="C59">
            <v>41271</v>
          </cell>
          <cell r="D59" t="str">
            <v>91    133133       22.69       7       205</v>
          </cell>
        </row>
        <row r="60">
          <cell r="A60">
            <v>35370</v>
          </cell>
          <cell r="B60">
            <v>635</v>
          </cell>
          <cell r="C60">
            <v>41408</v>
          </cell>
          <cell r="D60" t="str">
            <v>182     65210       22.28       7       209</v>
          </cell>
        </row>
        <row r="61">
          <cell r="A61">
            <v>35400</v>
          </cell>
          <cell r="B61">
            <v>223</v>
          </cell>
          <cell r="C61">
            <v>35322</v>
          </cell>
          <cell r="D61" t="str">
            <v>106    158395       32.22       7       214</v>
          </cell>
        </row>
        <row r="62">
          <cell r="A62" t="str">
            <v>Totals: ____</v>
          </cell>
          <cell r="B62" t="str">
            <v>______</v>
          </cell>
          <cell r="C62" t="str">
            <v>__________</v>
          </cell>
          <cell r="D62" t="str">
            <v>__________</v>
          </cell>
        </row>
        <row r="63">
          <cell r="A63">
            <v>1996</v>
          </cell>
          <cell r="B63">
            <v>4777</v>
          </cell>
          <cell r="C63">
            <v>588360</v>
          </cell>
          <cell r="D63">
            <v>1732</v>
          </cell>
        </row>
        <row r="65">
          <cell r="A65">
            <v>35431</v>
          </cell>
          <cell r="B65">
            <v>470</v>
          </cell>
          <cell r="C65">
            <v>66496</v>
          </cell>
          <cell r="D65" t="str">
            <v>170    141481       26.56       5       134</v>
          </cell>
        </row>
        <row r="66">
          <cell r="A66">
            <v>35462</v>
          </cell>
          <cell r="B66">
            <v>468</v>
          </cell>
          <cell r="C66">
            <v>67567</v>
          </cell>
          <cell r="D66" t="str">
            <v>206    144374       30.56       7       196</v>
          </cell>
        </row>
        <row r="67">
          <cell r="A67">
            <v>35490</v>
          </cell>
          <cell r="B67">
            <v>52</v>
          </cell>
          <cell r="C67">
            <v>62797</v>
          </cell>
          <cell r="D67" t="str">
            <v>564   1207635       91.56       6       174</v>
          </cell>
        </row>
        <row r="68">
          <cell r="A68">
            <v>35521</v>
          </cell>
          <cell r="B68">
            <v>432</v>
          </cell>
          <cell r="C68">
            <v>69710</v>
          </cell>
          <cell r="D68" t="str">
            <v>276    161366       38.98       7       200</v>
          </cell>
        </row>
        <row r="69">
          <cell r="A69">
            <v>35551</v>
          </cell>
          <cell r="B69">
            <v>109</v>
          </cell>
          <cell r="C69">
            <v>58660</v>
          </cell>
          <cell r="D69" t="str">
            <v>277    538166       71.76       6       181</v>
          </cell>
        </row>
        <row r="70">
          <cell r="A70">
            <v>35582</v>
          </cell>
          <cell r="B70">
            <v>556</v>
          </cell>
          <cell r="C70">
            <v>60083</v>
          </cell>
          <cell r="D70" t="str">
            <v>256    108063       31.53       7       171</v>
          </cell>
        </row>
        <row r="71">
          <cell r="A71">
            <v>35612</v>
          </cell>
          <cell r="B71">
            <v>491</v>
          </cell>
          <cell r="C71">
            <v>73074</v>
          </cell>
          <cell r="D71" t="str">
            <v>290    148827       37.13       7       202</v>
          </cell>
        </row>
        <row r="72">
          <cell r="A72">
            <v>35643</v>
          </cell>
          <cell r="B72">
            <v>349</v>
          </cell>
          <cell r="C72">
            <v>68820</v>
          </cell>
          <cell r="D72" t="str">
            <v>359    197192       50.71       7       217</v>
          </cell>
        </row>
        <row r="73">
          <cell r="A73">
            <v>35674</v>
          </cell>
          <cell r="B73">
            <v>237</v>
          </cell>
          <cell r="C73">
            <v>64392</v>
          </cell>
          <cell r="D73" t="str">
            <v>355    271697       59.97       7       210</v>
          </cell>
        </row>
        <row r="74">
          <cell r="A74">
            <v>35704</v>
          </cell>
          <cell r="B74">
            <v>367</v>
          </cell>
          <cell r="C74">
            <v>48431</v>
          </cell>
          <cell r="D74" t="str">
            <v>306    131965       45.47       7       210</v>
          </cell>
        </row>
        <row r="75">
          <cell r="A75">
            <v>35735</v>
          </cell>
          <cell r="B75">
            <v>208</v>
          </cell>
          <cell r="C75">
            <v>57233</v>
          </cell>
          <cell r="D75" t="str">
            <v>195    275159       48.39       7       210</v>
          </cell>
        </row>
        <row r="76">
          <cell r="A76">
            <v>35765</v>
          </cell>
          <cell r="B76">
            <v>219</v>
          </cell>
          <cell r="C76">
            <v>44449</v>
          </cell>
          <cell r="D76" t="str">
            <v>312    202964       58.76       7       205</v>
          </cell>
        </row>
        <row r="77">
          <cell r="A77" t="str">
            <v>Totals: ____</v>
          </cell>
          <cell r="B77" t="str">
            <v>______</v>
          </cell>
          <cell r="C77" t="str">
            <v>__________</v>
          </cell>
          <cell r="D77" t="str">
            <v>__________</v>
          </cell>
        </row>
        <row r="78">
          <cell r="A78">
            <v>1997</v>
          </cell>
          <cell r="B78">
            <v>3958</v>
          </cell>
          <cell r="C78">
            <v>741712</v>
          </cell>
          <cell r="D78">
            <v>3566</v>
          </cell>
        </row>
        <row r="80">
          <cell r="A80">
            <v>35796</v>
          </cell>
          <cell r="B80">
            <v>251</v>
          </cell>
          <cell r="C80">
            <v>40092</v>
          </cell>
          <cell r="D80" t="str">
            <v>224    159730       47.16       7       214</v>
          </cell>
        </row>
        <row r="81">
          <cell r="A81">
            <v>35827</v>
          </cell>
          <cell r="B81">
            <v>216</v>
          </cell>
          <cell r="C81">
            <v>40721</v>
          </cell>
          <cell r="D81" t="str">
            <v>193    188524       47.19       7       163</v>
          </cell>
        </row>
        <row r="82">
          <cell r="A82">
            <v>35855</v>
          </cell>
          <cell r="B82">
            <v>199</v>
          </cell>
          <cell r="C82">
            <v>40956</v>
          </cell>
          <cell r="D82" t="str">
            <v>279    205810       58.37       6       169</v>
          </cell>
        </row>
        <row r="83">
          <cell r="A83">
            <v>35886</v>
          </cell>
          <cell r="B83">
            <v>71</v>
          </cell>
          <cell r="C83">
            <v>40425</v>
          </cell>
          <cell r="D83" t="str">
            <v>178    569367       71.49       6       180</v>
          </cell>
        </row>
        <row r="84">
          <cell r="A84">
            <v>35916</v>
          </cell>
          <cell r="B84">
            <v>480</v>
          </cell>
          <cell r="C84">
            <v>45180</v>
          </cell>
          <cell r="D84" t="str">
            <v>298     94126       38.30       7       198</v>
          </cell>
        </row>
        <row r="85">
          <cell r="A85">
            <v>35947</v>
          </cell>
          <cell r="B85">
            <v>252</v>
          </cell>
          <cell r="C85">
            <v>41303</v>
          </cell>
          <cell r="D85" t="str">
            <v>206    163901       44.98       7       210</v>
          </cell>
        </row>
        <row r="86">
          <cell r="A86">
            <v>35977</v>
          </cell>
          <cell r="B86">
            <v>334</v>
          </cell>
          <cell r="C86">
            <v>42031</v>
          </cell>
          <cell r="D86" t="str">
            <v>115    125842       25.61       7       217</v>
          </cell>
        </row>
        <row r="87">
          <cell r="A87">
            <v>36008</v>
          </cell>
          <cell r="B87">
            <v>310</v>
          </cell>
          <cell r="C87">
            <v>44940</v>
          </cell>
          <cell r="D87" t="str">
            <v>138    144968       30.80       7       217</v>
          </cell>
        </row>
        <row r="88">
          <cell r="A88">
            <v>36039</v>
          </cell>
          <cell r="B88">
            <v>220</v>
          </cell>
          <cell r="C88">
            <v>37697</v>
          </cell>
          <cell r="D88" t="str">
            <v>171351       30.80       6       180</v>
          </cell>
        </row>
        <row r="89">
          <cell r="A89">
            <v>36069</v>
          </cell>
          <cell r="B89">
            <v>283</v>
          </cell>
          <cell r="C89">
            <v>59806</v>
          </cell>
          <cell r="D89" t="str">
            <v>184    211329       39.40       6       186</v>
          </cell>
        </row>
        <row r="90">
          <cell r="A90">
            <v>36100</v>
          </cell>
          <cell r="B90">
            <v>328</v>
          </cell>
          <cell r="C90">
            <v>46736</v>
          </cell>
          <cell r="D90" t="str">
            <v>46    142488       12.30       6       180</v>
          </cell>
        </row>
        <row r="91">
          <cell r="A91">
            <v>36130</v>
          </cell>
          <cell r="B91">
            <v>228</v>
          </cell>
          <cell r="C91">
            <v>47566</v>
          </cell>
          <cell r="D91" t="str">
            <v>110    208623       32.54       7       186</v>
          </cell>
        </row>
        <row r="92">
          <cell r="A92" t="str">
            <v>Totals: ____</v>
          </cell>
          <cell r="B92" t="str">
            <v>______</v>
          </cell>
          <cell r="C92" t="str">
            <v>__________</v>
          </cell>
          <cell r="D92" t="str">
            <v>__________</v>
          </cell>
        </row>
        <row r="93">
          <cell r="A93">
            <v>1998</v>
          </cell>
          <cell r="B93">
            <v>3172</v>
          </cell>
          <cell r="C93">
            <v>527453</v>
          </cell>
          <cell r="D93">
            <v>1971</v>
          </cell>
        </row>
        <row r="95">
          <cell r="A95">
            <v>36161</v>
          </cell>
          <cell r="B95">
            <v>230</v>
          </cell>
          <cell r="C95">
            <v>45430</v>
          </cell>
          <cell r="D95" t="str">
            <v>73    197522       24.09       4       124</v>
          </cell>
        </row>
        <row r="96">
          <cell r="A96">
            <v>36192</v>
          </cell>
          <cell r="B96">
            <v>122</v>
          </cell>
          <cell r="C96">
            <v>17353</v>
          </cell>
          <cell r="D96" t="str">
            <v>7    142238        5.43       3        28</v>
          </cell>
        </row>
        <row r="97">
          <cell r="A97">
            <v>36220</v>
          </cell>
          <cell r="B97">
            <v>255</v>
          </cell>
          <cell r="C97">
            <v>59336</v>
          </cell>
          <cell r="D97" t="str">
            <v>199    232691       43.83       6       186</v>
          </cell>
        </row>
        <row r="98">
          <cell r="A98">
            <v>36251</v>
          </cell>
          <cell r="B98">
            <v>463</v>
          </cell>
          <cell r="C98">
            <v>59896</v>
          </cell>
          <cell r="D98" t="str">
            <v>336    129366       42.05       7       197</v>
          </cell>
        </row>
        <row r="99">
          <cell r="A99">
            <v>36281</v>
          </cell>
          <cell r="B99">
            <v>270</v>
          </cell>
          <cell r="C99">
            <v>39510</v>
          </cell>
          <cell r="D99" t="str">
            <v>100    146334       27.03       6       185</v>
          </cell>
        </row>
        <row r="100">
          <cell r="A100">
            <v>36312</v>
          </cell>
          <cell r="B100">
            <v>344</v>
          </cell>
          <cell r="C100">
            <v>56545</v>
          </cell>
          <cell r="D100" t="str">
            <v>239    164376       40.99       7       210</v>
          </cell>
        </row>
        <row r="101">
          <cell r="A101">
            <v>36342</v>
          </cell>
          <cell r="B101">
            <v>395</v>
          </cell>
          <cell r="C101">
            <v>55147</v>
          </cell>
          <cell r="D101" t="str">
            <v>205    139613       34.17       7       217</v>
          </cell>
        </row>
        <row r="102">
          <cell r="A102">
            <v>36373</v>
          </cell>
          <cell r="B102">
            <v>304</v>
          </cell>
          <cell r="C102">
            <v>34895</v>
          </cell>
          <cell r="D102" t="str">
            <v>167    114787       35.46       6       184</v>
          </cell>
        </row>
        <row r="103">
          <cell r="A103">
            <v>36404</v>
          </cell>
          <cell r="B103">
            <v>94</v>
          </cell>
          <cell r="C103">
            <v>31593</v>
          </cell>
          <cell r="D103" t="str">
            <v>189    336096       66.78       6       180</v>
          </cell>
        </row>
        <row r="104">
          <cell r="A104">
            <v>36434</v>
          </cell>
          <cell r="B104">
            <v>482</v>
          </cell>
          <cell r="C104">
            <v>35637</v>
          </cell>
          <cell r="D104" t="str">
            <v>131     73936       21.37       6       186</v>
          </cell>
        </row>
        <row r="105">
          <cell r="A105">
            <v>36465</v>
          </cell>
          <cell r="B105">
            <v>130</v>
          </cell>
          <cell r="C105">
            <v>30372</v>
          </cell>
          <cell r="D105" t="str">
            <v>132    233631       50.38       6       180</v>
          </cell>
        </row>
        <row r="106">
          <cell r="A106">
            <v>36495</v>
          </cell>
          <cell r="B106">
            <v>183</v>
          </cell>
          <cell r="C106">
            <v>35532</v>
          </cell>
          <cell r="D106" t="str">
            <v>150    194164       45.05       6       186</v>
          </cell>
        </row>
        <row r="107">
          <cell r="A107" t="str">
            <v>Totals: ____</v>
          </cell>
          <cell r="B107" t="str">
            <v>______</v>
          </cell>
          <cell r="C107" t="str">
            <v>__________</v>
          </cell>
          <cell r="D107" t="str">
            <v>__________</v>
          </cell>
        </row>
        <row r="108">
          <cell r="A108">
            <v>1999</v>
          </cell>
          <cell r="B108">
            <v>3272</v>
          </cell>
          <cell r="C108">
            <v>501246</v>
          </cell>
          <cell r="D108">
            <v>1928</v>
          </cell>
        </row>
        <row r="110">
          <cell r="A110">
            <v>36526</v>
          </cell>
          <cell r="B110">
            <v>211</v>
          </cell>
          <cell r="C110">
            <v>33427</v>
          </cell>
          <cell r="D110" t="str">
            <v>155    158422       42.35       5       155</v>
          </cell>
        </row>
        <row r="111">
          <cell r="A111">
            <v>36557</v>
          </cell>
          <cell r="B111">
            <v>100</v>
          </cell>
          <cell r="C111">
            <v>20821</v>
          </cell>
          <cell r="D111" t="str">
            <v>84    208211       45.65       2        58</v>
          </cell>
        </row>
        <row r="112">
          <cell r="A112">
            <v>36586</v>
          </cell>
          <cell r="B112">
            <v>57</v>
          </cell>
          <cell r="C112">
            <v>20521</v>
          </cell>
          <cell r="D112" t="str">
            <v>118    360018       67.43       4        94</v>
          </cell>
        </row>
        <row r="113">
          <cell r="A113">
            <v>36617</v>
          </cell>
          <cell r="B113">
            <v>128</v>
          </cell>
          <cell r="C113">
            <v>21812</v>
          </cell>
          <cell r="D113" t="str">
            <v>77    170407       37.56       3        90</v>
          </cell>
        </row>
        <row r="114">
          <cell r="A114">
            <v>36647</v>
          </cell>
          <cell r="B114">
            <v>148</v>
          </cell>
          <cell r="C114">
            <v>22332</v>
          </cell>
          <cell r="D114" t="str">
            <v>58    150892       28.16       4        97</v>
          </cell>
        </row>
        <row r="115">
          <cell r="A115">
            <v>36678</v>
          </cell>
          <cell r="B115">
            <v>140</v>
          </cell>
          <cell r="C115">
            <v>20317</v>
          </cell>
          <cell r="D115" t="str">
            <v>115    145122       45.10       3        90</v>
          </cell>
        </row>
        <row r="116">
          <cell r="A116">
            <v>36708</v>
          </cell>
          <cell r="B116">
            <v>90</v>
          </cell>
          <cell r="C116">
            <v>27334</v>
          </cell>
          <cell r="D116" t="str">
            <v>127    303712       58.53       3        93</v>
          </cell>
        </row>
        <row r="117">
          <cell r="A117">
            <v>36739</v>
          </cell>
          <cell r="B117">
            <v>84</v>
          </cell>
          <cell r="C117">
            <v>27865</v>
          </cell>
          <cell r="D117" t="str">
            <v>122    331727       59.22       5       155</v>
          </cell>
        </row>
        <row r="118">
          <cell r="A118">
            <v>36770</v>
          </cell>
          <cell r="B118">
            <v>147</v>
          </cell>
          <cell r="C118">
            <v>22807</v>
          </cell>
          <cell r="D118" t="str">
            <v>100    155150       40.49       3        90</v>
          </cell>
        </row>
        <row r="119">
          <cell r="A119">
            <v>36800</v>
          </cell>
          <cell r="B119">
            <v>313</v>
          </cell>
          <cell r="C119">
            <v>27411</v>
          </cell>
          <cell r="D119" t="str">
            <v>223     87576       41.60       5       155</v>
          </cell>
        </row>
        <row r="120">
          <cell r="A120">
            <v>36831</v>
          </cell>
          <cell r="B120">
            <v>132</v>
          </cell>
          <cell r="C120">
            <v>27065</v>
          </cell>
          <cell r="D120" t="str">
            <v>199    205038       60.12       5       150</v>
          </cell>
        </row>
        <row r="121">
          <cell r="A121">
            <v>36861</v>
          </cell>
          <cell r="B121">
            <v>95</v>
          </cell>
          <cell r="C121">
            <v>26979</v>
          </cell>
          <cell r="D121" t="str">
            <v>80    283990       45.71       5       155</v>
          </cell>
        </row>
        <row r="122">
          <cell r="A122" t="str">
            <v>Totals: ____</v>
          </cell>
          <cell r="B122" t="str">
            <v>______</v>
          </cell>
          <cell r="C122" t="str">
            <v>__________</v>
          </cell>
          <cell r="D122" t="str">
            <v>__________</v>
          </cell>
        </row>
        <row r="123">
          <cell r="A123">
            <v>2000</v>
          </cell>
          <cell r="B123">
            <v>1645</v>
          </cell>
          <cell r="C123">
            <v>298691</v>
          </cell>
          <cell r="D123">
            <v>1458</v>
          </cell>
        </row>
        <row r="125">
          <cell r="A125">
            <v>36892</v>
          </cell>
          <cell r="B125">
            <v>142</v>
          </cell>
          <cell r="C125">
            <v>27584</v>
          </cell>
          <cell r="D125" t="str">
            <v>115    194254       44.75       5       155</v>
          </cell>
        </row>
        <row r="126">
          <cell r="A126">
            <v>36923</v>
          </cell>
          <cell r="B126">
            <v>241</v>
          </cell>
          <cell r="C126">
            <v>24856</v>
          </cell>
          <cell r="D126" t="str">
            <v>197    103137       44.98       5       140</v>
          </cell>
        </row>
        <row r="127">
          <cell r="A127">
            <v>36951</v>
          </cell>
          <cell r="B127">
            <v>119</v>
          </cell>
          <cell r="C127">
            <v>20077</v>
          </cell>
          <cell r="D127" t="str">
            <v>146    168715       55.09       3        93</v>
          </cell>
        </row>
        <row r="128">
          <cell r="A128">
            <v>36982</v>
          </cell>
          <cell r="B128">
            <v>41</v>
          </cell>
          <cell r="C128">
            <v>14151</v>
          </cell>
          <cell r="D128" t="str">
            <v>39    345147       48.75       2        60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r95"/>
    </sheetNames>
    <sheetDataSet>
      <sheetData sheetId="0">
        <row r="37">
          <cell r="A37">
            <v>34790</v>
          </cell>
          <cell r="B37">
            <v>286</v>
          </cell>
          <cell r="C37">
            <v>47208</v>
          </cell>
          <cell r="D37" t="str">
            <v>143    165063       33.33       3        32</v>
          </cell>
        </row>
        <row r="38">
          <cell r="A38">
            <v>34820</v>
          </cell>
          <cell r="B38">
            <v>52</v>
          </cell>
          <cell r="C38">
            <v>11743</v>
          </cell>
          <cell r="D38" t="str">
            <v>15    225827       22.39       2        17</v>
          </cell>
        </row>
        <row r="39">
          <cell r="A39">
            <v>34851</v>
          </cell>
          <cell r="B39">
            <v>100</v>
          </cell>
          <cell r="C39">
            <v>23569</v>
          </cell>
          <cell r="D39" t="str">
            <v>1,338    235691       93.05       2        51</v>
          </cell>
        </row>
        <row r="40">
          <cell r="A40">
            <v>34881</v>
          </cell>
          <cell r="B40">
            <v>104</v>
          </cell>
          <cell r="C40">
            <v>21734</v>
          </cell>
          <cell r="D40" t="str">
            <v>634    208981       85.91       2        62</v>
          </cell>
        </row>
        <row r="41">
          <cell r="A41">
            <v>34912</v>
          </cell>
          <cell r="B41">
            <v>92</v>
          </cell>
          <cell r="C41">
            <v>20181</v>
          </cell>
          <cell r="D41" t="str">
            <v>339    219359       78.65       2        62</v>
          </cell>
        </row>
        <row r="42">
          <cell r="A42">
            <v>34943</v>
          </cell>
          <cell r="B42">
            <v>82</v>
          </cell>
          <cell r="C42">
            <v>18832</v>
          </cell>
          <cell r="D42" t="str">
            <v>192    229659       70.07       2        60</v>
          </cell>
        </row>
        <row r="43">
          <cell r="A43">
            <v>34973</v>
          </cell>
          <cell r="B43">
            <v>86</v>
          </cell>
          <cell r="C43">
            <v>18785</v>
          </cell>
          <cell r="D43" t="str">
            <v>209    218431       70.85       2        62</v>
          </cell>
        </row>
        <row r="44">
          <cell r="A44">
            <v>35004</v>
          </cell>
          <cell r="B44">
            <v>65</v>
          </cell>
          <cell r="C44">
            <v>15519</v>
          </cell>
          <cell r="D44" t="str">
            <v>182    238754       73.68       2        53</v>
          </cell>
        </row>
        <row r="45">
          <cell r="A45">
            <v>35034</v>
          </cell>
          <cell r="B45">
            <v>70</v>
          </cell>
          <cell r="C45">
            <v>17204</v>
          </cell>
          <cell r="D45" t="str">
            <v>217    245772       75.61       2        62</v>
          </cell>
        </row>
        <row r="46">
          <cell r="A46" t="str">
            <v>Totals: ____</v>
          </cell>
          <cell r="B46" t="str">
            <v>______</v>
          </cell>
          <cell r="C46" t="str">
            <v>__________</v>
          </cell>
          <cell r="D46" t="str">
            <v>__________</v>
          </cell>
        </row>
        <row r="47">
          <cell r="A47">
            <v>1995</v>
          </cell>
          <cell r="B47">
            <v>937</v>
          </cell>
          <cell r="C47">
            <v>194775</v>
          </cell>
          <cell r="D47">
            <v>3269</v>
          </cell>
        </row>
        <row r="49">
          <cell r="A49">
            <v>35065</v>
          </cell>
          <cell r="B49">
            <v>64</v>
          </cell>
          <cell r="C49">
            <v>15444</v>
          </cell>
          <cell r="D49" t="str">
            <v>193    241313       75.10       2        56</v>
          </cell>
        </row>
        <row r="50">
          <cell r="A50">
            <v>35096</v>
          </cell>
          <cell r="B50">
            <v>66</v>
          </cell>
          <cell r="C50">
            <v>15310</v>
          </cell>
          <cell r="D50" t="str">
            <v>446    231970       87.11       2        50</v>
          </cell>
        </row>
        <row r="51">
          <cell r="A51">
            <v>35125</v>
          </cell>
          <cell r="B51">
            <v>72</v>
          </cell>
          <cell r="C51">
            <v>16177</v>
          </cell>
          <cell r="D51" t="str">
            <v>312    224681       81.25       2        62</v>
          </cell>
        </row>
        <row r="52">
          <cell r="A52">
            <v>35156</v>
          </cell>
          <cell r="B52">
            <v>67</v>
          </cell>
          <cell r="C52">
            <v>15026</v>
          </cell>
          <cell r="D52" t="str">
            <v>271    224269       80.18       2        60</v>
          </cell>
        </row>
        <row r="53">
          <cell r="A53">
            <v>35186</v>
          </cell>
          <cell r="B53">
            <v>74</v>
          </cell>
          <cell r="C53">
            <v>15625</v>
          </cell>
          <cell r="D53" t="str">
            <v>279    211149       79.04       2        62</v>
          </cell>
        </row>
        <row r="54">
          <cell r="A54">
            <v>35217</v>
          </cell>
          <cell r="B54">
            <v>65</v>
          </cell>
          <cell r="C54">
            <v>14478</v>
          </cell>
          <cell r="D54" t="str">
            <v>270    222739       80.60       2        60</v>
          </cell>
        </row>
        <row r="55">
          <cell r="A55">
            <v>35247</v>
          </cell>
          <cell r="B55">
            <v>70</v>
          </cell>
          <cell r="C55">
            <v>15219</v>
          </cell>
          <cell r="D55" t="str">
            <v>279    217415       79.94       2        62</v>
          </cell>
        </row>
        <row r="56">
          <cell r="A56">
            <v>35278</v>
          </cell>
          <cell r="B56">
            <v>57</v>
          </cell>
          <cell r="C56">
            <v>14649</v>
          </cell>
          <cell r="D56" t="str">
            <v>279    257001       83.04       2        62</v>
          </cell>
        </row>
        <row r="57">
          <cell r="A57">
            <v>35309</v>
          </cell>
          <cell r="B57">
            <v>60</v>
          </cell>
          <cell r="C57">
            <v>13783</v>
          </cell>
          <cell r="D57" t="str">
            <v>270    229717       81.82       2        60</v>
          </cell>
        </row>
        <row r="58">
          <cell r="A58">
            <v>35339</v>
          </cell>
          <cell r="B58">
            <v>66</v>
          </cell>
          <cell r="C58">
            <v>13990</v>
          </cell>
          <cell r="D58" t="str">
            <v>279    211970       80.87       2        62</v>
          </cell>
        </row>
        <row r="59">
          <cell r="A59">
            <v>35370</v>
          </cell>
          <cell r="B59">
            <v>60</v>
          </cell>
          <cell r="C59">
            <v>12695</v>
          </cell>
          <cell r="D59" t="str">
            <v>270    211584       81.82       2        60</v>
          </cell>
        </row>
        <row r="60">
          <cell r="A60">
            <v>35400</v>
          </cell>
          <cell r="B60">
            <v>48</v>
          </cell>
          <cell r="C60">
            <v>12697</v>
          </cell>
          <cell r="D60" t="str">
            <v>273    264521       85.05       2        61</v>
          </cell>
        </row>
        <row r="61">
          <cell r="A61" t="str">
            <v>Totals: ____</v>
          </cell>
          <cell r="B61" t="str">
            <v>______</v>
          </cell>
          <cell r="C61" t="str">
            <v>__________</v>
          </cell>
          <cell r="D61" t="str">
            <v>__________</v>
          </cell>
        </row>
        <row r="62">
          <cell r="A62">
            <v>1996</v>
          </cell>
          <cell r="B62">
            <v>769</v>
          </cell>
          <cell r="C62">
            <v>175093</v>
          </cell>
          <cell r="D62">
            <v>3421</v>
          </cell>
        </row>
        <row r="64">
          <cell r="A64">
            <v>35431</v>
          </cell>
          <cell r="B64">
            <v>54</v>
          </cell>
          <cell r="C64">
            <v>16246</v>
          </cell>
          <cell r="D64" t="str">
            <v>450    300852       89.29       2        53</v>
          </cell>
        </row>
        <row r="65">
          <cell r="A65">
            <v>35462</v>
          </cell>
          <cell r="B65">
            <v>106</v>
          </cell>
          <cell r="C65">
            <v>41698</v>
          </cell>
          <cell r="D65" t="str">
            <v>269    393378       71.73       2        56</v>
          </cell>
        </row>
        <row r="66">
          <cell r="A66">
            <v>35490</v>
          </cell>
          <cell r="B66">
            <v>115</v>
          </cell>
          <cell r="C66">
            <v>40436</v>
          </cell>
          <cell r="D66" t="str">
            <v>136    351618       54.18       2        62</v>
          </cell>
        </row>
        <row r="67">
          <cell r="A67">
            <v>35521</v>
          </cell>
          <cell r="B67">
            <v>105</v>
          </cell>
          <cell r="C67">
            <v>35068</v>
          </cell>
          <cell r="D67" t="str">
            <v>72    333981       40.68       2        44</v>
          </cell>
        </row>
        <row r="68">
          <cell r="A68">
            <v>35551</v>
          </cell>
          <cell r="B68">
            <v>155</v>
          </cell>
          <cell r="C68">
            <v>42244</v>
          </cell>
          <cell r="D68" t="str">
            <v>730    272542       82.49       2        61</v>
          </cell>
        </row>
        <row r="69">
          <cell r="A69">
            <v>35582</v>
          </cell>
          <cell r="B69">
            <v>173</v>
          </cell>
          <cell r="C69">
            <v>45788</v>
          </cell>
          <cell r="D69" t="str">
            <v>1,072    264671       86.10       2        60</v>
          </cell>
        </row>
        <row r="70">
          <cell r="A70">
            <v>35612</v>
          </cell>
          <cell r="B70">
            <v>150</v>
          </cell>
          <cell r="C70">
            <v>47423</v>
          </cell>
          <cell r="D70" t="str">
            <v>972    316154       86.63       2        54</v>
          </cell>
        </row>
        <row r="71">
          <cell r="A71">
            <v>35643</v>
          </cell>
          <cell r="B71">
            <v>202</v>
          </cell>
          <cell r="C71">
            <v>54894</v>
          </cell>
          <cell r="D71" t="str">
            <v>1,217    271753       85.76       2        62</v>
          </cell>
        </row>
        <row r="72">
          <cell r="A72">
            <v>35674</v>
          </cell>
          <cell r="B72">
            <v>262</v>
          </cell>
          <cell r="C72">
            <v>56488</v>
          </cell>
          <cell r="D72" t="str">
            <v>1,025    215604       79.64       3        60</v>
          </cell>
        </row>
        <row r="73">
          <cell r="A73">
            <v>35704</v>
          </cell>
          <cell r="B73">
            <v>388</v>
          </cell>
          <cell r="C73">
            <v>83792</v>
          </cell>
          <cell r="D73" t="str">
            <v>948    215959       70.96       3        62</v>
          </cell>
        </row>
        <row r="74">
          <cell r="A74">
            <v>35735</v>
          </cell>
          <cell r="B74">
            <v>349</v>
          </cell>
          <cell r="C74">
            <v>81061</v>
          </cell>
          <cell r="D74" t="str">
            <v>900    232267       72.06       3        90</v>
          </cell>
        </row>
        <row r="75">
          <cell r="A75">
            <v>35765</v>
          </cell>
          <cell r="B75">
            <v>323</v>
          </cell>
          <cell r="C75">
            <v>87826</v>
          </cell>
          <cell r="D75" t="str">
            <v>930    271908       74.22       3        93</v>
          </cell>
        </row>
        <row r="76">
          <cell r="A76" t="str">
            <v>Totals: ____</v>
          </cell>
          <cell r="B76" t="str">
            <v>______</v>
          </cell>
          <cell r="C76" t="str">
            <v>__________</v>
          </cell>
          <cell r="D76" t="str">
            <v>__________</v>
          </cell>
        </row>
        <row r="77">
          <cell r="A77">
            <v>1997</v>
          </cell>
          <cell r="B77">
            <v>2382</v>
          </cell>
          <cell r="C77">
            <v>632964</v>
          </cell>
          <cell r="D77">
            <v>8721</v>
          </cell>
        </row>
        <row r="79">
          <cell r="A79">
            <v>35796</v>
          </cell>
          <cell r="B79">
            <v>311</v>
          </cell>
          <cell r="C79">
            <v>84480</v>
          </cell>
          <cell r="D79" t="str">
            <v>903    271640       74.38       3        93</v>
          </cell>
        </row>
        <row r="80">
          <cell r="A80">
            <v>35827</v>
          </cell>
          <cell r="B80">
            <v>276</v>
          </cell>
          <cell r="C80">
            <v>71395</v>
          </cell>
          <cell r="D80" t="str">
            <v>812    258678       74.63       3        84</v>
          </cell>
        </row>
        <row r="81">
          <cell r="A81">
            <v>35855</v>
          </cell>
          <cell r="B81">
            <v>283</v>
          </cell>
          <cell r="C81">
            <v>74739</v>
          </cell>
          <cell r="D81" t="str">
            <v>899    264096       76.06       3        93</v>
          </cell>
        </row>
        <row r="82">
          <cell r="A82">
            <v>35886</v>
          </cell>
          <cell r="B82">
            <v>261</v>
          </cell>
          <cell r="C82">
            <v>69616</v>
          </cell>
          <cell r="D82" t="str">
            <v>855    266728       76.61       3        89</v>
          </cell>
        </row>
        <row r="83">
          <cell r="A83">
            <v>35916</v>
          </cell>
          <cell r="B83">
            <v>264</v>
          </cell>
          <cell r="C83">
            <v>69805</v>
          </cell>
          <cell r="D83" t="str">
            <v>899    264413       77.30       3        93</v>
          </cell>
        </row>
        <row r="84">
          <cell r="A84">
            <v>35947</v>
          </cell>
          <cell r="B84">
            <v>246</v>
          </cell>
          <cell r="C84">
            <v>65147</v>
          </cell>
          <cell r="D84" t="str">
            <v>870    264826       77.96       3        90</v>
          </cell>
        </row>
        <row r="85">
          <cell r="A85">
            <v>35977</v>
          </cell>
          <cell r="B85">
            <v>244</v>
          </cell>
          <cell r="C85">
            <v>65620</v>
          </cell>
          <cell r="D85" t="str">
            <v>899    268935       78.65       3        93</v>
          </cell>
        </row>
        <row r="86">
          <cell r="A86">
            <v>36008</v>
          </cell>
          <cell r="B86">
            <v>240</v>
          </cell>
          <cell r="C86">
            <v>64759</v>
          </cell>
          <cell r="D86" t="str">
            <v>899    269830       78.93       3        93</v>
          </cell>
        </row>
        <row r="87">
          <cell r="A87">
            <v>36039</v>
          </cell>
          <cell r="B87">
            <v>239</v>
          </cell>
          <cell r="C87">
            <v>60743</v>
          </cell>
          <cell r="D87" t="str">
            <v>870    254155       78.45       3        90</v>
          </cell>
        </row>
        <row r="88">
          <cell r="A88">
            <v>36069</v>
          </cell>
          <cell r="B88">
            <v>233</v>
          </cell>
          <cell r="C88">
            <v>60437</v>
          </cell>
          <cell r="D88" t="str">
            <v>899    259387       79.42       3        93</v>
          </cell>
        </row>
        <row r="89">
          <cell r="A89">
            <v>36100</v>
          </cell>
          <cell r="B89">
            <v>211</v>
          </cell>
          <cell r="C89">
            <v>54439</v>
          </cell>
          <cell r="D89" t="str">
            <v>857    258005       80.24       3        89</v>
          </cell>
        </row>
        <row r="90">
          <cell r="A90">
            <v>36130</v>
          </cell>
          <cell r="B90">
            <v>223</v>
          </cell>
          <cell r="C90">
            <v>55847</v>
          </cell>
          <cell r="D90" t="str">
            <v>899    250435       80.12       3        93</v>
          </cell>
        </row>
        <row r="91">
          <cell r="A91" t="str">
            <v>Totals: ____</v>
          </cell>
          <cell r="B91" t="str">
            <v>______</v>
          </cell>
          <cell r="C91" t="str">
            <v>__________</v>
          </cell>
          <cell r="D91" t="str">
            <v>__________</v>
          </cell>
        </row>
        <row r="92">
          <cell r="A92">
            <v>1998</v>
          </cell>
          <cell r="B92">
            <v>3031</v>
          </cell>
          <cell r="C92">
            <v>797027</v>
          </cell>
          <cell r="D92">
            <v>10561</v>
          </cell>
        </row>
        <row r="94">
          <cell r="A94">
            <v>36161</v>
          </cell>
          <cell r="B94">
            <v>198</v>
          </cell>
          <cell r="C94">
            <v>53313</v>
          </cell>
          <cell r="D94" t="str">
            <v>899    269258       81.95       3        93</v>
          </cell>
        </row>
        <row r="95">
          <cell r="A95">
            <v>36192</v>
          </cell>
          <cell r="B95">
            <v>180</v>
          </cell>
          <cell r="C95">
            <v>47098</v>
          </cell>
          <cell r="D95" t="str">
            <v>812    261656       81.85       3        56</v>
          </cell>
        </row>
        <row r="96">
          <cell r="A96">
            <v>36220</v>
          </cell>
          <cell r="B96">
            <v>122</v>
          </cell>
          <cell r="C96">
            <v>51341</v>
          </cell>
          <cell r="D96" t="str">
            <v>892    420828       87.97       3        92</v>
          </cell>
        </row>
        <row r="97">
          <cell r="A97">
            <v>36251</v>
          </cell>
          <cell r="B97">
            <v>144</v>
          </cell>
          <cell r="C97">
            <v>48699</v>
          </cell>
          <cell r="D97" t="str">
            <v>870    338188       85.80       3        90</v>
          </cell>
        </row>
        <row r="98">
          <cell r="A98">
            <v>36281</v>
          </cell>
          <cell r="B98">
            <v>135</v>
          </cell>
          <cell r="C98">
            <v>36823</v>
          </cell>
          <cell r="D98" t="str">
            <v>899    272763       86.94       3        93</v>
          </cell>
        </row>
        <row r="99">
          <cell r="A99">
            <v>36312</v>
          </cell>
          <cell r="B99">
            <v>84</v>
          </cell>
          <cell r="C99">
            <v>35909</v>
          </cell>
          <cell r="D99" t="str">
            <v>870    427489       91.19       3        90</v>
          </cell>
        </row>
        <row r="100">
          <cell r="A100">
            <v>36342</v>
          </cell>
          <cell r="B100">
            <v>114</v>
          </cell>
          <cell r="C100">
            <v>35685</v>
          </cell>
          <cell r="D100" t="str">
            <v>899    313027       88.75       3        93</v>
          </cell>
        </row>
        <row r="101">
          <cell r="A101">
            <v>36373</v>
          </cell>
          <cell r="B101">
            <v>113</v>
          </cell>
          <cell r="C101">
            <v>25839</v>
          </cell>
          <cell r="D101" t="str">
            <v>899    228664       88.83       3        93</v>
          </cell>
        </row>
        <row r="102">
          <cell r="A102">
            <v>36404</v>
          </cell>
          <cell r="B102">
            <v>100</v>
          </cell>
          <cell r="C102">
            <v>32048</v>
          </cell>
          <cell r="D102" t="str">
            <v>870    320481       89.69       3        90</v>
          </cell>
        </row>
        <row r="103">
          <cell r="A103">
            <v>36434</v>
          </cell>
          <cell r="B103">
            <v>117</v>
          </cell>
          <cell r="C103">
            <v>33018</v>
          </cell>
          <cell r="D103" t="str">
            <v>899    282206       88.48       3        93</v>
          </cell>
        </row>
        <row r="104">
          <cell r="A104">
            <v>36465</v>
          </cell>
          <cell r="B104">
            <v>88</v>
          </cell>
          <cell r="C104">
            <v>29179</v>
          </cell>
          <cell r="D104" t="str">
            <v>870    331580       90.81       3        90</v>
          </cell>
        </row>
        <row r="105">
          <cell r="A105">
            <v>36495</v>
          </cell>
          <cell r="B105">
            <v>84</v>
          </cell>
          <cell r="C105">
            <v>29424</v>
          </cell>
          <cell r="D105" t="str">
            <v>899    350286       91.45       3        93</v>
          </cell>
        </row>
        <row r="106">
          <cell r="A106" t="str">
            <v>Totals: ____</v>
          </cell>
          <cell r="B106" t="str">
            <v>______</v>
          </cell>
          <cell r="C106" t="str">
            <v>__________</v>
          </cell>
          <cell r="D106" t="str">
            <v>__________</v>
          </cell>
        </row>
        <row r="107">
          <cell r="A107">
            <v>1999</v>
          </cell>
          <cell r="B107">
            <v>1479</v>
          </cell>
          <cell r="C107">
            <v>458376</v>
          </cell>
          <cell r="D107">
            <v>10578</v>
          </cell>
        </row>
        <row r="109">
          <cell r="A109">
            <v>36526</v>
          </cell>
          <cell r="B109">
            <v>93</v>
          </cell>
          <cell r="C109">
            <v>30211</v>
          </cell>
          <cell r="D109" t="str">
            <v>899    324850       90.63       3        93</v>
          </cell>
        </row>
        <row r="110">
          <cell r="A110">
            <v>36557</v>
          </cell>
          <cell r="B110">
            <v>100</v>
          </cell>
          <cell r="C110">
            <v>28399</v>
          </cell>
          <cell r="D110" t="str">
            <v>841    283991       89.37       3        87</v>
          </cell>
        </row>
        <row r="111">
          <cell r="A111">
            <v>36586</v>
          </cell>
          <cell r="B111">
            <v>60</v>
          </cell>
          <cell r="C111">
            <v>21852</v>
          </cell>
          <cell r="D111" t="str">
            <v>790    364201       92.94       3        90</v>
          </cell>
        </row>
        <row r="112">
          <cell r="A112">
            <v>36617</v>
          </cell>
          <cell r="B112">
            <v>154</v>
          </cell>
          <cell r="C112">
            <v>21195</v>
          </cell>
          <cell r="D112" t="str">
            <v>708    137630       82.13       3        79</v>
          </cell>
        </row>
        <row r="113">
          <cell r="A113">
            <v>36647</v>
          </cell>
          <cell r="B113">
            <v>489</v>
          </cell>
          <cell r="C113">
            <v>33108</v>
          </cell>
          <cell r="D113" t="str">
            <v>282     67706       36.58       3        93</v>
          </cell>
        </row>
        <row r="114">
          <cell r="A114">
            <v>36678</v>
          </cell>
          <cell r="B114">
            <v>447</v>
          </cell>
          <cell r="C114">
            <v>28402</v>
          </cell>
          <cell r="D114" t="str">
            <v>784     63540       63.69       3        90</v>
          </cell>
        </row>
        <row r="115">
          <cell r="A115">
            <v>36708</v>
          </cell>
          <cell r="B115">
            <v>382</v>
          </cell>
          <cell r="C115">
            <v>28622</v>
          </cell>
          <cell r="D115" t="str">
            <v>613     74927       61.61       3        93</v>
          </cell>
        </row>
        <row r="116">
          <cell r="A116">
            <v>36739</v>
          </cell>
          <cell r="B116">
            <v>364</v>
          </cell>
          <cell r="C116">
            <v>29160</v>
          </cell>
          <cell r="D116" t="str">
            <v>195     80110       34.88       3        93</v>
          </cell>
        </row>
        <row r="117">
          <cell r="A117">
            <v>36770</v>
          </cell>
          <cell r="B117">
            <v>36</v>
          </cell>
          <cell r="C117">
            <v>5208</v>
          </cell>
          <cell r="D117" t="str">
            <v>144667       34.88       1        30</v>
          </cell>
        </row>
        <row r="118">
          <cell r="A118">
            <v>36800</v>
          </cell>
          <cell r="B118">
            <v>253</v>
          </cell>
          <cell r="C118">
            <v>28051</v>
          </cell>
          <cell r="D118" t="str">
            <v>250    110874       49.70       3        93</v>
          </cell>
        </row>
        <row r="119">
          <cell r="A119">
            <v>36831</v>
          </cell>
          <cell r="B119">
            <v>332</v>
          </cell>
          <cell r="C119">
            <v>28356</v>
          </cell>
          <cell r="D119" t="str">
            <v>869     85410       72.36       3        90</v>
          </cell>
        </row>
        <row r="120">
          <cell r="A120">
            <v>36861</v>
          </cell>
          <cell r="B120">
            <v>259</v>
          </cell>
          <cell r="C120">
            <v>24990</v>
          </cell>
          <cell r="D120" t="str">
            <v>506     96487       66.14       3        92</v>
          </cell>
        </row>
        <row r="121">
          <cell r="A121" t="str">
            <v>Totals: ____</v>
          </cell>
          <cell r="B121" t="str">
            <v>______</v>
          </cell>
          <cell r="C121" t="str">
            <v>__________</v>
          </cell>
          <cell r="D121" t="str">
            <v>__________</v>
          </cell>
        </row>
        <row r="122">
          <cell r="A122">
            <v>2000</v>
          </cell>
          <cell r="B122">
            <v>2969</v>
          </cell>
          <cell r="C122">
            <v>307554</v>
          </cell>
          <cell r="D122">
            <v>6737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y95"/>
    </sheetNames>
    <sheetDataSet>
      <sheetData sheetId="0">
        <row r="37">
          <cell r="A37">
            <v>34820</v>
          </cell>
          <cell r="B37">
            <v>537</v>
          </cell>
          <cell r="C37">
            <v>84987</v>
          </cell>
          <cell r="D37" t="str">
            <v>4    158263        0.74</v>
          </cell>
          <cell r="E37" t="str">
            <v>4        64</v>
          </cell>
        </row>
        <row r="38">
          <cell r="A38">
            <v>34851</v>
          </cell>
          <cell r="B38">
            <v>388</v>
          </cell>
          <cell r="C38">
            <v>48363</v>
          </cell>
          <cell r="D38" t="str">
            <v>40    124647        9.35</v>
          </cell>
          <cell r="E38" t="str">
            <v>4        61</v>
          </cell>
        </row>
        <row r="39">
          <cell r="A39">
            <v>34881</v>
          </cell>
          <cell r="B39">
            <v>496</v>
          </cell>
          <cell r="C39">
            <v>69448</v>
          </cell>
          <cell r="D39" t="str">
            <v>140017        9.35</v>
          </cell>
          <cell r="E39" t="str">
            <v>4        63</v>
          </cell>
        </row>
        <row r="40">
          <cell r="A40">
            <v>34912</v>
          </cell>
          <cell r="B40">
            <v>1161</v>
          </cell>
          <cell r="C40">
            <v>64124</v>
          </cell>
          <cell r="D40" t="str">
            <v>55232        9.35</v>
          </cell>
          <cell r="E40" t="str">
            <v>4        89</v>
          </cell>
        </row>
        <row r="41">
          <cell r="A41">
            <v>34943</v>
          </cell>
          <cell r="B41">
            <v>688</v>
          </cell>
          <cell r="C41">
            <v>63619</v>
          </cell>
          <cell r="D41" t="str">
            <v>92470        9.35</v>
          </cell>
          <cell r="E41" t="str">
            <v>3        90</v>
          </cell>
        </row>
        <row r="42">
          <cell r="A42">
            <v>34973</v>
          </cell>
          <cell r="B42">
            <v>587</v>
          </cell>
          <cell r="C42">
            <v>59439</v>
          </cell>
          <cell r="D42" t="str">
            <v>101259        9.35</v>
          </cell>
          <cell r="E42" t="str">
            <v>3        92</v>
          </cell>
        </row>
        <row r="43">
          <cell r="A43">
            <v>35004</v>
          </cell>
          <cell r="B43">
            <v>792</v>
          </cell>
          <cell r="C43">
            <v>47263</v>
          </cell>
          <cell r="D43" t="str">
            <v>59676        9.35</v>
          </cell>
          <cell r="E43" t="str">
            <v>3        61</v>
          </cell>
        </row>
        <row r="44">
          <cell r="A44">
            <v>35034</v>
          </cell>
          <cell r="B44">
            <v>79</v>
          </cell>
          <cell r="C44">
            <v>49217</v>
          </cell>
          <cell r="D44" t="str">
            <v>623001        9.35</v>
          </cell>
          <cell r="E44" t="str">
            <v>3        63</v>
          </cell>
        </row>
        <row r="45">
          <cell r="A45" t="str">
            <v>Totals: ____</v>
          </cell>
          <cell r="B45" t="str">
            <v>______</v>
          </cell>
          <cell r="C45" t="str">
            <v>__________</v>
          </cell>
          <cell r="D45" t="str">
            <v>__________</v>
          </cell>
        </row>
        <row r="46">
          <cell r="A46">
            <v>1995</v>
          </cell>
          <cell r="B46">
            <v>4728</v>
          </cell>
          <cell r="C46">
            <v>486460</v>
          </cell>
          <cell r="D46">
            <v>44</v>
          </cell>
        </row>
        <row r="48">
          <cell r="A48">
            <v>35065</v>
          </cell>
          <cell r="B48">
            <v>549</v>
          </cell>
          <cell r="C48">
            <v>48677</v>
          </cell>
          <cell r="D48" t="str">
            <v>88665        9.35</v>
          </cell>
          <cell r="E48" t="str">
            <v>3        63</v>
          </cell>
        </row>
        <row r="49">
          <cell r="A49">
            <v>35096</v>
          </cell>
          <cell r="B49">
            <v>393</v>
          </cell>
          <cell r="C49">
            <v>42686</v>
          </cell>
          <cell r="D49" t="str">
            <v>108616        9.35</v>
          </cell>
          <cell r="E49" t="str">
            <v>3        59</v>
          </cell>
        </row>
        <row r="50">
          <cell r="A50">
            <v>35125</v>
          </cell>
          <cell r="B50">
            <v>299</v>
          </cell>
          <cell r="C50">
            <v>39782</v>
          </cell>
          <cell r="D50" t="str">
            <v>133051        9.35</v>
          </cell>
          <cell r="E50" t="str">
            <v>3        63</v>
          </cell>
        </row>
        <row r="51">
          <cell r="A51">
            <v>35156</v>
          </cell>
          <cell r="B51">
            <v>402</v>
          </cell>
          <cell r="C51">
            <v>42967</v>
          </cell>
          <cell r="D51" t="str">
            <v>106884        9.35</v>
          </cell>
          <cell r="E51" t="str">
            <v>3        61</v>
          </cell>
        </row>
        <row r="52">
          <cell r="A52">
            <v>35186</v>
          </cell>
          <cell r="B52">
            <v>306</v>
          </cell>
          <cell r="C52">
            <v>41495</v>
          </cell>
          <cell r="D52" t="str">
            <v>135605        9.35</v>
          </cell>
          <cell r="E52" t="str">
            <v>3        63</v>
          </cell>
        </row>
        <row r="53">
          <cell r="A53">
            <v>35217</v>
          </cell>
          <cell r="B53">
            <v>415</v>
          </cell>
          <cell r="C53">
            <v>41029</v>
          </cell>
          <cell r="D53" t="str">
            <v>98866        9.35</v>
          </cell>
          <cell r="E53" t="str">
            <v>3        61</v>
          </cell>
        </row>
        <row r="54">
          <cell r="A54">
            <v>35247</v>
          </cell>
          <cell r="B54">
            <v>425</v>
          </cell>
          <cell r="C54">
            <v>41238</v>
          </cell>
          <cell r="D54" t="str">
            <v>97031        9.35</v>
          </cell>
          <cell r="E54" t="str">
            <v>3        63</v>
          </cell>
        </row>
        <row r="55">
          <cell r="A55">
            <v>35278</v>
          </cell>
          <cell r="B55">
            <v>171</v>
          </cell>
          <cell r="C55">
            <v>28049</v>
          </cell>
          <cell r="D55" t="str">
            <v>164030        9.35</v>
          </cell>
          <cell r="E55" t="str">
            <v>2        31</v>
          </cell>
        </row>
        <row r="56">
          <cell r="A56">
            <v>35309</v>
          </cell>
          <cell r="B56">
            <v>304</v>
          </cell>
          <cell r="C56">
            <v>38514</v>
          </cell>
          <cell r="D56" t="str">
            <v>126691        9.35</v>
          </cell>
          <cell r="E56" t="str">
            <v>3        59</v>
          </cell>
        </row>
        <row r="57">
          <cell r="A57">
            <v>35339</v>
          </cell>
          <cell r="B57">
            <v>622</v>
          </cell>
          <cell r="C57">
            <v>40967</v>
          </cell>
          <cell r="D57" t="str">
            <v>65864        9.35</v>
          </cell>
          <cell r="E57" t="str">
            <v>3        63</v>
          </cell>
        </row>
        <row r="58">
          <cell r="A58">
            <v>35370</v>
          </cell>
          <cell r="B58">
            <v>197</v>
          </cell>
          <cell r="C58">
            <v>43023</v>
          </cell>
          <cell r="D58" t="str">
            <v>218391        9.35</v>
          </cell>
          <cell r="E58" t="str">
            <v>4        91</v>
          </cell>
        </row>
        <row r="59">
          <cell r="A59">
            <v>35400</v>
          </cell>
          <cell r="B59">
            <v>611</v>
          </cell>
          <cell r="C59">
            <v>38940</v>
          </cell>
          <cell r="D59" t="str">
            <v>63732        9.35</v>
          </cell>
          <cell r="E59" t="str">
            <v>3        63</v>
          </cell>
        </row>
        <row r="60">
          <cell r="A60" t="str">
            <v>Totals: ____</v>
          </cell>
          <cell r="B60" t="str">
            <v>______</v>
          </cell>
          <cell r="C60" t="str">
            <v>__________</v>
          </cell>
          <cell r="D60" t="str">
            <v>__________</v>
          </cell>
        </row>
        <row r="61">
          <cell r="A61">
            <v>1996</v>
          </cell>
          <cell r="B61">
            <v>4694</v>
          </cell>
          <cell r="C61">
            <v>487367</v>
          </cell>
        </row>
        <row r="63">
          <cell r="A63">
            <v>35431</v>
          </cell>
          <cell r="B63">
            <v>260</v>
          </cell>
          <cell r="C63">
            <v>11689</v>
          </cell>
          <cell r="D63" t="str">
            <v>44958        9.35</v>
          </cell>
          <cell r="E63" t="str">
            <v>3        62</v>
          </cell>
        </row>
        <row r="64">
          <cell r="A64">
            <v>35462</v>
          </cell>
          <cell r="B64">
            <v>293</v>
          </cell>
          <cell r="C64">
            <v>33254</v>
          </cell>
          <cell r="D64" t="str">
            <v>113495        9.35</v>
          </cell>
          <cell r="E64" t="str">
            <v>3        57</v>
          </cell>
        </row>
        <row r="65">
          <cell r="A65">
            <v>35490</v>
          </cell>
          <cell r="B65">
            <v>233</v>
          </cell>
          <cell r="C65">
            <v>37573</v>
          </cell>
          <cell r="D65" t="str">
            <v>161258        9.35</v>
          </cell>
          <cell r="E65" t="str">
            <v>3        63</v>
          </cell>
        </row>
        <row r="66">
          <cell r="A66">
            <v>35521</v>
          </cell>
          <cell r="B66">
            <v>416</v>
          </cell>
          <cell r="C66">
            <v>40961</v>
          </cell>
          <cell r="D66" t="str">
            <v>98464        9.35</v>
          </cell>
          <cell r="E66" t="str">
            <v>4        91</v>
          </cell>
        </row>
        <row r="67">
          <cell r="A67">
            <v>35551</v>
          </cell>
          <cell r="B67">
            <v>343</v>
          </cell>
          <cell r="C67">
            <v>41046</v>
          </cell>
          <cell r="D67" t="str">
            <v>119668        9.35</v>
          </cell>
          <cell r="E67" t="str">
            <v>4        94</v>
          </cell>
        </row>
        <row r="68">
          <cell r="A68">
            <v>35582</v>
          </cell>
          <cell r="B68">
            <v>322</v>
          </cell>
          <cell r="C68">
            <v>36868</v>
          </cell>
          <cell r="D68" t="str">
            <v>114497        9.35</v>
          </cell>
          <cell r="E68" t="str">
            <v>4        91</v>
          </cell>
        </row>
        <row r="69">
          <cell r="A69">
            <v>35612</v>
          </cell>
          <cell r="B69">
            <v>434</v>
          </cell>
          <cell r="C69">
            <v>39449</v>
          </cell>
          <cell r="D69" t="str">
            <v>90897        9.35</v>
          </cell>
          <cell r="E69" t="str">
            <v>4        93</v>
          </cell>
        </row>
        <row r="70">
          <cell r="A70">
            <v>35643</v>
          </cell>
          <cell r="B70">
            <v>371</v>
          </cell>
          <cell r="C70">
            <v>60279</v>
          </cell>
          <cell r="D70" t="str">
            <v>15    162478        3.89</v>
          </cell>
          <cell r="E70" t="str">
            <v>4       122</v>
          </cell>
        </row>
        <row r="71">
          <cell r="A71">
            <v>35674</v>
          </cell>
          <cell r="B71">
            <v>509</v>
          </cell>
          <cell r="C71">
            <v>86268</v>
          </cell>
          <cell r="D71" t="str">
            <v>27    169486        5.04</v>
          </cell>
          <cell r="E71" t="str">
            <v>4        89</v>
          </cell>
        </row>
        <row r="72">
          <cell r="A72">
            <v>35704</v>
          </cell>
          <cell r="B72">
            <v>469</v>
          </cell>
          <cell r="C72">
            <v>53023</v>
          </cell>
          <cell r="D72" t="str">
            <v>113056        5.04</v>
          </cell>
          <cell r="E72" t="str">
            <v>3        93</v>
          </cell>
        </row>
        <row r="73">
          <cell r="A73">
            <v>35735</v>
          </cell>
          <cell r="B73">
            <v>286</v>
          </cell>
          <cell r="C73">
            <v>49935</v>
          </cell>
          <cell r="D73" t="str">
            <v>174598        5.04</v>
          </cell>
          <cell r="E73" t="str">
            <v>3        90</v>
          </cell>
        </row>
        <row r="74">
          <cell r="A74">
            <v>35765</v>
          </cell>
          <cell r="B74">
            <v>561</v>
          </cell>
          <cell r="C74">
            <v>49765</v>
          </cell>
          <cell r="D74" t="str">
            <v>88708        5.04</v>
          </cell>
          <cell r="E74" t="str">
            <v>3        93</v>
          </cell>
        </row>
        <row r="75">
          <cell r="A75" t="str">
            <v>Totals: ____</v>
          </cell>
          <cell r="B75" t="str">
            <v>______</v>
          </cell>
          <cell r="C75" t="str">
            <v>__________</v>
          </cell>
          <cell r="D75" t="str">
            <v>__________</v>
          </cell>
        </row>
        <row r="76">
          <cell r="A76">
            <v>1997</v>
          </cell>
          <cell r="B76">
            <v>4497</v>
          </cell>
          <cell r="C76">
            <v>540110</v>
          </cell>
          <cell r="D76">
            <v>42</v>
          </cell>
        </row>
        <row r="78">
          <cell r="A78">
            <v>35796</v>
          </cell>
          <cell r="B78">
            <v>438</v>
          </cell>
          <cell r="C78">
            <v>49480</v>
          </cell>
          <cell r="D78" t="str">
            <v>112969        5.04</v>
          </cell>
          <cell r="E78" t="str">
            <v>3        93</v>
          </cell>
        </row>
        <row r="79">
          <cell r="A79">
            <v>35827</v>
          </cell>
          <cell r="B79">
            <v>307</v>
          </cell>
          <cell r="C79">
            <v>44281</v>
          </cell>
          <cell r="D79" t="str">
            <v>144238        5.04</v>
          </cell>
          <cell r="E79" t="str">
            <v>3        84</v>
          </cell>
        </row>
        <row r="80">
          <cell r="A80">
            <v>35855</v>
          </cell>
          <cell r="B80">
            <v>371</v>
          </cell>
          <cell r="C80">
            <v>45336</v>
          </cell>
          <cell r="D80" t="str">
            <v>122200        5.04</v>
          </cell>
          <cell r="E80" t="str">
            <v>3        93</v>
          </cell>
        </row>
        <row r="81">
          <cell r="A81">
            <v>35886</v>
          </cell>
          <cell r="B81">
            <v>505</v>
          </cell>
          <cell r="C81">
            <v>43805</v>
          </cell>
          <cell r="D81" t="str">
            <v>86743        5.04</v>
          </cell>
          <cell r="E81" t="str">
            <v>3        90</v>
          </cell>
        </row>
        <row r="82">
          <cell r="A82">
            <v>35916</v>
          </cell>
          <cell r="B82">
            <v>274</v>
          </cell>
          <cell r="C82">
            <v>45112</v>
          </cell>
          <cell r="D82" t="str">
            <v>164643        5.04</v>
          </cell>
          <cell r="E82" t="str">
            <v>3        93</v>
          </cell>
        </row>
        <row r="83">
          <cell r="A83">
            <v>35947</v>
          </cell>
          <cell r="B83">
            <v>511</v>
          </cell>
          <cell r="C83">
            <v>39507</v>
          </cell>
          <cell r="D83" t="str">
            <v>77314        5.04</v>
          </cell>
          <cell r="E83" t="str">
            <v>3        88</v>
          </cell>
        </row>
        <row r="84">
          <cell r="A84">
            <v>35977</v>
          </cell>
          <cell r="B84">
            <v>257</v>
          </cell>
          <cell r="C84">
            <v>44853</v>
          </cell>
          <cell r="D84" t="str">
            <v>174526        5.04</v>
          </cell>
          <cell r="E84" t="str">
            <v>3        93</v>
          </cell>
        </row>
        <row r="85">
          <cell r="A85">
            <v>36008</v>
          </cell>
          <cell r="B85">
            <v>366</v>
          </cell>
          <cell r="C85">
            <v>79565</v>
          </cell>
          <cell r="D85" t="str">
            <v>217391        5.04</v>
          </cell>
          <cell r="E85" t="str">
            <v>3        93</v>
          </cell>
        </row>
        <row r="86">
          <cell r="A86">
            <v>36039</v>
          </cell>
          <cell r="B86">
            <v>431</v>
          </cell>
          <cell r="C86">
            <v>41679</v>
          </cell>
          <cell r="D86" t="str">
            <v>96704        5.04</v>
          </cell>
          <cell r="E86" t="str">
            <v>3        90</v>
          </cell>
        </row>
        <row r="87">
          <cell r="A87">
            <v>36069</v>
          </cell>
          <cell r="B87">
            <v>315</v>
          </cell>
          <cell r="C87">
            <v>41287</v>
          </cell>
          <cell r="D87" t="str">
            <v>131070        5.04</v>
          </cell>
          <cell r="E87" t="str">
            <v>3        93</v>
          </cell>
        </row>
        <row r="88">
          <cell r="A88">
            <v>36100</v>
          </cell>
          <cell r="B88">
            <v>288</v>
          </cell>
          <cell r="C88">
            <v>36294</v>
          </cell>
          <cell r="D88" t="str">
            <v>126021        5.04</v>
          </cell>
          <cell r="E88" t="str">
            <v>3        90</v>
          </cell>
        </row>
        <row r="89">
          <cell r="A89">
            <v>36130</v>
          </cell>
          <cell r="B89">
            <v>460</v>
          </cell>
          <cell r="C89">
            <v>41648</v>
          </cell>
          <cell r="D89" t="str">
            <v>90540        5.04</v>
          </cell>
          <cell r="E89" t="str">
            <v>3        93</v>
          </cell>
        </row>
        <row r="90">
          <cell r="A90" t="str">
            <v>Totals: ____</v>
          </cell>
          <cell r="B90" t="str">
            <v>______</v>
          </cell>
          <cell r="C90" t="str">
            <v>__________</v>
          </cell>
          <cell r="D90" t="str">
            <v>__________</v>
          </cell>
        </row>
        <row r="91">
          <cell r="A91">
            <v>1998</v>
          </cell>
          <cell r="B91">
            <v>4523</v>
          </cell>
          <cell r="C91">
            <v>552847</v>
          </cell>
        </row>
        <row r="93">
          <cell r="A93">
            <v>36161</v>
          </cell>
          <cell r="B93">
            <v>365</v>
          </cell>
          <cell r="C93">
            <v>43256</v>
          </cell>
          <cell r="D93" t="str">
            <v>118510        5.04</v>
          </cell>
          <cell r="E93" t="str">
            <v>3        93</v>
          </cell>
        </row>
        <row r="94">
          <cell r="A94">
            <v>36192</v>
          </cell>
          <cell r="B94">
            <v>297</v>
          </cell>
          <cell r="C94">
            <v>35160</v>
          </cell>
          <cell r="D94" t="str">
            <v>118384        5.04</v>
          </cell>
          <cell r="E94" t="str">
            <v>3        84</v>
          </cell>
        </row>
        <row r="95">
          <cell r="A95">
            <v>36220</v>
          </cell>
          <cell r="B95">
            <v>468</v>
          </cell>
          <cell r="C95">
            <v>38914</v>
          </cell>
          <cell r="D95" t="str">
            <v>83150        5.04</v>
          </cell>
          <cell r="E95" t="str">
            <v>3        93</v>
          </cell>
        </row>
        <row r="96">
          <cell r="A96">
            <v>36251</v>
          </cell>
          <cell r="B96">
            <v>355</v>
          </cell>
          <cell r="C96">
            <v>37443</v>
          </cell>
          <cell r="D96" t="str">
            <v>105474        5.04</v>
          </cell>
          <cell r="E96" t="str">
            <v>3        90</v>
          </cell>
        </row>
        <row r="97">
          <cell r="A97">
            <v>36281</v>
          </cell>
          <cell r="B97">
            <v>242</v>
          </cell>
          <cell r="C97">
            <v>37668</v>
          </cell>
          <cell r="D97" t="str">
            <v>155653        5.04</v>
          </cell>
          <cell r="E97" t="str">
            <v>3        93</v>
          </cell>
        </row>
        <row r="98">
          <cell r="A98">
            <v>36312</v>
          </cell>
          <cell r="B98">
            <v>282</v>
          </cell>
          <cell r="C98">
            <v>35668</v>
          </cell>
          <cell r="D98" t="str">
            <v>126483        5.04</v>
          </cell>
          <cell r="E98" t="str">
            <v>3        90</v>
          </cell>
        </row>
        <row r="99">
          <cell r="A99">
            <v>36342</v>
          </cell>
          <cell r="B99">
            <v>226</v>
          </cell>
          <cell r="C99">
            <v>34788</v>
          </cell>
          <cell r="D99" t="str">
            <v>153930        5.04</v>
          </cell>
          <cell r="E99" t="str">
            <v>3        93</v>
          </cell>
        </row>
        <row r="100">
          <cell r="A100">
            <v>36373</v>
          </cell>
          <cell r="B100">
            <v>238</v>
          </cell>
          <cell r="C100">
            <v>33968</v>
          </cell>
          <cell r="D100" t="str">
            <v>142723        5.04</v>
          </cell>
          <cell r="E100" t="str">
            <v>3        93</v>
          </cell>
        </row>
        <row r="101">
          <cell r="A101">
            <v>36404</v>
          </cell>
          <cell r="B101">
            <v>296</v>
          </cell>
          <cell r="C101">
            <v>32303</v>
          </cell>
          <cell r="D101" t="str">
            <v>109132        5.04</v>
          </cell>
          <cell r="E101" t="str">
            <v>3        90</v>
          </cell>
        </row>
        <row r="102">
          <cell r="A102">
            <v>36434</v>
          </cell>
          <cell r="B102">
            <v>168</v>
          </cell>
          <cell r="C102">
            <v>29094</v>
          </cell>
          <cell r="D102" t="str">
            <v>173179        5.04</v>
          </cell>
          <cell r="E102" t="str">
            <v>3        93</v>
          </cell>
        </row>
        <row r="103">
          <cell r="A103">
            <v>36465</v>
          </cell>
          <cell r="B103">
            <v>274</v>
          </cell>
          <cell r="C103">
            <v>27426</v>
          </cell>
          <cell r="D103" t="str">
            <v>100095        5.04</v>
          </cell>
          <cell r="E103" t="str">
            <v>3        90</v>
          </cell>
        </row>
        <row r="104">
          <cell r="A104">
            <v>36495</v>
          </cell>
          <cell r="B104">
            <v>92</v>
          </cell>
          <cell r="C104">
            <v>31255</v>
          </cell>
          <cell r="D104" t="str">
            <v>339729        5.04</v>
          </cell>
          <cell r="E104" t="str">
            <v>3        93</v>
          </cell>
        </row>
        <row r="105">
          <cell r="A105" t="str">
            <v>Totals: ____</v>
          </cell>
          <cell r="B105" t="str">
            <v>______</v>
          </cell>
          <cell r="C105" t="str">
            <v>__________</v>
          </cell>
          <cell r="D105" t="str">
            <v>__________</v>
          </cell>
        </row>
        <row r="106">
          <cell r="A106">
            <v>1999</v>
          </cell>
          <cell r="B106">
            <v>3303</v>
          </cell>
          <cell r="C106">
            <v>416943</v>
          </cell>
        </row>
        <row r="108">
          <cell r="A108">
            <v>36526</v>
          </cell>
          <cell r="B108">
            <v>193</v>
          </cell>
          <cell r="C108">
            <v>27963</v>
          </cell>
          <cell r="D108" t="str">
            <v>144887        5.04</v>
          </cell>
          <cell r="E108" t="str">
            <v>3        93</v>
          </cell>
        </row>
        <row r="109">
          <cell r="A109">
            <v>36586</v>
          </cell>
          <cell r="B109">
            <v>152</v>
          </cell>
          <cell r="C109">
            <v>15110</v>
          </cell>
          <cell r="D109" t="str">
            <v>99408        5.04</v>
          </cell>
          <cell r="E109" t="str">
            <v>2        62</v>
          </cell>
        </row>
        <row r="110">
          <cell r="A110">
            <v>36617</v>
          </cell>
          <cell r="B110">
            <v>74</v>
          </cell>
          <cell r="C110">
            <v>9684</v>
          </cell>
          <cell r="D110" t="str">
            <v>130865        5.04</v>
          </cell>
          <cell r="E110" t="str">
            <v>2        60</v>
          </cell>
        </row>
        <row r="111">
          <cell r="A111">
            <v>36647</v>
          </cell>
          <cell r="B111">
            <v>116</v>
          </cell>
          <cell r="C111">
            <v>14814</v>
          </cell>
          <cell r="D111" t="str">
            <v>127707        5.04</v>
          </cell>
          <cell r="E111" t="str">
            <v>2        62</v>
          </cell>
        </row>
        <row r="112">
          <cell r="A112">
            <v>36678</v>
          </cell>
          <cell r="B112">
            <v>72</v>
          </cell>
          <cell r="C112">
            <v>13607</v>
          </cell>
          <cell r="D112" t="str">
            <v>188987        5.04</v>
          </cell>
          <cell r="E112" t="str">
            <v>2        60</v>
          </cell>
        </row>
        <row r="113">
          <cell r="A113">
            <v>36708</v>
          </cell>
          <cell r="B113">
            <v>73</v>
          </cell>
          <cell r="C113">
            <v>3683</v>
          </cell>
          <cell r="D113" t="str">
            <v>50453        5.04</v>
          </cell>
          <cell r="E113" t="str">
            <v>2        62</v>
          </cell>
        </row>
        <row r="114">
          <cell r="A114">
            <v>36739</v>
          </cell>
          <cell r="B114">
            <v>35</v>
          </cell>
          <cell r="C114">
            <v>11086</v>
          </cell>
          <cell r="D114" t="str">
            <v>316743        5.04</v>
          </cell>
          <cell r="E114" t="str">
            <v>2        62</v>
          </cell>
        </row>
        <row r="115">
          <cell r="A115">
            <v>36770</v>
          </cell>
          <cell r="B115">
            <v>60</v>
          </cell>
          <cell r="C115">
            <v>5498</v>
          </cell>
          <cell r="D115" t="str">
            <v>91634        5.04</v>
          </cell>
          <cell r="E115" t="str">
            <v>2        60</v>
          </cell>
        </row>
        <row r="116">
          <cell r="A116">
            <v>36800</v>
          </cell>
          <cell r="B116">
            <v>177</v>
          </cell>
          <cell r="C116">
            <v>10817</v>
          </cell>
          <cell r="D116" t="str">
            <v>61113        5.04</v>
          </cell>
          <cell r="E116" t="str">
            <v>2        62</v>
          </cell>
        </row>
        <row r="117">
          <cell r="A117">
            <v>36831</v>
          </cell>
          <cell r="B117">
            <v>83</v>
          </cell>
          <cell r="C117">
            <v>10683</v>
          </cell>
          <cell r="D117" t="str">
            <v>128711        5.04</v>
          </cell>
          <cell r="E117" t="str">
            <v>2        60</v>
          </cell>
        </row>
        <row r="118">
          <cell r="A118">
            <v>36861</v>
          </cell>
          <cell r="B118">
            <v>145</v>
          </cell>
          <cell r="C118">
            <v>11734</v>
          </cell>
          <cell r="D118" t="str">
            <v>80925        5.04</v>
          </cell>
          <cell r="E118" t="str">
            <v>2        62</v>
          </cell>
        </row>
        <row r="119">
          <cell r="A119" t="str">
            <v>Totals: ____</v>
          </cell>
          <cell r="B119" t="str">
            <v>______</v>
          </cell>
          <cell r="C119" t="str">
            <v>__________</v>
          </cell>
          <cell r="D119" t="str">
            <v>__________</v>
          </cell>
        </row>
        <row r="120">
          <cell r="A120">
            <v>2000</v>
          </cell>
          <cell r="B120">
            <v>1180</v>
          </cell>
          <cell r="C120">
            <v>134679</v>
          </cell>
        </row>
        <row r="122">
          <cell r="A122">
            <v>36892</v>
          </cell>
          <cell r="B122">
            <v>21</v>
          </cell>
          <cell r="C122">
            <v>9375</v>
          </cell>
          <cell r="D122" t="str">
            <v>446429        5.04</v>
          </cell>
          <cell r="E122" t="str">
            <v>2        62</v>
          </cell>
        </row>
        <row r="123">
          <cell r="A123">
            <v>36923</v>
          </cell>
          <cell r="B123">
            <v>203</v>
          </cell>
          <cell r="C123">
            <v>8989</v>
          </cell>
          <cell r="D123" t="str">
            <v>44281        5.04</v>
          </cell>
          <cell r="E123" t="str">
            <v>2        56</v>
          </cell>
        </row>
        <row r="124">
          <cell r="A124">
            <v>36951</v>
          </cell>
          <cell r="B124">
            <v>63</v>
          </cell>
          <cell r="C124">
            <v>9891</v>
          </cell>
          <cell r="D124" t="str">
            <v>157001        5.04</v>
          </cell>
          <cell r="E124" t="str">
            <v>2        62</v>
          </cell>
        </row>
        <row r="125">
          <cell r="A125" t="str">
            <v>Totals: ____</v>
          </cell>
          <cell r="B125" t="str">
            <v>______</v>
          </cell>
          <cell r="C125" t="str">
            <v>__________</v>
          </cell>
          <cell r="D125" t="str">
            <v>__________</v>
          </cell>
        </row>
        <row r="126">
          <cell r="A126">
            <v>2001</v>
          </cell>
          <cell r="B126">
            <v>287</v>
          </cell>
          <cell r="C126">
            <v>28255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n95"/>
    </sheetNames>
    <sheetDataSet>
      <sheetData sheetId="0">
        <row r="37">
          <cell r="A37">
            <v>34851</v>
          </cell>
          <cell r="B37">
            <v>785</v>
          </cell>
          <cell r="C37">
            <v>64664</v>
          </cell>
          <cell r="D37" t="str">
            <v>442     82375       36.02      11       217</v>
          </cell>
        </row>
        <row r="38">
          <cell r="A38">
            <v>34881</v>
          </cell>
          <cell r="B38">
            <v>1373</v>
          </cell>
          <cell r="C38">
            <v>148052</v>
          </cell>
          <cell r="D38" t="str">
            <v>546    107832       28.45      10       280</v>
          </cell>
        </row>
        <row r="39">
          <cell r="A39">
            <v>34912</v>
          </cell>
          <cell r="B39">
            <v>2039</v>
          </cell>
          <cell r="C39">
            <v>223250</v>
          </cell>
          <cell r="D39" t="str">
            <v>1,008    109490       33.08      10       268</v>
          </cell>
        </row>
        <row r="40">
          <cell r="A40">
            <v>34943</v>
          </cell>
          <cell r="B40">
            <v>2209</v>
          </cell>
          <cell r="C40">
            <v>208668</v>
          </cell>
          <cell r="D40" t="str">
            <v>731     94463       24.86      10       300</v>
          </cell>
        </row>
        <row r="41">
          <cell r="A41">
            <v>34973</v>
          </cell>
          <cell r="B41">
            <v>1371</v>
          </cell>
          <cell r="C41">
            <v>187451</v>
          </cell>
          <cell r="D41" t="str">
            <v>318    136726       18.83       9       275</v>
          </cell>
        </row>
        <row r="42">
          <cell r="A42">
            <v>35004</v>
          </cell>
          <cell r="B42">
            <v>1541</v>
          </cell>
          <cell r="C42">
            <v>192616</v>
          </cell>
          <cell r="D42" t="str">
            <v>307    124995       16.61      10       299</v>
          </cell>
        </row>
        <row r="43">
          <cell r="A43">
            <v>35034</v>
          </cell>
          <cell r="B43">
            <v>1744</v>
          </cell>
          <cell r="C43">
            <v>176295</v>
          </cell>
          <cell r="D43" t="str">
            <v>425    101087       19.59      10       310</v>
          </cell>
        </row>
        <row r="44">
          <cell r="A44" t="str">
            <v>Totals: ____</v>
          </cell>
          <cell r="B44" t="str">
            <v>______</v>
          </cell>
          <cell r="C44" t="str">
            <v>__________</v>
          </cell>
          <cell r="D44" t="str">
            <v>__________</v>
          </cell>
        </row>
        <row r="45">
          <cell r="A45">
            <v>1995</v>
          </cell>
          <cell r="B45">
            <v>11062</v>
          </cell>
          <cell r="C45">
            <v>1200996</v>
          </cell>
          <cell r="D45">
            <v>3777</v>
          </cell>
        </row>
        <row r="47">
          <cell r="A47">
            <v>35065</v>
          </cell>
          <cell r="B47">
            <v>1272</v>
          </cell>
          <cell r="C47">
            <v>171264</v>
          </cell>
          <cell r="D47" t="str">
            <v>147    134642       10.36       9       279</v>
          </cell>
        </row>
        <row r="48">
          <cell r="A48">
            <v>35096</v>
          </cell>
          <cell r="B48">
            <v>634</v>
          </cell>
          <cell r="C48">
            <v>143704</v>
          </cell>
          <cell r="D48" t="str">
            <v>230    226663       26.62       8       230</v>
          </cell>
        </row>
        <row r="49">
          <cell r="A49">
            <v>35125</v>
          </cell>
          <cell r="B49">
            <v>1224</v>
          </cell>
          <cell r="C49">
            <v>149970</v>
          </cell>
          <cell r="D49" t="str">
            <v>427    122525       25.86       9       273</v>
          </cell>
        </row>
        <row r="50">
          <cell r="A50">
            <v>35156</v>
          </cell>
          <cell r="B50">
            <v>711</v>
          </cell>
          <cell r="C50">
            <v>124369</v>
          </cell>
          <cell r="D50" t="str">
            <v>434    174922       37.90       9       270</v>
          </cell>
        </row>
        <row r="51">
          <cell r="A51">
            <v>35186</v>
          </cell>
          <cell r="B51">
            <v>688</v>
          </cell>
          <cell r="C51">
            <v>124263</v>
          </cell>
          <cell r="D51" t="str">
            <v>221    180615       24.31       9       279</v>
          </cell>
        </row>
        <row r="52">
          <cell r="A52">
            <v>35217</v>
          </cell>
          <cell r="B52">
            <v>492</v>
          </cell>
          <cell r="C52">
            <v>118348</v>
          </cell>
          <cell r="D52" t="str">
            <v>194    240545       28.28       9       270</v>
          </cell>
        </row>
        <row r="53">
          <cell r="A53">
            <v>35247</v>
          </cell>
          <cell r="B53">
            <v>978</v>
          </cell>
          <cell r="C53">
            <v>118176</v>
          </cell>
          <cell r="D53" t="str">
            <v>173    120835       15.03       9       279</v>
          </cell>
        </row>
        <row r="54">
          <cell r="A54">
            <v>35278</v>
          </cell>
          <cell r="B54">
            <v>747</v>
          </cell>
          <cell r="C54">
            <v>114706</v>
          </cell>
          <cell r="D54" t="str">
            <v>133    153556       15.11       9       276</v>
          </cell>
        </row>
        <row r="55">
          <cell r="A55">
            <v>35309</v>
          </cell>
          <cell r="B55">
            <v>570</v>
          </cell>
          <cell r="C55">
            <v>103833</v>
          </cell>
          <cell r="D55" t="str">
            <v>516    182164       47.51       9       270</v>
          </cell>
        </row>
        <row r="56">
          <cell r="A56">
            <v>35339</v>
          </cell>
          <cell r="B56">
            <v>500</v>
          </cell>
          <cell r="C56">
            <v>140727</v>
          </cell>
          <cell r="D56" t="str">
            <v>209    281455       29.48       9       279</v>
          </cell>
        </row>
        <row r="57">
          <cell r="A57">
            <v>35370</v>
          </cell>
          <cell r="B57">
            <v>514</v>
          </cell>
          <cell r="C57">
            <v>101675</v>
          </cell>
          <cell r="D57" t="str">
            <v>383    197812       42.70       9       270</v>
          </cell>
        </row>
        <row r="58">
          <cell r="A58">
            <v>35400</v>
          </cell>
          <cell r="B58">
            <v>736</v>
          </cell>
          <cell r="C58">
            <v>93747</v>
          </cell>
          <cell r="D58" t="str">
            <v>214    127374       22.53       9       279</v>
          </cell>
        </row>
        <row r="59">
          <cell r="A59" t="str">
            <v>Totals: ____</v>
          </cell>
          <cell r="B59" t="str">
            <v>______</v>
          </cell>
          <cell r="C59" t="str">
            <v>__________</v>
          </cell>
          <cell r="D59" t="str">
            <v>__________</v>
          </cell>
        </row>
        <row r="60">
          <cell r="A60">
            <v>1996</v>
          </cell>
          <cell r="B60">
            <v>9066</v>
          </cell>
          <cell r="C60">
            <v>1504782</v>
          </cell>
          <cell r="D60">
            <v>3281</v>
          </cell>
        </row>
        <row r="62">
          <cell r="A62">
            <v>35431</v>
          </cell>
          <cell r="B62">
            <v>691</v>
          </cell>
          <cell r="C62">
            <v>88373</v>
          </cell>
          <cell r="D62" t="str">
            <v>97    127892       12.31       9       248</v>
          </cell>
        </row>
        <row r="63">
          <cell r="A63">
            <v>35462</v>
          </cell>
          <cell r="B63">
            <v>1014</v>
          </cell>
          <cell r="C63">
            <v>78702</v>
          </cell>
          <cell r="D63" t="str">
            <v>84     77616        7.65       9       252</v>
          </cell>
        </row>
        <row r="64">
          <cell r="A64">
            <v>35490</v>
          </cell>
          <cell r="B64">
            <v>330</v>
          </cell>
          <cell r="C64">
            <v>86664</v>
          </cell>
          <cell r="D64" t="str">
            <v>578    262619       63.66       9       279</v>
          </cell>
        </row>
        <row r="65">
          <cell r="A65">
            <v>35521</v>
          </cell>
          <cell r="B65">
            <v>1083</v>
          </cell>
          <cell r="C65">
            <v>83138</v>
          </cell>
          <cell r="D65" t="str">
            <v>230     76767       17.52       9       270</v>
          </cell>
        </row>
        <row r="66">
          <cell r="A66">
            <v>35551</v>
          </cell>
          <cell r="B66">
            <v>599</v>
          </cell>
          <cell r="C66">
            <v>84471</v>
          </cell>
          <cell r="D66" t="str">
            <v>109    141021       15.40       9       270</v>
          </cell>
        </row>
        <row r="67">
          <cell r="A67">
            <v>35582</v>
          </cell>
          <cell r="B67">
            <v>983</v>
          </cell>
          <cell r="C67">
            <v>78250</v>
          </cell>
          <cell r="D67" t="str">
            <v>309     79604       23.92       9       270</v>
          </cell>
        </row>
        <row r="68">
          <cell r="A68">
            <v>35612</v>
          </cell>
          <cell r="B68">
            <v>554</v>
          </cell>
          <cell r="C68">
            <v>81871</v>
          </cell>
          <cell r="D68" t="str">
            <v>225    147782       28.88       9       279</v>
          </cell>
        </row>
        <row r="69">
          <cell r="A69">
            <v>35643</v>
          </cell>
          <cell r="B69">
            <v>670</v>
          </cell>
          <cell r="C69">
            <v>82618</v>
          </cell>
          <cell r="D69" t="str">
            <v>167    123311       19.95       9       279</v>
          </cell>
        </row>
        <row r="70">
          <cell r="A70">
            <v>35674</v>
          </cell>
          <cell r="B70">
            <v>903</v>
          </cell>
          <cell r="C70">
            <v>127451</v>
          </cell>
          <cell r="D70" t="str">
            <v>343    141142       27.53       9       270</v>
          </cell>
        </row>
        <row r="71">
          <cell r="A71">
            <v>35704</v>
          </cell>
          <cell r="B71">
            <v>311</v>
          </cell>
          <cell r="C71">
            <v>78165</v>
          </cell>
          <cell r="D71" t="str">
            <v>193    251335       38.29       9       279</v>
          </cell>
        </row>
        <row r="72">
          <cell r="A72">
            <v>35735</v>
          </cell>
          <cell r="B72">
            <v>969</v>
          </cell>
          <cell r="C72">
            <v>80839</v>
          </cell>
          <cell r="D72" t="str">
            <v>157     83426       13.94       9       270</v>
          </cell>
        </row>
        <row r="73">
          <cell r="A73">
            <v>35765</v>
          </cell>
          <cell r="B73">
            <v>488</v>
          </cell>
          <cell r="C73">
            <v>72457</v>
          </cell>
          <cell r="D73" t="str">
            <v>404    148478       45.29       9       279</v>
          </cell>
        </row>
        <row r="74">
          <cell r="A74" t="str">
            <v>Totals: ____</v>
          </cell>
          <cell r="B74" t="str">
            <v>______</v>
          </cell>
          <cell r="C74" t="str">
            <v>__________</v>
          </cell>
          <cell r="D74" t="str">
            <v>__________</v>
          </cell>
        </row>
        <row r="75">
          <cell r="A75">
            <v>1997</v>
          </cell>
          <cell r="B75">
            <v>8595</v>
          </cell>
          <cell r="C75">
            <v>1022999</v>
          </cell>
          <cell r="D75">
            <v>2896</v>
          </cell>
        </row>
        <row r="77">
          <cell r="A77">
            <v>35796</v>
          </cell>
          <cell r="B77">
            <v>593</v>
          </cell>
          <cell r="C77">
            <v>80957</v>
          </cell>
          <cell r="D77" t="str">
            <v>333    136522       35.96       9       279</v>
          </cell>
        </row>
        <row r="78">
          <cell r="A78">
            <v>35827</v>
          </cell>
          <cell r="B78">
            <v>628</v>
          </cell>
          <cell r="C78">
            <v>69985</v>
          </cell>
          <cell r="D78" t="str">
            <v>215    111442       25.50       9       252</v>
          </cell>
        </row>
        <row r="79">
          <cell r="A79">
            <v>35855</v>
          </cell>
          <cell r="B79">
            <v>423</v>
          </cell>
          <cell r="C79">
            <v>65887</v>
          </cell>
          <cell r="D79" t="str">
            <v>93    155762       18.02       9       279</v>
          </cell>
        </row>
        <row r="80">
          <cell r="A80">
            <v>35886</v>
          </cell>
          <cell r="B80">
            <v>210</v>
          </cell>
          <cell r="C80">
            <v>67571</v>
          </cell>
          <cell r="D80" t="str">
            <v>90    321767       30.00       9       270</v>
          </cell>
        </row>
        <row r="81">
          <cell r="A81">
            <v>35916</v>
          </cell>
          <cell r="B81">
            <v>601</v>
          </cell>
          <cell r="C81">
            <v>70576</v>
          </cell>
          <cell r="D81" t="str">
            <v>93    117431       13.40       9       279</v>
          </cell>
        </row>
        <row r="82">
          <cell r="A82">
            <v>35947</v>
          </cell>
          <cell r="B82">
            <v>796</v>
          </cell>
          <cell r="C82">
            <v>52657</v>
          </cell>
          <cell r="D82" t="str">
            <v>84     66153        9.55       9       268</v>
          </cell>
        </row>
        <row r="83">
          <cell r="A83">
            <v>35977</v>
          </cell>
          <cell r="B83">
            <v>418</v>
          </cell>
          <cell r="C83">
            <v>67579</v>
          </cell>
          <cell r="D83" t="str">
            <v>93    161673       18.20       9       279</v>
          </cell>
        </row>
        <row r="84">
          <cell r="A84">
            <v>36008</v>
          </cell>
          <cell r="B84">
            <v>317</v>
          </cell>
          <cell r="C84">
            <v>136006</v>
          </cell>
          <cell r="D84" t="str">
            <v>93    429042       22.68       9       279</v>
          </cell>
        </row>
        <row r="85">
          <cell r="A85">
            <v>36039</v>
          </cell>
          <cell r="B85">
            <v>581</v>
          </cell>
          <cell r="C85">
            <v>59555</v>
          </cell>
          <cell r="D85" t="str">
            <v>90    102505       13.41       9       270</v>
          </cell>
        </row>
        <row r="86">
          <cell r="A86">
            <v>36069</v>
          </cell>
          <cell r="B86">
            <v>566</v>
          </cell>
          <cell r="C86">
            <v>64842</v>
          </cell>
          <cell r="D86" t="str">
            <v>87    114562       13.32       9       276</v>
          </cell>
        </row>
        <row r="87">
          <cell r="A87">
            <v>36100</v>
          </cell>
          <cell r="B87">
            <v>495</v>
          </cell>
          <cell r="C87">
            <v>55520</v>
          </cell>
          <cell r="D87" t="str">
            <v>79    112162       13.76       9       266</v>
          </cell>
        </row>
        <row r="88">
          <cell r="A88">
            <v>36130</v>
          </cell>
          <cell r="B88">
            <v>304</v>
          </cell>
          <cell r="C88">
            <v>68634</v>
          </cell>
          <cell r="D88" t="str">
            <v>93    225770       23.43       9       279</v>
          </cell>
        </row>
        <row r="89">
          <cell r="A89" t="str">
            <v>Totals: ____</v>
          </cell>
          <cell r="B89" t="str">
            <v>______</v>
          </cell>
          <cell r="C89" t="str">
            <v>__________</v>
          </cell>
          <cell r="D89" t="str">
            <v>__________</v>
          </cell>
        </row>
        <row r="90">
          <cell r="A90">
            <v>1998</v>
          </cell>
          <cell r="B90">
            <v>5932</v>
          </cell>
          <cell r="C90">
            <v>859769</v>
          </cell>
          <cell r="D90">
            <v>1443</v>
          </cell>
        </row>
        <row r="92">
          <cell r="A92">
            <v>36161</v>
          </cell>
          <cell r="B92">
            <v>526</v>
          </cell>
          <cell r="C92">
            <v>64391</v>
          </cell>
          <cell r="D92" t="str">
            <v>341    122417       39.33       9       279</v>
          </cell>
        </row>
        <row r="93">
          <cell r="A93">
            <v>36192</v>
          </cell>
          <cell r="B93">
            <v>1053</v>
          </cell>
          <cell r="C93">
            <v>53169</v>
          </cell>
          <cell r="D93" t="str">
            <v>222     50493       17.41       9       245</v>
          </cell>
        </row>
        <row r="94">
          <cell r="A94">
            <v>36220</v>
          </cell>
          <cell r="B94">
            <v>350</v>
          </cell>
          <cell r="C94">
            <v>62269</v>
          </cell>
          <cell r="D94" t="str">
            <v>388    177912       52.57       9       279</v>
          </cell>
        </row>
        <row r="95">
          <cell r="A95">
            <v>36251</v>
          </cell>
          <cell r="B95">
            <v>719</v>
          </cell>
          <cell r="C95">
            <v>53500</v>
          </cell>
          <cell r="D95" t="str">
            <v>270     74409       27.30       9       270</v>
          </cell>
        </row>
        <row r="96">
          <cell r="A96">
            <v>36281</v>
          </cell>
          <cell r="B96">
            <v>438</v>
          </cell>
          <cell r="C96">
            <v>55001</v>
          </cell>
          <cell r="D96" t="str">
            <v>213    125574       32.72       9       279</v>
          </cell>
        </row>
        <row r="97">
          <cell r="A97">
            <v>36312</v>
          </cell>
          <cell r="B97">
            <v>496</v>
          </cell>
          <cell r="C97">
            <v>53578</v>
          </cell>
          <cell r="D97" t="str">
            <v>304    108021       38.00       9       270</v>
          </cell>
        </row>
        <row r="98">
          <cell r="A98">
            <v>36342</v>
          </cell>
          <cell r="B98">
            <v>741</v>
          </cell>
          <cell r="C98">
            <v>58897</v>
          </cell>
          <cell r="D98" t="str">
            <v>248     79484       25.08       9       279</v>
          </cell>
        </row>
        <row r="99">
          <cell r="A99">
            <v>36373</v>
          </cell>
          <cell r="B99">
            <v>274</v>
          </cell>
          <cell r="C99">
            <v>55548</v>
          </cell>
          <cell r="D99" t="str">
            <v>176    202730       39.11       9       279</v>
          </cell>
        </row>
        <row r="100">
          <cell r="A100">
            <v>36404</v>
          </cell>
          <cell r="B100">
            <v>267</v>
          </cell>
          <cell r="C100">
            <v>49367</v>
          </cell>
          <cell r="D100" t="str">
            <v>273    184896       50.56       9       270</v>
          </cell>
        </row>
        <row r="101">
          <cell r="A101">
            <v>36434</v>
          </cell>
          <cell r="B101">
            <v>624</v>
          </cell>
          <cell r="C101">
            <v>43699</v>
          </cell>
          <cell r="D101" t="str">
            <v>292     70031       31.88       9       278</v>
          </cell>
        </row>
        <row r="102">
          <cell r="A102">
            <v>36465</v>
          </cell>
          <cell r="B102">
            <v>373</v>
          </cell>
          <cell r="C102">
            <v>58239</v>
          </cell>
          <cell r="D102" t="str">
            <v>185    156137       33.15       9       270</v>
          </cell>
        </row>
        <row r="103">
          <cell r="A103">
            <v>36495</v>
          </cell>
          <cell r="B103">
            <v>480</v>
          </cell>
          <cell r="C103">
            <v>51773</v>
          </cell>
          <cell r="D103" t="str">
            <v>285    107861       37.25       9       279</v>
          </cell>
        </row>
        <row r="104">
          <cell r="A104" t="str">
            <v>Totals: ____</v>
          </cell>
          <cell r="B104" t="str">
            <v>______</v>
          </cell>
          <cell r="C104" t="str">
            <v>__________</v>
          </cell>
          <cell r="D104" t="str">
            <v>__________</v>
          </cell>
        </row>
        <row r="105">
          <cell r="A105">
            <v>1999</v>
          </cell>
          <cell r="B105">
            <v>6341</v>
          </cell>
          <cell r="C105">
            <v>659431</v>
          </cell>
          <cell r="D105">
            <v>3197</v>
          </cell>
        </row>
        <row r="107">
          <cell r="A107">
            <v>36526</v>
          </cell>
          <cell r="B107">
            <v>503</v>
          </cell>
          <cell r="C107">
            <v>60200</v>
          </cell>
          <cell r="D107" t="str">
            <v>312    119682       38.28       9       279</v>
          </cell>
        </row>
        <row r="108">
          <cell r="A108">
            <v>36557</v>
          </cell>
          <cell r="B108">
            <v>7</v>
          </cell>
          <cell r="C108">
            <v>2205</v>
          </cell>
          <cell r="D108" t="str">
            <v>87    315001       92.55       1        29</v>
          </cell>
        </row>
        <row r="109">
          <cell r="A109">
            <v>36586</v>
          </cell>
          <cell r="B109">
            <v>371</v>
          </cell>
          <cell r="C109">
            <v>48979</v>
          </cell>
          <cell r="D109" t="str">
            <v>356    132019       48.97       8       248</v>
          </cell>
        </row>
        <row r="110">
          <cell r="A110">
            <v>36617</v>
          </cell>
          <cell r="B110">
            <v>546</v>
          </cell>
          <cell r="C110">
            <v>38080</v>
          </cell>
          <cell r="D110" t="str">
            <v>233     69744       29.91       8       240</v>
          </cell>
        </row>
        <row r="111">
          <cell r="A111">
            <v>36647</v>
          </cell>
          <cell r="B111">
            <v>512</v>
          </cell>
          <cell r="C111">
            <v>44007</v>
          </cell>
          <cell r="D111" t="str">
            <v>186     85952       26.65       8       248</v>
          </cell>
        </row>
        <row r="112">
          <cell r="A112">
            <v>36678</v>
          </cell>
          <cell r="B112">
            <v>605</v>
          </cell>
          <cell r="C112">
            <v>47219</v>
          </cell>
          <cell r="D112" t="str">
            <v>219     78048       26.58       9       270</v>
          </cell>
        </row>
        <row r="113">
          <cell r="A113">
            <v>36708</v>
          </cell>
          <cell r="B113">
            <v>557</v>
          </cell>
          <cell r="C113">
            <v>42788</v>
          </cell>
          <cell r="D113" t="str">
            <v>260     76819       31.82       9       279</v>
          </cell>
        </row>
        <row r="114">
          <cell r="A114">
            <v>36739</v>
          </cell>
          <cell r="B114">
            <v>355</v>
          </cell>
          <cell r="C114">
            <v>48721</v>
          </cell>
          <cell r="D114" t="str">
            <v>218    137243       38.05       9       279</v>
          </cell>
        </row>
        <row r="115">
          <cell r="A115">
            <v>36770</v>
          </cell>
          <cell r="B115">
            <v>478</v>
          </cell>
          <cell r="C115">
            <v>38831</v>
          </cell>
          <cell r="D115" t="str">
            <v>205     81237       30.01       8       240</v>
          </cell>
        </row>
        <row r="116">
          <cell r="A116">
            <v>36800</v>
          </cell>
          <cell r="B116">
            <v>351</v>
          </cell>
          <cell r="C116">
            <v>55914</v>
          </cell>
          <cell r="D116" t="str">
            <v>494    159300       58.46       8       248</v>
          </cell>
        </row>
        <row r="117">
          <cell r="A117">
            <v>36831</v>
          </cell>
          <cell r="B117">
            <v>227</v>
          </cell>
          <cell r="C117">
            <v>43594</v>
          </cell>
          <cell r="D117" t="str">
            <v>151    192045       39.95       8       240</v>
          </cell>
        </row>
        <row r="118">
          <cell r="A118">
            <v>36861</v>
          </cell>
          <cell r="B118">
            <v>550</v>
          </cell>
          <cell r="C118">
            <v>49030</v>
          </cell>
          <cell r="D118" t="str">
            <v>162     89146       22.75       8       248</v>
          </cell>
        </row>
        <row r="119">
          <cell r="A119" t="str">
            <v>Totals: ____</v>
          </cell>
          <cell r="B119" t="str">
            <v>______</v>
          </cell>
          <cell r="C119" t="str">
            <v>__________</v>
          </cell>
          <cell r="D119" t="str">
            <v>__________</v>
          </cell>
        </row>
        <row r="120">
          <cell r="A120">
            <v>2000</v>
          </cell>
          <cell r="B120">
            <v>5062</v>
          </cell>
          <cell r="C120">
            <v>519568</v>
          </cell>
          <cell r="D120">
            <v>2883</v>
          </cell>
        </row>
        <row r="122">
          <cell r="A122">
            <v>36892</v>
          </cell>
          <cell r="B122">
            <v>166</v>
          </cell>
          <cell r="C122">
            <v>39953</v>
          </cell>
          <cell r="D122" t="str">
            <v>180    240681       52.02       8       248</v>
          </cell>
        </row>
        <row r="123">
          <cell r="A123">
            <v>36923</v>
          </cell>
          <cell r="B123">
            <v>290</v>
          </cell>
          <cell r="C123">
            <v>37177</v>
          </cell>
          <cell r="D123" t="str">
            <v>173    128197       37.37       8       224</v>
          </cell>
        </row>
        <row r="124">
          <cell r="A124">
            <v>36951</v>
          </cell>
          <cell r="B124">
            <v>455</v>
          </cell>
          <cell r="C124">
            <v>37034</v>
          </cell>
          <cell r="D124" t="str">
            <v>162     81394       26.26       8       248</v>
          </cell>
        </row>
        <row r="125">
          <cell r="A125">
            <v>37012</v>
          </cell>
          <cell r="B125">
            <v>42</v>
          </cell>
          <cell r="C125">
            <v>1780</v>
          </cell>
          <cell r="D125" t="str">
            <v>17     42381       28.81       1        31</v>
          </cell>
        </row>
        <row r="126">
          <cell r="A126" t="str">
            <v>Totals: ____</v>
          </cell>
          <cell r="B126" t="str">
            <v>______</v>
          </cell>
          <cell r="C126" t="str">
            <v>__________</v>
          </cell>
          <cell r="D126" t="str">
            <v>__________</v>
          </cell>
        </row>
        <row r="127">
          <cell r="A127">
            <v>2001</v>
          </cell>
          <cell r="B127">
            <v>953</v>
          </cell>
          <cell r="C127">
            <v>115944</v>
          </cell>
          <cell r="D127">
            <v>532</v>
          </cell>
        </row>
        <row r="129">
          <cell r="A129" t="str">
            <v>=============</v>
          </cell>
          <cell r="B129" t="str">
            <v>=======</v>
          </cell>
          <cell r="C129" t="str">
            <v>============</v>
          </cell>
          <cell r="D129" t="str">
            <v>==================================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94"/>
    </sheetNames>
    <sheetDataSet>
      <sheetData sheetId="0" refreshError="1">
        <row r="38">
          <cell r="A38">
            <v>34335</v>
          </cell>
          <cell r="B38">
            <v>5349</v>
          </cell>
          <cell r="C38">
            <v>385454</v>
          </cell>
          <cell r="D38" t="str">
            <v>1,083     72061       16.84      30       639</v>
          </cell>
        </row>
        <row r="39">
          <cell r="A39">
            <v>34366</v>
          </cell>
          <cell r="B39">
            <v>6720</v>
          </cell>
          <cell r="C39">
            <v>567504</v>
          </cell>
          <cell r="D39" t="str">
            <v>1,647     84451       19.68      23       621</v>
          </cell>
        </row>
        <row r="40">
          <cell r="A40">
            <v>34394</v>
          </cell>
          <cell r="B40">
            <v>6602</v>
          </cell>
          <cell r="C40">
            <v>621144</v>
          </cell>
          <cell r="D40" t="str">
            <v>1,216     94085       15.55      24       738</v>
          </cell>
        </row>
        <row r="41">
          <cell r="A41">
            <v>34425</v>
          </cell>
          <cell r="B41">
            <v>7936</v>
          </cell>
          <cell r="C41">
            <v>394575</v>
          </cell>
          <cell r="D41" t="str">
            <v>787     49720        9.02      25       735</v>
          </cell>
        </row>
        <row r="42">
          <cell r="A42">
            <v>34455</v>
          </cell>
          <cell r="B42">
            <v>6627</v>
          </cell>
          <cell r="C42">
            <v>585088</v>
          </cell>
          <cell r="D42" t="str">
            <v>1,549     88289       18.95      24       740</v>
          </cell>
        </row>
        <row r="43">
          <cell r="A43">
            <v>34486</v>
          </cell>
          <cell r="B43">
            <v>6672</v>
          </cell>
          <cell r="C43">
            <v>444017</v>
          </cell>
          <cell r="D43" t="str">
            <v>822     66550       10.97      23       659</v>
          </cell>
        </row>
        <row r="44">
          <cell r="A44">
            <v>34516</v>
          </cell>
          <cell r="B44">
            <v>6455</v>
          </cell>
          <cell r="C44">
            <v>519352</v>
          </cell>
          <cell r="D44" t="str">
            <v>798     80458       11.00      27       837</v>
          </cell>
        </row>
        <row r="45">
          <cell r="A45">
            <v>34547</v>
          </cell>
          <cell r="B45">
            <v>4983</v>
          </cell>
          <cell r="C45">
            <v>450955</v>
          </cell>
          <cell r="D45" t="str">
            <v>802     90499       13.86      24       740</v>
          </cell>
        </row>
        <row r="46">
          <cell r="A46">
            <v>34578</v>
          </cell>
          <cell r="B46">
            <v>4377</v>
          </cell>
          <cell r="C46">
            <v>357807</v>
          </cell>
          <cell r="D46" t="str">
            <v>1,351     81748       23.59      22       597</v>
          </cell>
        </row>
        <row r="47">
          <cell r="A47">
            <v>34608</v>
          </cell>
          <cell r="B47">
            <v>4823</v>
          </cell>
          <cell r="C47">
            <v>370929</v>
          </cell>
          <cell r="D47" t="str">
            <v>1,825     76909       27.45      23       587</v>
          </cell>
        </row>
        <row r="48">
          <cell r="A48">
            <v>34639</v>
          </cell>
          <cell r="B48">
            <v>5341</v>
          </cell>
          <cell r="C48">
            <v>359722</v>
          </cell>
          <cell r="D48" t="str">
            <v>1,959     67352       26.84      26       713</v>
          </cell>
        </row>
        <row r="49">
          <cell r="A49">
            <v>34669</v>
          </cell>
          <cell r="B49">
            <v>4106</v>
          </cell>
          <cell r="C49">
            <v>361370</v>
          </cell>
          <cell r="D49" t="str">
            <v>1,726     88011       29.60      26       770</v>
          </cell>
        </row>
        <row r="50">
          <cell r="A50" t="str">
            <v>Totals: __</v>
          </cell>
          <cell r="B50" t="str">
            <v>________</v>
          </cell>
          <cell r="C50" t="str">
            <v>__________</v>
          </cell>
          <cell r="D50" t="str">
            <v>__________</v>
          </cell>
        </row>
        <row r="51">
          <cell r="A51">
            <v>1994</v>
          </cell>
          <cell r="B51">
            <v>69991</v>
          </cell>
          <cell r="C51">
            <v>5417917</v>
          </cell>
          <cell r="D51">
            <v>15565</v>
          </cell>
        </row>
        <row r="53">
          <cell r="A53">
            <v>34700</v>
          </cell>
          <cell r="B53">
            <v>3579</v>
          </cell>
          <cell r="C53">
            <v>336786</v>
          </cell>
          <cell r="D53" t="str">
            <v>1,888     94101       34.53      26       749</v>
          </cell>
        </row>
        <row r="54">
          <cell r="A54">
            <v>34731</v>
          </cell>
          <cell r="B54">
            <v>3837</v>
          </cell>
          <cell r="C54">
            <v>291996</v>
          </cell>
          <cell r="D54" t="str">
            <v>1,869     76101       32.75      27       686</v>
          </cell>
        </row>
        <row r="55">
          <cell r="A55">
            <v>34759</v>
          </cell>
          <cell r="B55">
            <v>3876</v>
          </cell>
          <cell r="C55">
            <v>333152</v>
          </cell>
          <cell r="D55" t="str">
            <v>2,067     85953       34.78      26       798</v>
          </cell>
        </row>
        <row r="56">
          <cell r="A56">
            <v>34790</v>
          </cell>
          <cell r="B56">
            <v>3010</v>
          </cell>
          <cell r="C56">
            <v>302379</v>
          </cell>
          <cell r="D56" t="str">
            <v>2,407    100459       44.43      27       723</v>
          </cell>
        </row>
        <row r="57">
          <cell r="A57">
            <v>34820</v>
          </cell>
          <cell r="B57">
            <v>4141</v>
          </cell>
          <cell r="C57">
            <v>323253</v>
          </cell>
          <cell r="D57" t="str">
            <v>1,997     78062       32.54      27       777</v>
          </cell>
        </row>
        <row r="58">
          <cell r="A58">
            <v>34851</v>
          </cell>
          <cell r="B58">
            <v>3505</v>
          </cell>
          <cell r="C58">
            <v>261695</v>
          </cell>
          <cell r="D58" t="str">
            <v>3,105     74664       46.97      27       747</v>
          </cell>
        </row>
        <row r="59">
          <cell r="A59">
            <v>34881</v>
          </cell>
          <cell r="B59">
            <v>3512</v>
          </cell>
          <cell r="C59">
            <v>303983</v>
          </cell>
          <cell r="D59" t="str">
            <v>2,368     86556       40.27      24       704</v>
          </cell>
        </row>
        <row r="60">
          <cell r="A60">
            <v>34912</v>
          </cell>
          <cell r="B60">
            <v>4287</v>
          </cell>
          <cell r="C60">
            <v>316604</v>
          </cell>
          <cell r="D60" t="str">
            <v>2,490     73853       36.74      27       798</v>
          </cell>
        </row>
        <row r="61">
          <cell r="A61">
            <v>34943</v>
          </cell>
          <cell r="B61">
            <v>3353</v>
          </cell>
          <cell r="C61">
            <v>268409</v>
          </cell>
          <cell r="D61" t="str">
            <v>3,284     80051       49.48      26       751</v>
          </cell>
        </row>
        <row r="62">
          <cell r="A62">
            <v>34973</v>
          </cell>
          <cell r="B62">
            <v>4528</v>
          </cell>
          <cell r="C62">
            <v>326133</v>
          </cell>
          <cell r="D62" t="str">
            <v>4,228     72026       48.29      28       853</v>
          </cell>
        </row>
        <row r="63">
          <cell r="A63">
            <v>35004</v>
          </cell>
          <cell r="B63">
            <v>4527</v>
          </cell>
          <cell r="C63">
            <v>307400</v>
          </cell>
          <cell r="D63" t="str">
            <v>1,877     67904       29.31      28       816</v>
          </cell>
        </row>
        <row r="64">
          <cell r="A64">
            <v>35034</v>
          </cell>
          <cell r="B64">
            <v>3648</v>
          </cell>
          <cell r="C64">
            <v>306098</v>
          </cell>
          <cell r="D64" t="str">
            <v>1,555     83909       29.89      28       847</v>
          </cell>
        </row>
        <row r="65">
          <cell r="A65" t="str">
            <v>Totals: __</v>
          </cell>
          <cell r="B65" t="str">
            <v>________</v>
          </cell>
          <cell r="C65" t="str">
            <v>__________</v>
          </cell>
          <cell r="D65" t="str">
            <v>__________</v>
          </cell>
        </row>
        <row r="66">
          <cell r="A66">
            <v>1995</v>
          </cell>
          <cell r="B66">
            <v>45803</v>
          </cell>
          <cell r="C66">
            <v>3677888</v>
          </cell>
          <cell r="D66">
            <v>29135</v>
          </cell>
        </row>
        <row r="68">
          <cell r="A68">
            <v>35065</v>
          </cell>
          <cell r="B68">
            <v>3255</v>
          </cell>
          <cell r="C68">
            <v>323906</v>
          </cell>
          <cell r="D68" t="str">
            <v>1,748     99511       34.94      25       759</v>
          </cell>
        </row>
        <row r="69">
          <cell r="A69">
            <v>35096</v>
          </cell>
          <cell r="B69">
            <v>2999</v>
          </cell>
          <cell r="C69">
            <v>285936</v>
          </cell>
          <cell r="D69" t="str">
            <v>1,953     95344       39.44      25       704</v>
          </cell>
        </row>
        <row r="70">
          <cell r="A70">
            <v>35125</v>
          </cell>
          <cell r="B70">
            <v>3809</v>
          </cell>
          <cell r="C70">
            <v>307462</v>
          </cell>
          <cell r="D70" t="str">
            <v>2,246     80720       37.09      26       775</v>
          </cell>
        </row>
        <row r="71">
          <cell r="A71">
            <v>35156</v>
          </cell>
          <cell r="B71">
            <v>3947</v>
          </cell>
          <cell r="C71">
            <v>292798</v>
          </cell>
          <cell r="D71" t="str">
            <v>2,124     74183       34.99      27       796</v>
          </cell>
        </row>
        <row r="72">
          <cell r="A72">
            <v>35186</v>
          </cell>
          <cell r="B72">
            <v>2170</v>
          </cell>
          <cell r="C72">
            <v>222916</v>
          </cell>
          <cell r="D72" t="str">
            <v>1,421    102727       39.57      21       639</v>
          </cell>
        </row>
        <row r="73">
          <cell r="A73">
            <v>35217</v>
          </cell>
          <cell r="B73">
            <v>2281</v>
          </cell>
          <cell r="C73">
            <v>270872</v>
          </cell>
          <cell r="D73" t="str">
            <v>1,808    118752       44.22      24       712</v>
          </cell>
        </row>
        <row r="74">
          <cell r="A74">
            <v>35247</v>
          </cell>
          <cell r="B74">
            <v>3534</v>
          </cell>
          <cell r="C74">
            <v>271585</v>
          </cell>
          <cell r="D74" t="str">
            <v>1,970     76850       35.79      24       743</v>
          </cell>
        </row>
        <row r="75">
          <cell r="A75">
            <v>35278</v>
          </cell>
          <cell r="B75">
            <v>2670</v>
          </cell>
          <cell r="C75">
            <v>262339</v>
          </cell>
          <cell r="D75" t="str">
            <v>1,611     98255       37.63      25       756</v>
          </cell>
        </row>
        <row r="76">
          <cell r="A76">
            <v>35309</v>
          </cell>
          <cell r="B76">
            <v>2418</v>
          </cell>
          <cell r="C76">
            <v>258149</v>
          </cell>
          <cell r="D76" t="str">
            <v>2,582    106762       51.64      24       718</v>
          </cell>
        </row>
        <row r="77">
          <cell r="A77">
            <v>35339</v>
          </cell>
          <cell r="B77">
            <v>3120</v>
          </cell>
          <cell r="C77">
            <v>247109</v>
          </cell>
          <cell r="D77" t="str">
            <v>2,102     79202       40.25      24       737</v>
          </cell>
        </row>
        <row r="78">
          <cell r="A78">
            <v>35370</v>
          </cell>
          <cell r="B78">
            <v>2786</v>
          </cell>
          <cell r="C78">
            <v>254903</v>
          </cell>
          <cell r="D78" t="str">
            <v>2,290     91495       45.11      24       717</v>
          </cell>
        </row>
        <row r="79">
          <cell r="A79">
            <v>35400</v>
          </cell>
          <cell r="B79">
            <v>2167</v>
          </cell>
          <cell r="C79">
            <v>248921</v>
          </cell>
          <cell r="D79" t="str">
            <v>2,157    114869       49.88      24       743</v>
          </cell>
        </row>
        <row r="80">
          <cell r="A80" t="str">
            <v>Totals: __</v>
          </cell>
          <cell r="B80" t="str">
            <v>________</v>
          </cell>
          <cell r="C80" t="str">
            <v>__________</v>
          </cell>
          <cell r="D80" t="str">
            <v>__________</v>
          </cell>
        </row>
        <row r="81">
          <cell r="A81">
            <v>1996</v>
          </cell>
          <cell r="B81">
            <v>35156</v>
          </cell>
          <cell r="C81">
            <v>3246896</v>
          </cell>
          <cell r="D81">
            <v>24012</v>
          </cell>
        </row>
        <row r="83">
          <cell r="A83">
            <v>35431</v>
          </cell>
          <cell r="B83">
            <v>3106</v>
          </cell>
          <cell r="C83">
            <v>195750</v>
          </cell>
          <cell r="D83" t="str">
            <v>2,393     63024       43.52      23       674</v>
          </cell>
        </row>
        <row r="84">
          <cell r="A84">
            <v>35462</v>
          </cell>
          <cell r="B84">
            <v>2176</v>
          </cell>
          <cell r="C84">
            <v>217004</v>
          </cell>
          <cell r="D84" t="str">
            <v>2,064     99727       48.68      24       654</v>
          </cell>
        </row>
        <row r="85">
          <cell r="A85">
            <v>35490</v>
          </cell>
          <cell r="B85">
            <v>2531</v>
          </cell>
          <cell r="C85">
            <v>229864</v>
          </cell>
          <cell r="D85" t="str">
            <v>2,349     90820       48.14      24       690</v>
          </cell>
        </row>
        <row r="86">
          <cell r="A86">
            <v>35521</v>
          </cell>
          <cell r="B86">
            <v>2222</v>
          </cell>
          <cell r="C86">
            <v>224644</v>
          </cell>
          <cell r="D86" t="str">
            <v>1,369    101100       38.12      24       694</v>
          </cell>
        </row>
        <row r="87">
          <cell r="A87">
            <v>35551</v>
          </cell>
          <cell r="B87">
            <v>3110</v>
          </cell>
          <cell r="C87">
            <v>222028</v>
          </cell>
          <cell r="D87" t="str">
            <v>1,117     71392       26.43      24       708</v>
          </cell>
        </row>
        <row r="88">
          <cell r="A88">
            <v>35582</v>
          </cell>
          <cell r="B88">
            <v>2528</v>
          </cell>
          <cell r="C88">
            <v>203534</v>
          </cell>
          <cell r="D88" t="str">
            <v>1,438     80512       36.26      24       655</v>
          </cell>
        </row>
        <row r="89">
          <cell r="A89">
            <v>35612</v>
          </cell>
          <cell r="B89">
            <v>2227</v>
          </cell>
          <cell r="C89">
            <v>200841</v>
          </cell>
          <cell r="D89" t="str">
            <v>1,015     90185       31.31      23       696</v>
          </cell>
        </row>
        <row r="90">
          <cell r="A90">
            <v>35643</v>
          </cell>
          <cell r="B90">
            <v>3219</v>
          </cell>
          <cell r="C90">
            <v>219983</v>
          </cell>
          <cell r="D90" t="str">
            <v>1,133     68339       26.03      24       718</v>
          </cell>
        </row>
        <row r="91">
          <cell r="A91">
            <v>35674</v>
          </cell>
          <cell r="B91">
            <v>2399</v>
          </cell>
          <cell r="C91">
            <v>217400</v>
          </cell>
          <cell r="D91" t="str">
            <v>1,513     90622       38.68      24       691</v>
          </cell>
        </row>
        <row r="92">
          <cell r="A92">
            <v>35704</v>
          </cell>
          <cell r="B92">
            <v>2270</v>
          </cell>
          <cell r="C92">
            <v>224498</v>
          </cell>
          <cell r="D92" t="str">
            <v>1,075     98898       32.14      24       684</v>
          </cell>
        </row>
        <row r="93">
          <cell r="A93">
            <v>35735</v>
          </cell>
          <cell r="B93">
            <v>2627</v>
          </cell>
          <cell r="C93">
            <v>211305</v>
          </cell>
          <cell r="D93" t="str">
            <v>1,090     80436       29.32      24       655</v>
          </cell>
        </row>
        <row r="94">
          <cell r="A94">
            <v>35765</v>
          </cell>
          <cell r="B94">
            <v>2560</v>
          </cell>
          <cell r="C94">
            <v>209955</v>
          </cell>
          <cell r="D94" t="str">
            <v>1,723     82014       40.23      24       689</v>
          </cell>
        </row>
        <row r="95">
          <cell r="A95" t="str">
            <v>Totals: __</v>
          </cell>
          <cell r="B95" t="str">
            <v>________</v>
          </cell>
          <cell r="C95" t="str">
            <v>__________</v>
          </cell>
          <cell r="D95" t="str">
            <v>__________</v>
          </cell>
        </row>
        <row r="96">
          <cell r="A96">
            <v>1997</v>
          </cell>
          <cell r="B96">
            <v>30975</v>
          </cell>
          <cell r="C96">
            <v>2576806</v>
          </cell>
          <cell r="D96">
            <v>18279</v>
          </cell>
        </row>
        <row r="98">
          <cell r="A98">
            <v>35796</v>
          </cell>
          <cell r="B98">
            <v>3196</v>
          </cell>
          <cell r="C98">
            <v>220906</v>
          </cell>
          <cell r="D98" t="str">
            <v>1,283     69120       28.64      24       698</v>
          </cell>
        </row>
        <row r="99">
          <cell r="A99">
            <v>35827</v>
          </cell>
          <cell r="B99">
            <v>1779</v>
          </cell>
          <cell r="C99">
            <v>194203</v>
          </cell>
          <cell r="D99" t="str">
            <v>921    109165       34.11      24       604</v>
          </cell>
        </row>
        <row r="100">
          <cell r="A100">
            <v>35855</v>
          </cell>
          <cell r="B100">
            <v>2194</v>
          </cell>
          <cell r="C100">
            <v>205621</v>
          </cell>
          <cell r="D100" t="str">
            <v>928     93720       29.72      24       676</v>
          </cell>
        </row>
        <row r="101">
          <cell r="A101">
            <v>35886</v>
          </cell>
          <cell r="B101">
            <v>2793</v>
          </cell>
          <cell r="C101">
            <v>208208</v>
          </cell>
          <cell r="D101" t="str">
            <v>892     74547       24.21      24       720</v>
          </cell>
        </row>
        <row r="102">
          <cell r="A102">
            <v>35916</v>
          </cell>
          <cell r="B102">
            <v>2176</v>
          </cell>
          <cell r="C102">
            <v>203452</v>
          </cell>
          <cell r="D102" t="str">
            <v>833     93499       27.68      24       647</v>
          </cell>
        </row>
        <row r="103">
          <cell r="A103">
            <v>35947</v>
          </cell>
          <cell r="B103">
            <v>1824</v>
          </cell>
          <cell r="C103">
            <v>158844</v>
          </cell>
          <cell r="D103" t="str">
            <v>724     87086       28.41      24       611</v>
          </cell>
        </row>
        <row r="104">
          <cell r="A104">
            <v>35977</v>
          </cell>
          <cell r="B104">
            <v>1818</v>
          </cell>
          <cell r="C104">
            <v>183530</v>
          </cell>
          <cell r="D104" t="str">
            <v>1,116    100952       38.04      24       647</v>
          </cell>
        </row>
        <row r="105">
          <cell r="A105">
            <v>36008</v>
          </cell>
          <cell r="B105">
            <v>1751</v>
          </cell>
          <cell r="C105">
            <v>202780</v>
          </cell>
          <cell r="D105" t="str">
            <v>914    115809       34.30      24       649</v>
          </cell>
        </row>
        <row r="106">
          <cell r="A106">
            <v>36039</v>
          </cell>
          <cell r="B106">
            <v>1866</v>
          </cell>
          <cell r="C106">
            <v>174299</v>
          </cell>
          <cell r="D106" t="str">
            <v>982     93408       34.48      24       649</v>
          </cell>
        </row>
        <row r="107">
          <cell r="A107">
            <v>36069</v>
          </cell>
          <cell r="B107">
            <v>3234</v>
          </cell>
          <cell r="C107">
            <v>178066</v>
          </cell>
          <cell r="D107" t="str">
            <v>960     55061       22.89      24       687</v>
          </cell>
        </row>
        <row r="108">
          <cell r="A108">
            <v>36100</v>
          </cell>
          <cell r="B108">
            <v>2272</v>
          </cell>
          <cell r="C108">
            <v>176118</v>
          </cell>
          <cell r="D108" t="str">
            <v>922     77517       28.87      24       638</v>
          </cell>
        </row>
        <row r="109">
          <cell r="A109">
            <v>36130</v>
          </cell>
          <cell r="B109">
            <v>2376</v>
          </cell>
          <cell r="C109">
            <v>159916</v>
          </cell>
          <cell r="D109" t="str">
            <v>667     67305       21.92      23       596</v>
          </cell>
        </row>
        <row r="110">
          <cell r="A110" t="str">
            <v>Totals: __</v>
          </cell>
          <cell r="B110" t="str">
            <v>________</v>
          </cell>
          <cell r="C110" t="str">
            <v>__________</v>
          </cell>
          <cell r="D110" t="str">
            <v>__________</v>
          </cell>
        </row>
        <row r="111">
          <cell r="A111">
            <v>1998</v>
          </cell>
          <cell r="B111">
            <v>27279</v>
          </cell>
          <cell r="C111">
            <v>2265943</v>
          </cell>
          <cell r="D111">
            <v>11142</v>
          </cell>
        </row>
        <row r="113">
          <cell r="A113">
            <v>36161</v>
          </cell>
          <cell r="B113">
            <v>1123</v>
          </cell>
          <cell r="C113">
            <v>79948</v>
          </cell>
          <cell r="D113" t="str">
            <v>527     71192       31.94      13       324</v>
          </cell>
        </row>
        <row r="114">
          <cell r="A114">
            <v>36192</v>
          </cell>
          <cell r="B114">
            <v>663</v>
          </cell>
          <cell r="C114">
            <v>61336</v>
          </cell>
          <cell r="D114" t="str">
            <v>298     92513       31.01      12       233</v>
          </cell>
        </row>
        <row r="115">
          <cell r="A115">
            <v>36220</v>
          </cell>
          <cell r="B115">
            <v>2112</v>
          </cell>
          <cell r="C115">
            <v>193945</v>
          </cell>
          <cell r="D115" t="str">
            <v>1,304     91831       38.17      26       659</v>
          </cell>
        </row>
        <row r="116">
          <cell r="A116">
            <v>36251</v>
          </cell>
          <cell r="B116">
            <v>2074</v>
          </cell>
          <cell r="C116">
            <v>173247</v>
          </cell>
          <cell r="D116" t="str">
            <v>1,080     83533       34.24      26       634</v>
          </cell>
        </row>
        <row r="117">
          <cell r="A117">
            <v>36281</v>
          </cell>
          <cell r="B117">
            <v>1777</v>
          </cell>
          <cell r="C117">
            <v>177665</v>
          </cell>
          <cell r="D117" t="str">
            <v>989     99981       35.76      22       571</v>
          </cell>
        </row>
        <row r="118">
          <cell r="A118">
            <v>36312</v>
          </cell>
          <cell r="B118">
            <v>1649</v>
          </cell>
          <cell r="C118">
            <v>180691</v>
          </cell>
          <cell r="D118" t="str">
            <v>1,362    109577       45.23      26       628</v>
          </cell>
        </row>
        <row r="119">
          <cell r="A119">
            <v>36342</v>
          </cell>
          <cell r="B119">
            <v>2546</v>
          </cell>
          <cell r="C119">
            <v>191979</v>
          </cell>
          <cell r="D119" t="str">
            <v>1,368     75405       34.95      26       678</v>
          </cell>
        </row>
        <row r="120">
          <cell r="A120">
            <v>36373</v>
          </cell>
          <cell r="B120">
            <v>1997</v>
          </cell>
          <cell r="C120">
            <v>171986</v>
          </cell>
          <cell r="D120" t="str">
            <v>1,391     86123       41.06      24       657</v>
          </cell>
        </row>
        <row r="121">
          <cell r="A121">
            <v>36404</v>
          </cell>
          <cell r="B121">
            <v>1670</v>
          </cell>
          <cell r="C121">
            <v>157784</v>
          </cell>
          <cell r="D121" t="str">
            <v>1,287     94482       43.52      24       653</v>
          </cell>
        </row>
        <row r="122">
          <cell r="A122">
            <v>36434</v>
          </cell>
          <cell r="B122">
            <v>1316</v>
          </cell>
          <cell r="C122">
            <v>149272</v>
          </cell>
          <cell r="D122" t="str">
            <v>1,137    113429       46.35      21       583</v>
          </cell>
        </row>
        <row r="123">
          <cell r="A123">
            <v>36465</v>
          </cell>
          <cell r="B123">
            <v>1330</v>
          </cell>
          <cell r="C123">
            <v>159143</v>
          </cell>
          <cell r="D123" t="str">
            <v>1,214    119657       47.72      21       555</v>
          </cell>
        </row>
        <row r="124">
          <cell r="A124">
            <v>36495</v>
          </cell>
          <cell r="B124">
            <v>1151</v>
          </cell>
          <cell r="C124">
            <v>162350</v>
          </cell>
          <cell r="D124" t="str">
            <v>1,156    141052       50.11      21       573</v>
          </cell>
        </row>
        <row r="125">
          <cell r="A125" t="str">
            <v>Totals: __</v>
          </cell>
          <cell r="B125" t="str">
            <v>________</v>
          </cell>
          <cell r="C125" t="str">
            <v>__________</v>
          </cell>
          <cell r="D125" t="str">
            <v>__________</v>
          </cell>
        </row>
        <row r="126">
          <cell r="A126">
            <v>1999</v>
          </cell>
          <cell r="B126">
            <v>19408</v>
          </cell>
          <cell r="C126">
            <v>1859346</v>
          </cell>
          <cell r="D126">
            <v>13113</v>
          </cell>
        </row>
        <row r="128">
          <cell r="A128">
            <v>36526</v>
          </cell>
          <cell r="B128">
            <v>1274</v>
          </cell>
          <cell r="C128">
            <v>157814</v>
          </cell>
          <cell r="D128" t="str">
            <v>1,170    123873       47.87      21       574</v>
          </cell>
        </row>
        <row r="129">
          <cell r="A129">
            <v>36557</v>
          </cell>
          <cell r="B129">
            <v>898</v>
          </cell>
          <cell r="C129">
            <v>108830</v>
          </cell>
          <cell r="D129" t="str">
            <v>891    121192       49.80      18       452</v>
          </cell>
        </row>
        <row r="130">
          <cell r="A130">
            <v>36586</v>
          </cell>
          <cell r="B130">
            <v>1017</v>
          </cell>
          <cell r="C130">
            <v>136075</v>
          </cell>
          <cell r="D130" t="str">
            <v>922    133801       47.55      19       510</v>
          </cell>
        </row>
        <row r="131">
          <cell r="A131">
            <v>36617</v>
          </cell>
          <cell r="B131">
            <v>1026</v>
          </cell>
          <cell r="C131">
            <v>123531</v>
          </cell>
          <cell r="D131" t="str">
            <v>902    120401       46.78      19       484</v>
          </cell>
        </row>
        <row r="132">
          <cell r="A132">
            <v>36647</v>
          </cell>
          <cell r="B132">
            <v>973</v>
          </cell>
          <cell r="C132">
            <v>131326</v>
          </cell>
          <cell r="D132" t="str">
            <v>867    134971       47.12      19       519</v>
          </cell>
        </row>
        <row r="133">
          <cell r="A133">
            <v>36678</v>
          </cell>
          <cell r="B133">
            <v>1052</v>
          </cell>
          <cell r="C133">
            <v>127698</v>
          </cell>
          <cell r="D133" t="str">
            <v>873    121386       45.35      19       503</v>
          </cell>
        </row>
        <row r="134">
          <cell r="A134">
            <v>36708</v>
          </cell>
          <cell r="B134">
            <v>807</v>
          </cell>
          <cell r="C134">
            <v>111433</v>
          </cell>
          <cell r="D134" t="str">
            <v>713    138084       46.91      17       452</v>
          </cell>
        </row>
        <row r="135">
          <cell r="A135">
            <v>36739</v>
          </cell>
          <cell r="B135">
            <v>1269</v>
          </cell>
          <cell r="C135">
            <v>145087</v>
          </cell>
          <cell r="D135" t="str">
            <v>936    114332       42.45      23       629</v>
          </cell>
        </row>
        <row r="136">
          <cell r="A136">
            <v>36770</v>
          </cell>
          <cell r="B136">
            <v>224</v>
          </cell>
          <cell r="C136">
            <v>41425</v>
          </cell>
          <cell r="D136" t="str">
            <v>297    184934       57.01       9       211</v>
          </cell>
        </row>
        <row r="137">
          <cell r="A137">
            <v>36800</v>
          </cell>
          <cell r="B137">
            <v>1480</v>
          </cell>
          <cell r="C137">
            <v>151816</v>
          </cell>
          <cell r="D137" t="str">
            <v>1,190    102579       44.57      23       652</v>
          </cell>
        </row>
        <row r="138">
          <cell r="A138">
            <v>36831</v>
          </cell>
          <cell r="B138">
            <v>1086</v>
          </cell>
          <cell r="C138">
            <v>138817</v>
          </cell>
          <cell r="D138" t="str">
            <v>911    127825       45.62      23       612</v>
          </cell>
        </row>
        <row r="139">
          <cell r="A139">
            <v>36861</v>
          </cell>
          <cell r="B139">
            <v>1586</v>
          </cell>
          <cell r="C139">
            <v>135631</v>
          </cell>
          <cell r="D139" t="str">
            <v>908     85518       36.41      21       570</v>
          </cell>
        </row>
        <row r="140">
          <cell r="A140" t="str">
            <v>Totals: __</v>
          </cell>
          <cell r="B140" t="str">
            <v>________</v>
          </cell>
          <cell r="C140" t="str">
            <v>__________</v>
          </cell>
          <cell r="D140" t="str">
            <v>__________</v>
          </cell>
        </row>
        <row r="141">
          <cell r="A141">
            <v>2000</v>
          </cell>
          <cell r="B141">
            <v>12692</v>
          </cell>
          <cell r="C141">
            <v>1509483</v>
          </cell>
          <cell r="D141">
            <v>10580</v>
          </cell>
        </row>
        <row r="143">
          <cell r="A143">
            <v>36892</v>
          </cell>
          <cell r="B143">
            <v>1088</v>
          </cell>
          <cell r="C143">
            <v>129115</v>
          </cell>
          <cell r="D143" t="str">
            <v>744    118672       40.61      21       571</v>
          </cell>
        </row>
        <row r="144">
          <cell r="A144">
            <v>36923</v>
          </cell>
          <cell r="B144">
            <v>1133</v>
          </cell>
          <cell r="C144">
            <v>118212</v>
          </cell>
          <cell r="D144" t="str">
            <v>843    104336       42.66      22       541</v>
          </cell>
        </row>
        <row r="145">
          <cell r="A145">
            <v>36951</v>
          </cell>
          <cell r="B145">
            <v>253</v>
          </cell>
          <cell r="C145">
            <v>48925</v>
          </cell>
          <cell r="D145" t="str">
            <v>239    193380       48.58      10       258</v>
          </cell>
        </row>
        <row r="146">
          <cell r="A146">
            <v>36982</v>
          </cell>
          <cell r="B146">
            <v>136</v>
          </cell>
          <cell r="C146">
            <v>21224</v>
          </cell>
          <cell r="D146" t="str">
            <v>306    156059       69.23       7       163</v>
          </cell>
        </row>
        <row r="147">
          <cell r="A147">
            <v>37012</v>
          </cell>
          <cell r="B147">
            <v>396</v>
          </cell>
          <cell r="C147">
            <v>42580</v>
          </cell>
          <cell r="D147" t="str">
            <v>118    107526       22.96       9       228</v>
          </cell>
        </row>
        <row r="148">
          <cell r="A148">
            <v>37043</v>
          </cell>
          <cell r="B148">
            <v>22</v>
          </cell>
          <cell r="C148">
            <v>8113</v>
          </cell>
          <cell r="D148" t="str">
            <v>42    368773       65.63       2        53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95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g95"/>
    </sheetNames>
    <sheetDataSet>
      <sheetData sheetId="0">
        <row r="37">
          <cell r="A37">
            <v>34912</v>
          </cell>
          <cell r="B37">
            <v>1284</v>
          </cell>
          <cell r="C37">
            <v>142986</v>
          </cell>
          <cell r="D37" t="str">
            <v>853    111360       39.92       6        91</v>
          </cell>
        </row>
        <row r="38">
          <cell r="A38">
            <v>34943</v>
          </cell>
          <cell r="B38">
            <v>4308</v>
          </cell>
          <cell r="C38">
            <v>454782</v>
          </cell>
          <cell r="D38" t="str">
            <v>444    105567        9.34       6       180</v>
          </cell>
        </row>
        <row r="39">
          <cell r="A39">
            <v>34973</v>
          </cell>
          <cell r="B39">
            <v>2801</v>
          </cell>
          <cell r="C39">
            <v>343603</v>
          </cell>
          <cell r="D39" t="str">
            <v>596    122672       17.54       5       154</v>
          </cell>
        </row>
        <row r="40">
          <cell r="A40">
            <v>35004</v>
          </cell>
          <cell r="B40">
            <v>2672</v>
          </cell>
          <cell r="C40">
            <v>306001</v>
          </cell>
          <cell r="D40" t="str">
            <v>364    114522       11.99       5       137</v>
          </cell>
        </row>
        <row r="41">
          <cell r="A41">
            <v>35034</v>
          </cell>
          <cell r="B41">
            <v>3143</v>
          </cell>
          <cell r="C41">
            <v>313348</v>
          </cell>
          <cell r="D41" t="str">
            <v>557     99698       15.05       5       150</v>
          </cell>
        </row>
        <row r="42">
          <cell r="A42" t="str">
            <v>Totals: ____</v>
          </cell>
          <cell r="B42" t="str">
            <v>______</v>
          </cell>
          <cell r="C42" t="str">
            <v>__________</v>
          </cell>
          <cell r="D42" t="str">
            <v>__________</v>
          </cell>
        </row>
        <row r="43">
          <cell r="A43">
            <v>1995</v>
          </cell>
          <cell r="B43">
            <v>14208</v>
          </cell>
          <cell r="C43">
            <v>1560720</v>
          </cell>
          <cell r="D43">
            <v>2814</v>
          </cell>
        </row>
        <row r="45">
          <cell r="A45">
            <v>35065</v>
          </cell>
          <cell r="B45">
            <v>3670</v>
          </cell>
          <cell r="C45">
            <v>326980</v>
          </cell>
          <cell r="D45" t="str">
            <v>178     89096        4.63       6       186</v>
          </cell>
        </row>
        <row r="46">
          <cell r="A46">
            <v>35096</v>
          </cell>
          <cell r="B46">
            <v>2823</v>
          </cell>
          <cell r="C46">
            <v>294217</v>
          </cell>
          <cell r="D46" t="str">
            <v>508    104222       15.25       6       174</v>
          </cell>
        </row>
        <row r="47">
          <cell r="A47">
            <v>35125</v>
          </cell>
          <cell r="B47">
            <v>2748</v>
          </cell>
          <cell r="C47">
            <v>310484</v>
          </cell>
          <cell r="D47" t="str">
            <v>53    112986        1.89       6       186</v>
          </cell>
        </row>
        <row r="48">
          <cell r="A48">
            <v>35156</v>
          </cell>
          <cell r="B48">
            <v>2955</v>
          </cell>
          <cell r="C48">
            <v>290936</v>
          </cell>
          <cell r="D48" t="str">
            <v>197     98456        6.25       6       180</v>
          </cell>
        </row>
        <row r="49">
          <cell r="A49">
            <v>35186</v>
          </cell>
          <cell r="B49">
            <v>2864</v>
          </cell>
          <cell r="C49">
            <v>299145</v>
          </cell>
          <cell r="D49" t="str">
            <v>98    104451        3.31       6       186</v>
          </cell>
        </row>
        <row r="50">
          <cell r="A50">
            <v>35217</v>
          </cell>
          <cell r="B50">
            <v>2400</v>
          </cell>
          <cell r="C50">
            <v>286055</v>
          </cell>
          <cell r="D50" t="str">
            <v>44    119190        1.80       6       173</v>
          </cell>
        </row>
        <row r="51">
          <cell r="A51">
            <v>35247</v>
          </cell>
          <cell r="B51">
            <v>2726</v>
          </cell>
          <cell r="C51">
            <v>295211</v>
          </cell>
          <cell r="D51" t="str">
            <v>123    108295        4.32       6       186</v>
          </cell>
        </row>
        <row r="52">
          <cell r="A52">
            <v>35278</v>
          </cell>
          <cell r="B52">
            <v>2644</v>
          </cell>
          <cell r="C52">
            <v>289817</v>
          </cell>
          <cell r="D52" t="str">
            <v>216    109614        7.55       6       186</v>
          </cell>
        </row>
        <row r="53">
          <cell r="A53">
            <v>35309</v>
          </cell>
          <cell r="B53">
            <v>2643</v>
          </cell>
          <cell r="C53">
            <v>263765</v>
          </cell>
          <cell r="D53" t="str">
            <v>95     99798        3.47       6       180</v>
          </cell>
        </row>
        <row r="54">
          <cell r="A54">
            <v>35339</v>
          </cell>
          <cell r="B54">
            <v>2229</v>
          </cell>
          <cell r="C54">
            <v>279244</v>
          </cell>
          <cell r="D54" t="str">
            <v>124    125278        5.27       6       186</v>
          </cell>
        </row>
        <row r="55">
          <cell r="A55">
            <v>35370</v>
          </cell>
          <cell r="B55">
            <v>2494</v>
          </cell>
          <cell r="C55">
            <v>268734</v>
          </cell>
          <cell r="D55" t="str">
            <v>186    107753        6.94       6       180</v>
          </cell>
        </row>
        <row r="56">
          <cell r="A56">
            <v>35400</v>
          </cell>
          <cell r="B56">
            <v>2180</v>
          </cell>
          <cell r="C56">
            <v>114466</v>
          </cell>
          <cell r="D56" t="str">
            <v>183     52508        7.74       6       186</v>
          </cell>
        </row>
        <row r="57">
          <cell r="A57" t="str">
            <v>Totals: ____</v>
          </cell>
          <cell r="B57" t="str">
            <v>______</v>
          </cell>
          <cell r="C57" t="str">
            <v>__________</v>
          </cell>
          <cell r="D57" t="str">
            <v>__________</v>
          </cell>
        </row>
        <row r="58">
          <cell r="A58">
            <v>1996</v>
          </cell>
          <cell r="B58">
            <v>32376</v>
          </cell>
          <cell r="C58">
            <v>3319054</v>
          </cell>
          <cell r="D58">
            <v>2005</v>
          </cell>
        </row>
        <row r="60">
          <cell r="A60">
            <v>35431</v>
          </cell>
          <cell r="B60">
            <v>2384</v>
          </cell>
          <cell r="C60">
            <v>244123</v>
          </cell>
          <cell r="D60" t="str">
            <v>146    102401        5.77       6       184</v>
          </cell>
        </row>
        <row r="61">
          <cell r="A61">
            <v>35462</v>
          </cell>
          <cell r="B61">
            <v>1577</v>
          </cell>
          <cell r="C61">
            <v>232916</v>
          </cell>
          <cell r="D61" t="str">
            <v>157    147696        9.05       6       167</v>
          </cell>
        </row>
        <row r="62">
          <cell r="A62">
            <v>35490</v>
          </cell>
          <cell r="B62">
            <v>2496</v>
          </cell>
          <cell r="C62">
            <v>246718</v>
          </cell>
          <cell r="D62" t="str">
            <v>288     98846       10.34       6       186</v>
          </cell>
        </row>
        <row r="63">
          <cell r="A63">
            <v>35521</v>
          </cell>
          <cell r="B63">
            <v>1950</v>
          </cell>
          <cell r="C63">
            <v>240527</v>
          </cell>
          <cell r="D63" t="str">
            <v>263    123348       11.88       6       180</v>
          </cell>
        </row>
        <row r="64">
          <cell r="A64">
            <v>35551</v>
          </cell>
          <cell r="B64">
            <v>2412</v>
          </cell>
          <cell r="C64">
            <v>244060</v>
          </cell>
          <cell r="D64" t="str">
            <v>198    101186        7.59       6       186</v>
          </cell>
        </row>
        <row r="65">
          <cell r="A65">
            <v>35582</v>
          </cell>
          <cell r="B65">
            <v>1624</v>
          </cell>
          <cell r="C65">
            <v>226938</v>
          </cell>
          <cell r="D65" t="str">
            <v>476    139741       22.67       6       180</v>
          </cell>
        </row>
        <row r="66">
          <cell r="A66">
            <v>35612</v>
          </cell>
          <cell r="B66">
            <v>2225</v>
          </cell>
          <cell r="C66">
            <v>230775</v>
          </cell>
          <cell r="D66" t="str">
            <v>274    103720       10.96       6       186</v>
          </cell>
        </row>
        <row r="67">
          <cell r="A67">
            <v>35643</v>
          </cell>
          <cell r="B67">
            <v>1523</v>
          </cell>
          <cell r="C67">
            <v>231194</v>
          </cell>
          <cell r="D67" t="str">
            <v>547    151802       26.43       6       186</v>
          </cell>
        </row>
        <row r="68">
          <cell r="A68">
            <v>35674</v>
          </cell>
          <cell r="B68">
            <v>1769</v>
          </cell>
          <cell r="C68">
            <v>210624</v>
          </cell>
          <cell r="D68" t="str">
            <v>176    119064        9.05       6       178</v>
          </cell>
        </row>
        <row r="69">
          <cell r="A69">
            <v>35704</v>
          </cell>
          <cell r="B69">
            <v>1676</v>
          </cell>
          <cell r="C69">
            <v>209320</v>
          </cell>
          <cell r="D69" t="str">
            <v>265    124893       13.65       6       186</v>
          </cell>
        </row>
        <row r="70">
          <cell r="A70">
            <v>35735</v>
          </cell>
          <cell r="B70">
            <v>1614</v>
          </cell>
          <cell r="C70">
            <v>206448</v>
          </cell>
          <cell r="D70" t="str">
            <v>234    127911       12.66       6       179</v>
          </cell>
        </row>
        <row r="71">
          <cell r="A71">
            <v>35765</v>
          </cell>
          <cell r="B71">
            <v>1324</v>
          </cell>
          <cell r="C71">
            <v>209529</v>
          </cell>
          <cell r="D71" t="str">
            <v>453    158255       25.49       6       186</v>
          </cell>
        </row>
        <row r="72">
          <cell r="A72" t="str">
            <v>Totals: ____</v>
          </cell>
          <cell r="B72" t="str">
            <v>______</v>
          </cell>
          <cell r="C72" t="str">
            <v>__________</v>
          </cell>
          <cell r="D72" t="str">
            <v>__________</v>
          </cell>
        </row>
        <row r="73">
          <cell r="A73">
            <v>1997</v>
          </cell>
          <cell r="B73">
            <v>22574</v>
          </cell>
          <cell r="C73">
            <v>2733172</v>
          </cell>
          <cell r="D73">
            <v>3477</v>
          </cell>
        </row>
        <row r="75">
          <cell r="A75">
            <v>35796</v>
          </cell>
          <cell r="B75">
            <v>1207</v>
          </cell>
          <cell r="C75">
            <v>125612</v>
          </cell>
          <cell r="D75" t="str">
            <v>440    104070       26.72       6       152</v>
          </cell>
        </row>
        <row r="76">
          <cell r="A76">
            <v>35827</v>
          </cell>
          <cell r="B76">
            <v>1183</v>
          </cell>
          <cell r="C76">
            <v>190534</v>
          </cell>
          <cell r="D76" t="str">
            <v>408    161061       25.64       6       168</v>
          </cell>
        </row>
        <row r="77">
          <cell r="A77">
            <v>35855</v>
          </cell>
          <cell r="B77">
            <v>1472</v>
          </cell>
          <cell r="C77">
            <v>199468</v>
          </cell>
          <cell r="D77" t="str">
            <v>260    135509       15.01       6       186</v>
          </cell>
        </row>
        <row r="78">
          <cell r="A78">
            <v>35886</v>
          </cell>
          <cell r="B78">
            <v>1543</v>
          </cell>
          <cell r="C78">
            <v>193076</v>
          </cell>
          <cell r="D78" t="str">
            <v>240    125131       13.46       6       180</v>
          </cell>
        </row>
        <row r="79">
          <cell r="A79">
            <v>35916</v>
          </cell>
          <cell r="B79">
            <v>1169</v>
          </cell>
          <cell r="C79">
            <v>177142</v>
          </cell>
          <cell r="D79" t="str">
            <v>203    151533       14.80       6       184</v>
          </cell>
        </row>
        <row r="80">
          <cell r="A80">
            <v>35947</v>
          </cell>
          <cell r="B80">
            <v>1173</v>
          </cell>
          <cell r="C80">
            <v>170975</v>
          </cell>
          <cell r="D80" t="str">
            <v>172    145759       12.79       6       173</v>
          </cell>
        </row>
        <row r="81">
          <cell r="A81">
            <v>35977</v>
          </cell>
          <cell r="B81">
            <v>1217</v>
          </cell>
          <cell r="C81">
            <v>152165</v>
          </cell>
          <cell r="D81" t="str">
            <v>182    125033       13.01       6       170</v>
          </cell>
        </row>
        <row r="82">
          <cell r="A82">
            <v>36008</v>
          </cell>
          <cell r="B82">
            <v>973</v>
          </cell>
          <cell r="C82">
            <v>141525</v>
          </cell>
          <cell r="D82" t="str">
            <v>1,574    145453       61.80       6       161</v>
          </cell>
        </row>
        <row r="83">
          <cell r="A83">
            <v>36039</v>
          </cell>
          <cell r="B83">
            <v>1261</v>
          </cell>
          <cell r="C83">
            <v>181211</v>
          </cell>
          <cell r="D83" t="str">
            <v>233    143705       15.60       6       180</v>
          </cell>
        </row>
        <row r="84">
          <cell r="A84">
            <v>36069</v>
          </cell>
          <cell r="B84">
            <v>1247</v>
          </cell>
          <cell r="C84">
            <v>179197</v>
          </cell>
          <cell r="D84" t="str">
            <v>185    143703       12.92       6       186</v>
          </cell>
        </row>
        <row r="85">
          <cell r="A85">
            <v>36100</v>
          </cell>
          <cell r="B85">
            <v>1112</v>
          </cell>
          <cell r="C85">
            <v>164778</v>
          </cell>
          <cell r="D85" t="str">
            <v>181    148182       14.00       6       180</v>
          </cell>
        </row>
        <row r="86">
          <cell r="A86">
            <v>36130</v>
          </cell>
          <cell r="B86">
            <v>844</v>
          </cell>
          <cell r="C86">
            <v>96139</v>
          </cell>
          <cell r="D86" t="str">
            <v>151    113909       15.18       6       152</v>
          </cell>
        </row>
        <row r="87">
          <cell r="A87" t="str">
            <v>Totals: ____</v>
          </cell>
          <cell r="B87" t="str">
            <v>______</v>
          </cell>
          <cell r="C87" t="str">
            <v>__________</v>
          </cell>
          <cell r="D87" t="str">
            <v>__________</v>
          </cell>
        </row>
        <row r="88">
          <cell r="A88">
            <v>1998</v>
          </cell>
          <cell r="B88">
            <v>14401</v>
          </cell>
          <cell r="C88">
            <v>1971822</v>
          </cell>
          <cell r="D88">
            <v>4229</v>
          </cell>
        </row>
        <row r="90">
          <cell r="A90">
            <v>36161</v>
          </cell>
          <cell r="B90">
            <v>252</v>
          </cell>
          <cell r="C90">
            <v>38593</v>
          </cell>
          <cell r="D90" t="str">
            <v>266    153147       51.35       4       124</v>
          </cell>
        </row>
        <row r="91">
          <cell r="A91">
            <v>36192</v>
          </cell>
          <cell r="B91">
            <v>703</v>
          </cell>
          <cell r="C91">
            <v>33980</v>
          </cell>
          <cell r="D91" t="str">
            <v>188     48336       21.10       4       112</v>
          </cell>
        </row>
        <row r="92">
          <cell r="A92">
            <v>36220</v>
          </cell>
          <cell r="B92">
            <v>312</v>
          </cell>
          <cell r="C92">
            <v>37883</v>
          </cell>
          <cell r="D92" t="str">
            <v>290    121420       48.17       4       124</v>
          </cell>
        </row>
        <row r="93">
          <cell r="A93">
            <v>36251</v>
          </cell>
          <cell r="B93">
            <v>308</v>
          </cell>
          <cell r="C93">
            <v>34007</v>
          </cell>
          <cell r="D93" t="str">
            <v>213    110413       40.88       5       149</v>
          </cell>
        </row>
        <row r="94">
          <cell r="A94">
            <v>36281</v>
          </cell>
          <cell r="B94">
            <v>295</v>
          </cell>
          <cell r="C94">
            <v>35575</v>
          </cell>
          <cell r="D94" t="str">
            <v>223    120594       43.05       4       124</v>
          </cell>
        </row>
        <row r="95">
          <cell r="A95">
            <v>36312</v>
          </cell>
          <cell r="B95">
            <v>430</v>
          </cell>
          <cell r="C95">
            <v>34039</v>
          </cell>
          <cell r="D95" t="str">
            <v>306     79161       41.58       4       120</v>
          </cell>
        </row>
        <row r="96">
          <cell r="A96">
            <v>36342</v>
          </cell>
          <cell r="B96">
            <v>170</v>
          </cell>
          <cell r="C96">
            <v>34007</v>
          </cell>
          <cell r="D96" t="str">
            <v>359    200042       67.86       4       124</v>
          </cell>
        </row>
        <row r="97">
          <cell r="A97">
            <v>36373</v>
          </cell>
          <cell r="B97">
            <v>258</v>
          </cell>
          <cell r="C97">
            <v>33808</v>
          </cell>
          <cell r="D97" t="str">
            <v>242    131039       48.40       4       124</v>
          </cell>
        </row>
        <row r="98">
          <cell r="A98">
            <v>36404</v>
          </cell>
          <cell r="B98">
            <v>156</v>
          </cell>
          <cell r="C98">
            <v>31593</v>
          </cell>
          <cell r="D98" t="str">
            <v>289    202520       64.94       4       120</v>
          </cell>
        </row>
        <row r="99">
          <cell r="A99">
            <v>36434</v>
          </cell>
          <cell r="B99">
            <v>214</v>
          </cell>
          <cell r="C99">
            <v>30679</v>
          </cell>
          <cell r="D99" t="str">
            <v>293    143360       57.79       4       124</v>
          </cell>
        </row>
        <row r="100">
          <cell r="A100">
            <v>36465</v>
          </cell>
          <cell r="B100">
            <v>487</v>
          </cell>
          <cell r="C100">
            <v>31219</v>
          </cell>
          <cell r="D100" t="str">
            <v>262     64105       34.98       4       120</v>
          </cell>
        </row>
        <row r="101">
          <cell r="A101">
            <v>36495</v>
          </cell>
          <cell r="B101">
            <v>148</v>
          </cell>
          <cell r="C101">
            <v>28336</v>
          </cell>
          <cell r="D101" t="str">
            <v>302    191460       67.11       4       124</v>
          </cell>
        </row>
        <row r="102">
          <cell r="A102" t="str">
            <v>Totals: ____</v>
          </cell>
          <cell r="B102" t="str">
            <v>______</v>
          </cell>
          <cell r="C102" t="str">
            <v>__________</v>
          </cell>
          <cell r="D102" t="str">
            <v>__________</v>
          </cell>
        </row>
        <row r="103">
          <cell r="A103">
            <v>1999</v>
          </cell>
          <cell r="B103">
            <v>3733</v>
          </cell>
          <cell r="C103">
            <v>403719</v>
          </cell>
          <cell r="D103">
            <v>3233</v>
          </cell>
        </row>
        <row r="105">
          <cell r="A105">
            <v>36526</v>
          </cell>
          <cell r="B105">
            <v>512</v>
          </cell>
          <cell r="C105">
            <v>29453</v>
          </cell>
          <cell r="D105" t="str">
            <v>330     57526       39.19       4       124</v>
          </cell>
        </row>
        <row r="106">
          <cell r="A106">
            <v>36557</v>
          </cell>
          <cell r="B106">
            <v>147</v>
          </cell>
          <cell r="C106">
            <v>15620</v>
          </cell>
          <cell r="D106" t="str">
            <v>226    106259       60.59       2        58</v>
          </cell>
        </row>
        <row r="107">
          <cell r="A107">
            <v>36586</v>
          </cell>
          <cell r="B107">
            <v>194</v>
          </cell>
          <cell r="C107">
            <v>44888</v>
          </cell>
          <cell r="D107" t="str">
            <v>414    231382       68.09       6       156</v>
          </cell>
        </row>
        <row r="108">
          <cell r="A108">
            <v>36617</v>
          </cell>
          <cell r="B108">
            <v>224</v>
          </cell>
          <cell r="C108">
            <v>36853</v>
          </cell>
          <cell r="D108" t="str">
            <v>76    164523       25.33       6       140</v>
          </cell>
        </row>
        <row r="109">
          <cell r="A109">
            <v>36647</v>
          </cell>
          <cell r="B109">
            <v>540</v>
          </cell>
          <cell r="C109">
            <v>39468</v>
          </cell>
          <cell r="D109" t="str">
            <v>312     73089       36.62       6       140</v>
          </cell>
        </row>
        <row r="110">
          <cell r="A110">
            <v>36678</v>
          </cell>
          <cell r="B110">
            <v>160</v>
          </cell>
          <cell r="C110">
            <v>34570</v>
          </cell>
          <cell r="D110" t="str">
            <v>367    216063       69.64       6       140</v>
          </cell>
        </row>
        <row r="111">
          <cell r="A111">
            <v>36708</v>
          </cell>
          <cell r="B111">
            <v>101</v>
          </cell>
          <cell r="C111">
            <v>37842</v>
          </cell>
          <cell r="D111" t="str">
            <v>466    374674       82.19       6       148</v>
          </cell>
        </row>
        <row r="112">
          <cell r="A112">
            <v>36739</v>
          </cell>
          <cell r="B112">
            <v>530</v>
          </cell>
          <cell r="C112">
            <v>34711</v>
          </cell>
          <cell r="D112" t="str">
            <v>283     65493       34.81       6       127</v>
          </cell>
        </row>
        <row r="113">
          <cell r="A113">
            <v>36770</v>
          </cell>
          <cell r="B113">
            <v>46</v>
          </cell>
          <cell r="C113">
            <v>18828</v>
          </cell>
          <cell r="D113" t="str">
            <v>148    409305       76.29       4        78</v>
          </cell>
        </row>
        <row r="114">
          <cell r="A114">
            <v>36800</v>
          </cell>
          <cell r="B114">
            <v>455</v>
          </cell>
          <cell r="C114">
            <v>33941</v>
          </cell>
          <cell r="D114" t="str">
            <v>560     74596       55.17       6       136</v>
          </cell>
        </row>
        <row r="115">
          <cell r="A115">
            <v>36831</v>
          </cell>
          <cell r="B115">
            <v>113</v>
          </cell>
          <cell r="C115">
            <v>26893</v>
          </cell>
          <cell r="D115" t="str">
            <v>294    237992       72.24       6       127</v>
          </cell>
        </row>
        <row r="116">
          <cell r="A116">
            <v>36861</v>
          </cell>
          <cell r="B116">
            <v>145</v>
          </cell>
          <cell r="C116">
            <v>34652</v>
          </cell>
          <cell r="D116" t="str">
            <v>238    238980       62.14       6       138</v>
          </cell>
        </row>
        <row r="117">
          <cell r="A117" t="str">
            <v>Totals: ____</v>
          </cell>
          <cell r="B117" t="str">
            <v>______</v>
          </cell>
          <cell r="C117" t="str">
            <v>__________</v>
          </cell>
          <cell r="D117" t="str">
            <v>__________</v>
          </cell>
        </row>
        <row r="118">
          <cell r="A118">
            <v>2000</v>
          </cell>
          <cell r="B118">
            <v>3167</v>
          </cell>
          <cell r="C118">
            <v>387719</v>
          </cell>
          <cell r="D118">
            <v>3714</v>
          </cell>
        </row>
        <row r="120">
          <cell r="A120">
            <v>36892</v>
          </cell>
          <cell r="B120">
            <v>127</v>
          </cell>
          <cell r="C120">
            <v>32979</v>
          </cell>
          <cell r="D120" t="str">
            <v>315    259678       71.27       6       128</v>
          </cell>
        </row>
        <row r="121">
          <cell r="A121">
            <v>36923</v>
          </cell>
          <cell r="B121">
            <v>615</v>
          </cell>
          <cell r="C121">
            <v>34346</v>
          </cell>
          <cell r="D121" t="str">
            <v>545     55848       46.98       6       133</v>
          </cell>
        </row>
        <row r="122">
          <cell r="A122">
            <v>36951</v>
          </cell>
          <cell r="B122">
            <v>288</v>
          </cell>
          <cell r="C122">
            <v>33421</v>
          </cell>
          <cell r="D122" t="str">
            <v>342    116046       54.29       6       115</v>
          </cell>
        </row>
        <row r="123">
          <cell r="A123">
            <v>37012</v>
          </cell>
          <cell r="B123">
            <v>114</v>
          </cell>
          <cell r="C123">
            <v>13421</v>
          </cell>
          <cell r="D123" t="str">
            <v>255    117729       69.11       2        60</v>
          </cell>
        </row>
        <row r="124">
          <cell r="A124" t="str">
            <v>Totals: ____</v>
          </cell>
          <cell r="B124" t="str">
            <v>______</v>
          </cell>
          <cell r="C124" t="str">
            <v>__________</v>
          </cell>
          <cell r="D124" t="str">
            <v>__________</v>
          </cell>
        </row>
        <row r="125">
          <cell r="A125">
            <v>2001</v>
          </cell>
          <cell r="B125">
            <v>1144</v>
          </cell>
          <cell r="C125">
            <v>114167</v>
          </cell>
          <cell r="D125">
            <v>1457</v>
          </cell>
        </row>
        <row r="127">
          <cell r="A127" t="str">
            <v>=============</v>
          </cell>
          <cell r="B127" t="str">
            <v>=======</v>
          </cell>
          <cell r="C127" t="str">
            <v>===========</v>
          </cell>
          <cell r="D127" t="str">
            <v>===================================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p95"/>
    </sheetNames>
    <sheetDataSet>
      <sheetData sheetId="0">
        <row r="37">
          <cell r="A37">
            <v>34943</v>
          </cell>
          <cell r="B37">
            <v>330</v>
          </cell>
          <cell r="C37">
            <v>51851</v>
          </cell>
          <cell r="D37" t="str">
            <v>6,338    157125       95.05       5        68</v>
          </cell>
        </row>
        <row r="38">
          <cell r="A38">
            <v>34973</v>
          </cell>
          <cell r="B38">
            <v>387</v>
          </cell>
          <cell r="C38">
            <v>40772</v>
          </cell>
          <cell r="D38" t="str">
            <v>82    105355       17.48       3        69</v>
          </cell>
        </row>
        <row r="39">
          <cell r="A39">
            <v>35004</v>
          </cell>
          <cell r="B39">
            <v>657</v>
          </cell>
          <cell r="C39">
            <v>78096</v>
          </cell>
          <cell r="D39" t="str">
            <v>271    118868       29.20       4        78</v>
          </cell>
        </row>
        <row r="40">
          <cell r="A40">
            <v>35034</v>
          </cell>
          <cell r="B40">
            <v>1103</v>
          </cell>
          <cell r="C40">
            <v>104712</v>
          </cell>
          <cell r="D40" t="str">
            <v>404     94934       26.81       4       115</v>
          </cell>
        </row>
        <row r="41">
          <cell r="A41" t="str">
            <v>Totals: ___</v>
          </cell>
          <cell r="B41" t="str">
            <v>_______</v>
          </cell>
          <cell r="C41" t="str">
            <v>__________</v>
          </cell>
          <cell r="D41" t="str">
            <v>__________</v>
          </cell>
        </row>
        <row r="42">
          <cell r="A42">
            <v>1995</v>
          </cell>
          <cell r="B42">
            <v>2477</v>
          </cell>
          <cell r="C42">
            <v>275431</v>
          </cell>
          <cell r="D42">
            <v>7095</v>
          </cell>
        </row>
        <row r="44">
          <cell r="A44">
            <v>35065</v>
          </cell>
          <cell r="B44">
            <v>1081</v>
          </cell>
          <cell r="C44">
            <v>96400</v>
          </cell>
          <cell r="D44" t="str">
            <v>56     89177        4.93       3        93</v>
          </cell>
        </row>
        <row r="45">
          <cell r="A45">
            <v>35096</v>
          </cell>
          <cell r="B45">
            <v>682</v>
          </cell>
          <cell r="C45">
            <v>82114</v>
          </cell>
          <cell r="D45" t="str">
            <v>164    120402       19.39       3        87</v>
          </cell>
        </row>
        <row r="46">
          <cell r="A46">
            <v>35125</v>
          </cell>
          <cell r="B46">
            <v>641</v>
          </cell>
          <cell r="C46">
            <v>78766</v>
          </cell>
          <cell r="D46" t="str">
            <v>200    122880       23.78       3        79</v>
          </cell>
        </row>
        <row r="47">
          <cell r="A47">
            <v>35156</v>
          </cell>
          <cell r="B47">
            <v>567</v>
          </cell>
          <cell r="C47">
            <v>74066</v>
          </cell>
          <cell r="D47" t="str">
            <v>1,612    130628       73.98       3        90</v>
          </cell>
        </row>
        <row r="48">
          <cell r="A48">
            <v>35186</v>
          </cell>
          <cell r="B48">
            <v>651</v>
          </cell>
          <cell r="C48">
            <v>46350</v>
          </cell>
          <cell r="D48" t="str">
            <v>517     71199       44.26       3        93</v>
          </cell>
        </row>
        <row r="49">
          <cell r="A49">
            <v>35217</v>
          </cell>
          <cell r="B49">
            <v>425</v>
          </cell>
          <cell r="C49">
            <v>64485</v>
          </cell>
          <cell r="D49" t="str">
            <v>270    151730       38.85       3        90</v>
          </cell>
        </row>
        <row r="50">
          <cell r="A50">
            <v>35247</v>
          </cell>
          <cell r="B50">
            <v>600</v>
          </cell>
          <cell r="C50">
            <v>63402</v>
          </cell>
          <cell r="D50" t="str">
            <v>105671       38.85       3        86</v>
          </cell>
        </row>
        <row r="51">
          <cell r="A51">
            <v>35278</v>
          </cell>
          <cell r="B51">
            <v>313</v>
          </cell>
          <cell r="C51">
            <v>58455</v>
          </cell>
          <cell r="D51" t="str">
            <v>186758       38.85       2        62</v>
          </cell>
        </row>
        <row r="52">
          <cell r="A52">
            <v>35309</v>
          </cell>
          <cell r="B52">
            <v>228</v>
          </cell>
          <cell r="C52">
            <v>53944</v>
          </cell>
          <cell r="D52" t="str">
            <v>225    236597       49.67       2        60</v>
          </cell>
        </row>
        <row r="53">
          <cell r="A53">
            <v>35339</v>
          </cell>
          <cell r="B53">
            <v>154</v>
          </cell>
          <cell r="C53">
            <v>53909</v>
          </cell>
          <cell r="D53" t="str">
            <v>350059       49.67       2        62</v>
          </cell>
        </row>
        <row r="54">
          <cell r="A54">
            <v>35370</v>
          </cell>
          <cell r="B54">
            <v>161</v>
          </cell>
          <cell r="C54">
            <v>49731</v>
          </cell>
          <cell r="D54" t="str">
            <v>50    308889       23.70       2        60</v>
          </cell>
        </row>
        <row r="55">
          <cell r="A55">
            <v>35400</v>
          </cell>
          <cell r="B55">
            <v>477</v>
          </cell>
          <cell r="C55">
            <v>54626</v>
          </cell>
          <cell r="D55" t="str">
            <v>114520       23.70       3        81</v>
          </cell>
        </row>
        <row r="56">
          <cell r="A56" t="str">
            <v>Totals: ___</v>
          </cell>
          <cell r="B56" t="str">
            <v>_______</v>
          </cell>
          <cell r="C56" t="str">
            <v>__________</v>
          </cell>
          <cell r="D56" t="str">
            <v>__________</v>
          </cell>
        </row>
        <row r="57">
          <cell r="A57">
            <v>1996</v>
          </cell>
          <cell r="B57">
            <v>5980</v>
          </cell>
          <cell r="C57">
            <v>776248</v>
          </cell>
          <cell r="D57">
            <v>3094</v>
          </cell>
        </row>
        <row r="59">
          <cell r="A59">
            <v>35431</v>
          </cell>
          <cell r="B59">
            <v>464</v>
          </cell>
          <cell r="C59">
            <v>54254</v>
          </cell>
          <cell r="D59" t="str">
            <v>106    116927       18.60       3        93</v>
          </cell>
        </row>
        <row r="60">
          <cell r="A60">
            <v>35462</v>
          </cell>
          <cell r="B60">
            <v>496</v>
          </cell>
          <cell r="C60">
            <v>47845</v>
          </cell>
          <cell r="D60" t="str">
            <v>85     96462       14.63       3        84</v>
          </cell>
        </row>
        <row r="61">
          <cell r="A61">
            <v>35490</v>
          </cell>
          <cell r="B61">
            <v>317</v>
          </cell>
          <cell r="C61">
            <v>47140</v>
          </cell>
          <cell r="D61" t="str">
            <v>105    148707       24.88       3        68</v>
          </cell>
        </row>
        <row r="62">
          <cell r="A62">
            <v>35521</v>
          </cell>
          <cell r="B62">
            <v>44</v>
          </cell>
          <cell r="C62">
            <v>43066</v>
          </cell>
          <cell r="D62" t="str">
            <v>26    978773       37.14       2        60</v>
          </cell>
        </row>
        <row r="63">
          <cell r="A63">
            <v>35551</v>
          </cell>
          <cell r="B63">
            <v>397</v>
          </cell>
          <cell r="C63">
            <v>43315</v>
          </cell>
          <cell r="D63" t="str">
            <v>4    109106        1.00       2        62</v>
          </cell>
        </row>
        <row r="64">
          <cell r="A64">
            <v>35582</v>
          </cell>
          <cell r="B64">
            <v>133</v>
          </cell>
          <cell r="C64">
            <v>40662</v>
          </cell>
          <cell r="D64" t="str">
            <v>46    305730       25.70       2        60</v>
          </cell>
        </row>
        <row r="65">
          <cell r="A65">
            <v>35612</v>
          </cell>
          <cell r="B65">
            <v>185</v>
          </cell>
          <cell r="C65">
            <v>42176</v>
          </cell>
          <cell r="D65" t="str">
            <v>39    227979       17.41       3        93</v>
          </cell>
        </row>
        <row r="66">
          <cell r="A66">
            <v>35643</v>
          </cell>
          <cell r="B66">
            <v>689</v>
          </cell>
          <cell r="C66">
            <v>50518</v>
          </cell>
          <cell r="D66" t="str">
            <v>63     73321        8.38       3        93</v>
          </cell>
        </row>
        <row r="67">
          <cell r="A67">
            <v>35674</v>
          </cell>
          <cell r="B67">
            <v>363</v>
          </cell>
          <cell r="C67">
            <v>44823</v>
          </cell>
          <cell r="D67" t="str">
            <v>74    123480       16.93       3        90</v>
          </cell>
        </row>
        <row r="68">
          <cell r="A68">
            <v>35704</v>
          </cell>
          <cell r="B68">
            <v>381</v>
          </cell>
          <cell r="C68">
            <v>44357</v>
          </cell>
          <cell r="D68" t="str">
            <v>73    116423       16.08       3        93</v>
          </cell>
        </row>
        <row r="69">
          <cell r="A69">
            <v>35735</v>
          </cell>
          <cell r="B69">
            <v>323</v>
          </cell>
          <cell r="C69">
            <v>38567</v>
          </cell>
          <cell r="D69" t="str">
            <v>50    119403       13.40       3        90</v>
          </cell>
        </row>
        <row r="70">
          <cell r="A70">
            <v>35765</v>
          </cell>
          <cell r="B70">
            <v>361</v>
          </cell>
          <cell r="C70">
            <v>38399</v>
          </cell>
          <cell r="D70" t="str">
            <v>274    106369       43.15       3        87</v>
          </cell>
        </row>
        <row r="71">
          <cell r="A71" t="str">
            <v>Totals: ___</v>
          </cell>
          <cell r="B71" t="str">
            <v>_______</v>
          </cell>
          <cell r="C71" t="str">
            <v>__________</v>
          </cell>
          <cell r="D71" t="str">
            <v>__________</v>
          </cell>
        </row>
        <row r="72">
          <cell r="A72">
            <v>1997</v>
          </cell>
          <cell r="B72">
            <v>4153</v>
          </cell>
          <cell r="C72">
            <v>535122</v>
          </cell>
          <cell r="D72">
            <v>945</v>
          </cell>
        </row>
        <row r="74">
          <cell r="A74">
            <v>35796</v>
          </cell>
          <cell r="B74">
            <v>440</v>
          </cell>
          <cell r="C74">
            <v>40380</v>
          </cell>
          <cell r="D74" t="str">
            <v>120     91773       21.43       3        93</v>
          </cell>
        </row>
        <row r="75">
          <cell r="A75">
            <v>35827</v>
          </cell>
          <cell r="B75">
            <v>330</v>
          </cell>
          <cell r="C75">
            <v>34843</v>
          </cell>
          <cell r="D75" t="str">
            <v>105    105585       24.14       3        84</v>
          </cell>
        </row>
        <row r="76">
          <cell r="A76">
            <v>35855</v>
          </cell>
          <cell r="B76">
            <v>365</v>
          </cell>
          <cell r="C76">
            <v>39431</v>
          </cell>
          <cell r="D76" t="str">
            <v>161    108031       30.61       3        93</v>
          </cell>
        </row>
        <row r="77">
          <cell r="A77">
            <v>35886</v>
          </cell>
          <cell r="B77">
            <v>296</v>
          </cell>
          <cell r="C77">
            <v>37328</v>
          </cell>
          <cell r="D77" t="str">
            <v>156    126109       34.51       3        90</v>
          </cell>
        </row>
        <row r="78">
          <cell r="A78">
            <v>35916</v>
          </cell>
          <cell r="B78">
            <v>359</v>
          </cell>
          <cell r="C78">
            <v>38577</v>
          </cell>
          <cell r="D78" t="str">
            <v>254    107457       41.44       3        93</v>
          </cell>
        </row>
        <row r="79">
          <cell r="A79">
            <v>35947</v>
          </cell>
          <cell r="B79">
            <v>266</v>
          </cell>
          <cell r="C79">
            <v>34285</v>
          </cell>
          <cell r="D79" t="str">
            <v>161    128891       37.70       3        80</v>
          </cell>
        </row>
        <row r="80">
          <cell r="A80">
            <v>35977</v>
          </cell>
          <cell r="B80">
            <v>230</v>
          </cell>
          <cell r="C80">
            <v>37396</v>
          </cell>
          <cell r="D80" t="str">
            <v>156    162592       40.41       3        84</v>
          </cell>
        </row>
        <row r="81">
          <cell r="A81">
            <v>36008</v>
          </cell>
          <cell r="B81">
            <v>301</v>
          </cell>
          <cell r="C81">
            <v>35757</v>
          </cell>
          <cell r="D81" t="str">
            <v>967    118795       76.26       3        93</v>
          </cell>
        </row>
        <row r="82">
          <cell r="A82">
            <v>36039</v>
          </cell>
          <cell r="B82">
            <v>188</v>
          </cell>
          <cell r="C82">
            <v>25045</v>
          </cell>
          <cell r="D82" t="str">
            <v>200    133219       51.55       2        60</v>
          </cell>
        </row>
        <row r="83">
          <cell r="A83">
            <v>36069</v>
          </cell>
          <cell r="B83">
            <v>420</v>
          </cell>
          <cell r="C83">
            <v>34987</v>
          </cell>
          <cell r="D83" t="str">
            <v>197     83303       31.93       3        90</v>
          </cell>
        </row>
        <row r="84">
          <cell r="A84">
            <v>36100</v>
          </cell>
          <cell r="B84">
            <v>257</v>
          </cell>
          <cell r="C84">
            <v>25272</v>
          </cell>
          <cell r="D84" t="str">
            <v>222     98335       46.35       3        90</v>
          </cell>
        </row>
        <row r="85">
          <cell r="A85">
            <v>36130</v>
          </cell>
          <cell r="B85">
            <v>345</v>
          </cell>
          <cell r="C85">
            <v>34450</v>
          </cell>
          <cell r="D85" t="str">
            <v>200     99856       36.70       3        93</v>
          </cell>
        </row>
        <row r="86">
          <cell r="A86" t="str">
            <v>Totals: ___</v>
          </cell>
          <cell r="B86" t="str">
            <v>_______</v>
          </cell>
          <cell r="C86" t="str">
            <v>__________</v>
          </cell>
          <cell r="D86" t="str">
            <v>__________</v>
          </cell>
        </row>
        <row r="87">
          <cell r="A87">
            <v>1998</v>
          </cell>
          <cell r="B87">
            <v>3797</v>
          </cell>
          <cell r="C87">
            <v>417751</v>
          </cell>
          <cell r="D87">
            <v>2899</v>
          </cell>
        </row>
        <row r="89">
          <cell r="A89">
            <v>36161</v>
          </cell>
          <cell r="B89">
            <v>202</v>
          </cell>
          <cell r="C89">
            <v>25327</v>
          </cell>
          <cell r="D89" t="str">
            <v>183    125382       47.53       2        62</v>
          </cell>
        </row>
        <row r="90">
          <cell r="A90">
            <v>36192</v>
          </cell>
          <cell r="B90">
            <v>226</v>
          </cell>
          <cell r="C90">
            <v>22335</v>
          </cell>
          <cell r="D90" t="str">
            <v>180     98828       44.33       2        56</v>
          </cell>
        </row>
        <row r="91">
          <cell r="A91">
            <v>36220</v>
          </cell>
          <cell r="B91">
            <v>210</v>
          </cell>
          <cell r="C91">
            <v>34992</v>
          </cell>
          <cell r="D91" t="str">
            <v>311    166629       59.69       3        93</v>
          </cell>
        </row>
        <row r="92">
          <cell r="A92">
            <v>36251</v>
          </cell>
          <cell r="B92">
            <v>415</v>
          </cell>
          <cell r="C92">
            <v>32010</v>
          </cell>
          <cell r="D92" t="str">
            <v>192     77133       31.63       3        89</v>
          </cell>
        </row>
        <row r="93">
          <cell r="A93">
            <v>36281</v>
          </cell>
          <cell r="B93">
            <v>223</v>
          </cell>
          <cell r="C93">
            <v>31332</v>
          </cell>
          <cell r="D93" t="str">
            <v>381    140503       63.08       3        92</v>
          </cell>
        </row>
        <row r="94">
          <cell r="A94">
            <v>36312</v>
          </cell>
          <cell r="B94">
            <v>245</v>
          </cell>
          <cell r="C94">
            <v>30197</v>
          </cell>
          <cell r="D94" t="str">
            <v>155    123254       38.75       3        90</v>
          </cell>
        </row>
        <row r="95">
          <cell r="A95">
            <v>36342</v>
          </cell>
          <cell r="B95">
            <v>203</v>
          </cell>
          <cell r="C95">
            <v>31379</v>
          </cell>
          <cell r="D95" t="str">
            <v>294    154577       59.15       3        93</v>
          </cell>
        </row>
        <row r="96">
          <cell r="A96">
            <v>36373</v>
          </cell>
          <cell r="B96">
            <v>276</v>
          </cell>
          <cell r="C96">
            <v>31102</v>
          </cell>
          <cell r="D96" t="str">
            <v>317    112689       53.46       3        93</v>
          </cell>
        </row>
        <row r="97">
          <cell r="A97">
            <v>36404</v>
          </cell>
          <cell r="B97">
            <v>362</v>
          </cell>
          <cell r="C97">
            <v>29204</v>
          </cell>
          <cell r="D97" t="str">
            <v>290     80675       44.48       3        90</v>
          </cell>
        </row>
        <row r="98">
          <cell r="A98">
            <v>36434</v>
          </cell>
          <cell r="B98">
            <v>174</v>
          </cell>
          <cell r="C98">
            <v>30544</v>
          </cell>
          <cell r="D98" t="str">
            <v>297    175541       63.06       3        93</v>
          </cell>
        </row>
        <row r="99">
          <cell r="A99">
            <v>36465</v>
          </cell>
          <cell r="B99">
            <v>225</v>
          </cell>
          <cell r="C99">
            <v>29012</v>
          </cell>
          <cell r="D99" t="str">
            <v>269    128943       54.45       3        90</v>
          </cell>
        </row>
        <row r="100">
          <cell r="A100">
            <v>36495</v>
          </cell>
          <cell r="B100">
            <v>295</v>
          </cell>
          <cell r="C100">
            <v>28484</v>
          </cell>
          <cell r="D100" t="str">
            <v>266     96556       47.42       3        93</v>
          </cell>
        </row>
        <row r="101">
          <cell r="A101" t="str">
            <v>Totals: ___</v>
          </cell>
          <cell r="B101" t="str">
            <v>_______</v>
          </cell>
          <cell r="C101" t="str">
            <v>__________</v>
          </cell>
          <cell r="D101" t="str">
            <v>__________</v>
          </cell>
        </row>
        <row r="102">
          <cell r="A102">
            <v>1999</v>
          </cell>
          <cell r="B102">
            <v>3056</v>
          </cell>
          <cell r="C102">
            <v>355918</v>
          </cell>
          <cell r="D102">
            <v>3135</v>
          </cell>
        </row>
        <row r="104">
          <cell r="A104">
            <v>36526</v>
          </cell>
          <cell r="B104">
            <v>170</v>
          </cell>
          <cell r="C104">
            <v>27446</v>
          </cell>
          <cell r="D104" t="str">
            <v>306    161448       64.29       3        92</v>
          </cell>
        </row>
        <row r="105">
          <cell r="A105">
            <v>36557</v>
          </cell>
          <cell r="B105">
            <v>197</v>
          </cell>
          <cell r="C105">
            <v>18523</v>
          </cell>
          <cell r="D105" t="str">
            <v>189     94026       48.96       2        58</v>
          </cell>
        </row>
        <row r="106">
          <cell r="A106">
            <v>36586</v>
          </cell>
          <cell r="B106">
            <v>164</v>
          </cell>
          <cell r="C106">
            <v>18822</v>
          </cell>
          <cell r="D106" t="str">
            <v>201    114769       55.07       2        62</v>
          </cell>
        </row>
        <row r="107">
          <cell r="A107">
            <v>36617</v>
          </cell>
          <cell r="B107">
            <v>295</v>
          </cell>
          <cell r="C107">
            <v>17783</v>
          </cell>
          <cell r="D107" t="str">
            <v>51     60282       14.74       2        60</v>
          </cell>
        </row>
        <row r="108">
          <cell r="A108">
            <v>36647</v>
          </cell>
          <cell r="B108">
            <v>37</v>
          </cell>
          <cell r="C108">
            <v>18334</v>
          </cell>
          <cell r="D108" t="str">
            <v>163    495514       81.50       2        61</v>
          </cell>
        </row>
        <row r="109">
          <cell r="A109">
            <v>36678</v>
          </cell>
          <cell r="B109">
            <v>212</v>
          </cell>
          <cell r="C109">
            <v>17269</v>
          </cell>
          <cell r="D109" t="str">
            <v>110     81458       34.16       2        60</v>
          </cell>
        </row>
        <row r="110">
          <cell r="A110">
            <v>36708</v>
          </cell>
          <cell r="B110">
            <v>144</v>
          </cell>
          <cell r="C110">
            <v>17979</v>
          </cell>
          <cell r="D110" t="str">
            <v>175    124855       54.86       2        62</v>
          </cell>
        </row>
        <row r="111">
          <cell r="A111">
            <v>36739</v>
          </cell>
          <cell r="B111">
            <v>166</v>
          </cell>
          <cell r="C111">
            <v>22986</v>
          </cell>
          <cell r="D111" t="str">
            <v>237    138470       58.81       3        93</v>
          </cell>
        </row>
        <row r="112">
          <cell r="A112">
            <v>36800</v>
          </cell>
          <cell r="B112">
            <v>128</v>
          </cell>
          <cell r="C112">
            <v>9580</v>
          </cell>
          <cell r="D112" t="str">
            <v>85     74844       39.91       2        62</v>
          </cell>
        </row>
        <row r="113">
          <cell r="A113">
            <v>36831</v>
          </cell>
          <cell r="B113">
            <v>169</v>
          </cell>
          <cell r="C113">
            <v>8715</v>
          </cell>
          <cell r="D113" t="str">
            <v>29     51569       14.65       2        60</v>
          </cell>
        </row>
        <row r="114">
          <cell r="A114">
            <v>36861</v>
          </cell>
          <cell r="B114">
            <v>105</v>
          </cell>
          <cell r="C114">
            <v>21843</v>
          </cell>
          <cell r="D114" t="str">
            <v>257    208029       70.99       3        89</v>
          </cell>
        </row>
        <row r="115">
          <cell r="A115" t="str">
            <v>Totals: ___</v>
          </cell>
          <cell r="B115" t="str">
            <v>_______</v>
          </cell>
          <cell r="C115" t="str">
            <v>__________</v>
          </cell>
          <cell r="D115" t="str">
            <v>__________</v>
          </cell>
        </row>
        <row r="116">
          <cell r="A116">
            <v>2000</v>
          </cell>
          <cell r="B116">
            <v>1787</v>
          </cell>
          <cell r="C116">
            <v>199280</v>
          </cell>
          <cell r="D116">
            <v>1803</v>
          </cell>
        </row>
        <row r="118">
          <cell r="A118">
            <v>36892</v>
          </cell>
          <cell r="B118">
            <v>142</v>
          </cell>
          <cell r="C118">
            <v>20724</v>
          </cell>
          <cell r="D118" t="str">
            <v>243    145944       63.12       3        90</v>
          </cell>
        </row>
        <row r="119">
          <cell r="A119">
            <v>36923</v>
          </cell>
          <cell r="B119">
            <v>214</v>
          </cell>
          <cell r="C119">
            <v>5211</v>
          </cell>
          <cell r="D119" t="str">
            <v>82     24351       27.70       2        43</v>
          </cell>
        </row>
        <row r="120">
          <cell r="A120">
            <v>36951</v>
          </cell>
          <cell r="B120">
            <v>161</v>
          </cell>
          <cell r="C120">
            <v>15948</v>
          </cell>
          <cell r="D120" t="str">
            <v>159     99056       49.69       2        62</v>
          </cell>
        </row>
        <row r="121">
          <cell r="A121">
            <v>37012</v>
          </cell>
          <cell r="B121">
            <v>97</v>
          </cell>
          <cell r="C121">
            <v>3018</v>
          </cell>
          <cell r="D121" t="str">
            <v>101     31114       51.01       1        19</v>
          </cell>
        </row>
        <row r="122">
          <cell r="A122" t="str">
            <v>Totals: ___</v>
          </cell>
          <cell r="B122" t="str">
            <v>_______</v>
          </cell>
          <cell r="C122" t="str">
            <v>__________</v>
          </cell>
          <cell r="D122" t="str">
            <v>__________</v>
          </cell>
        </row>
        <row r="123">
          <cell r="A123">
            <v>2001</v>
          </cell>
          <cell r="B123">
            <v>614</v>
          </cell>
          <cell r="C123">
            <v>44901</v>
          </cell>
          <cell r="D123">
            <v>585</v>
          </cell>
        </row>
        <row r="125">
          <cell r="A125" t="str">
            <v>============</v>
          </cell>
          <cell r="B125" t="str">
            <v>========</v>
          </cell>
          <cell r="C125" t="str">
            <v>=============</v>
          </cell>
          <cell r="D125" t="str">
            <v>=================================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t95"/>
    </sheetNames>
    <sheetDataSet>
      <sheetData sheetId="0">
        <row r="37">
          <cell r="A37">
            <v>34973</v>
          </cell>
          <cell r="B37">
            <v>810</v>
          </cell>
          <cell r="C37">
            <v>30342</v>
          </cell>
          <cell r="D37" t="str">
            <v>699     37460       46.32       5       145</v>
          </cell>
        </row>
        <row r="38">
          <cell r="A38">
            <v>35004</v>
          </cell>
          <cell r="B38">
            <v>849</v>
          </cell>
          <cell r="C38">
            <v>82025</v>
          </cell>
          <cell r="D38" t="str">
            <v>10     96614        1.16       2        57</v>
          </cell>
        </row>
        <row r="39">
          <cell r="A39">
            <v>35034</v>
          </cell>
          <cell r="B39">
            <v>2261</v>
          </cell>
          <cell r="C39">
            <v>105218</v>
          </cell>
          <cell r="D39" t="str">
            <v>735     46537       24.53       5       153</v>
          </cell>
        </row>
        <row r="40">
          <cell r="A40" t="str">
            <v>Totals: ___</v>
          </cell>
          <cell r="B40" t="str">
            <v>_______</v>
          </cell>
          <cell r="C40" t="str">
            <v>__________</v>
          </cell>
          <cell r="D40" t="str">
            <v>__________</v>
          </cell>
        </row>
        <row r="41">
          <cell r="A41">
            <v>1995</v>
          </cell>
          <cell r="B41">
            <v>3920</v>
          </cell>
          <cell r="C41">
            <v>217585</v>
          </cell>
          <cell r="D41">
            <v>1444</v>
          </cell>
        </row>
        <row r="43">
          <cell r="A43">
            <v>35065</v>
          </cell>
          <cell r="B43">
            <v>1989</v>
          </cell>
          <cell r="C43">
            <v>90075</v>
          </cell>
          <cell r="D43" t="str">
            <v>516     45287       20.60       5       151</v>
          </cell>
        </row>
        <row r="44">
          <cell r="A44">
            <v>35096</v>
          </cell>
          <cell r="B44">
            <v>1745</v>
          </cell>
          <cell r="C44">
            <v>83586</v>
          </cell>
          <cell r="D44" t="str">
            <v>432     47901       19.84       5       144</v>
          </cell>
        </row>
        <row r="45">
          <cell r="A45">
            <v>35125</v>
          </cell>
          <cell r="B45">
            <v>1746</v>
          </cell>
          <cell r="C45">
            <v>86625</v>
          </cell>
          <cell r="D45" t="str">
            <v>721     49614       29.23       5       155</v>
          </cell>
        </row>
        <row r="46">
          <cell r="A46">
            <v>35156</v>
          </cell>
          <cell r="B46">
            <v>1668</v>
          </cell>
          <cell r="C46">
            <v>79578</v>
          </cell>
          <cell r="D46" t="str">
            <v>623     47709       27.19       5       150</v>
          </cell>
        </row>
        <row r="47">
          <cell r="A47">
            <v>35186</v>
          </cell>
          <cell r="B47">
            <v>1703</v>
          </cell>
          <cell r="C47">
            <v>18792</v>
          </cell>
          <cell r="D47" t="str">
            <v>363     11035       17.57       5       155</v>
          </cell>
        </row>
        <row r="48">
          <cell r="A48">
            <v>35217</v>
          </cell>
          <cell r="B48">
            <v>751</v>
          </cell>
          <cell r="C48">
            <v>63753</v>
          </cell>
          <cell r="D48" t="str">
            <v>487     84891       39.34       5       150</v>
          </cell>
        </row>
        <row r="49">
          <cell r="A49">
            <v>35247</v>
          </cell>
          <cell r="B49">
            <v>1664</v>
          </cell>
          <cell r="C49">
            <v>63877</v>
          </cell>
          <cell r="D49" t="str">
            <v>495     38388       22.93       5       155</v>
          </cell>
        </row>
        <row r="50">
          <cell r="A50">
            <v>35278</v>
          </cell>
          <cell r="B50">
            <v>1152</v>
          </cell>
          <cell r="C50">
            <v>61035</v>
          </cell>
          <cell r="D50" t="str">
            <v>466     52982       28.80       4       124</v>
          </cell>
        </row>
        <row r="51">
          <cell r="A51">
            <v>35309</v>
          </cell>
          <cell r="B51">
            <v>1045</v>
          </cell>
          <cell r="C51">
            <v>66716</v>
          </cell>
          <cell r="D51" t="str">
            <v>737     63844       41.36       5       150</v>
          </cell>
        </row>
        <row r="52">
          <cell r="A52">
            <v>35339</v>
          </cell>
          <cell r="B52">
            <v>1632</v>
          </cell>
          <cell r="C52">
            <v>53005</v>
          </cell>
          <cell r="D52" t="str">
            <v>580     32479       26.22       5       155</v>
          </cell>
        </row>
        <row r="53">
          <cell r="A53">
            <v>35370</v>
          </cell>
          <cell r="B53">
            <v>948</v>
          </cell>
          <cell r="C53">
            <v>63810</v>
          </cell>
          <cell r="D53" t="str">
            <v>516     67311       35.25       5       149</v>
          </cell>
        </row>
        <row r="54">
          <cell r="A54">
            <v>35400</v>
          </cell>
          <cell r="B54">
            <v>1166</v>
          </cell>
          <cell r="C54">
            <v>48763</v>
          </cell>
          <cell r="D54" t="str">
            <v>497     41821       29.89       5       155</v>
          </cell>
        </row>
        <row r="55">
          <cell r="A55" t="str">
            <v>Totals: ___</v>
          </cell>
          <cell r="B55" t="str">
            <v>_______</v>
          </cell>
          <cell r="C55" t="str">
            <v>__________</v>
          </cell>
          <cell r="D55" t="str">
            <v>__________</v>
          </cell>
        </row>
        <row r="56">
          <cell r="A56">
            <v>1996</v>
          </cell>
          <cell r="B56">
            <v>17209</v>
          </cell>
          <cell r="C56">
            <v>779615</v>
          </cell>
          <cell r="D56">
            <v>6433</v>
          </cell>
        </row>
        <row r="58">
          <cell r="A58">
            <v>35431</v>
          </cell>
          <cell r="B58">
            <v>1365</v>
          </cell>
          <cell r="C58">
            <v>59808</v>
          </cell>
          <cell r="D58" t="str">
            <v>484     43816       26.18       5       149</v>
          </cell>
        </row>
        <row r="59">
          <cell r="A59">
            <v>35462</v>
          </cell>
          <cell r="B59">
            <v>748</v>
          </cell>
          <cell r="C59">
            <v>49638</v>
          </cell>
          <cell r="D59" t="str">
            <v>304     66361       28.90       5       135</v>
          </cell>
        </row>
        <row r="60">
          <cell r="A60">
            <v>35490</v>
          </cell>
          <cell r="B60">
            <v>1169</v>
          </cell>
          <cell r="C60">
            <v>57329</v>
          </cell>
          <cell r="D60" t="str">
            <v>610     49042       34.29       5       151</v>
          </cell>
        </row>
        <row r="61">
          <cell r="A61">
            <v>35521</v>
          </cell>
          <cell r="B61">
            <v>1034</v>
          </cell>
          <cell r="C61">
            <v>52141</v>
          </cell>
          <cell r="D61" t="str">
            <v>383     50427       27.03       5       146</v>
          </cell>
        </row>
        <row r="62">
          <cell r="A62">
            <v>35551</v>
          </cell>
          <cell r="B62">
            <v>1316</v>
          </cell>
          <cell r="C62">
            <v>52866</v>
          </cell>
          <cell r="D62" t="str">
            <v>508     40172       27.85       5       154</v>
          </cell>
        </row>
        <row r="63">
          <cell r="A63">
            <v>35582</v>
          </cell>
          <cell r="B63">
            <v>1073</v>
          </cell>
          <cell r="C63">
            <v>51982</v>
          </cell>
          <cell r="D63" t="str">
            <v>502     48446       31.87       5       150</v>
          </cell>
        </row>
        <row r="64">
          <cell r="A64">
            <v>35612</v>
          </cell>
          <cell r="B64">
            <v>993</v>
          </cell>
          <cell r="C64">
            <v>56832</v>
          </cell>
          <cell r="D64" t="str">
            <v>508     57233       33.84       5       154</v>
          </cell>
        </row>
        <row r="65">
          <cell r="A65">
            <v>35643</v>
          </cell>
          <cell r="B65">
            <v>966</v>
          </cell>
          <cell r="C65">
            <v>55044</v>
          </cell>
          <cell r="D65" t="str">
            <v>410     56982       29.80       5       154</v>
          </cell>
        </row>
        <row r="66">
          <cell r="A66">
            <v>35674</v>
          </cell>
          <cell r="B66">
            <v>883</v>
          </cell>
          <cell r="C66">
            <v>53832</v>
          </cell>
          <cell r="D66" t="str">
            <v>676     60965       43.36       5       150</v>
          </cell>
        </row>
        <row r="67">
          <cell r="A67">
            <v>35704</v>
          </cell>
          <cell r="B67">
            <v>1050</v>
          </cell>
          <cell r="C67">
            <v>53601</v>
          </cell>
          <cell r="D67" t="str">
            <v>452     51049       30.09       5       154</v>
          </cell>
        </row>
        <row r="68">
          <cell r="A68">
            <v>35735</v>
          </cell>
          <cell r="B68">
            <v>1238</v>
          </cell>
          <cell r="C68">
            <v>50395</v>
          </cell>
          <cell r="D68" t="str">
            <v>633     40707       33.83       5       149</v>
          </cell>
        </row>
        <row r="69">
          <cell r="A69">
            <v>35765</v>
          </cell>
          <cell r="B69">
            <v>920</v>
          </cell>
          <cell r="C69">
            <v>49009</v>
          </cell>
          <cell r="D69" t="str">
            <v>506     53271       35.48       5       153</v>
          </cell>
        </row>
        <row r="70">
          <cell r="A70" t="str">
            <v>Totals: ___</v>
          </cell>
          <cell r="B70" t="str">
            <v>_______</v>
          </cell>
          <cell r="C70" t="str">
            <v>__________</v>
          </cell>
          <cell r="D70" t="str">
            <v>__________</v>
          </cell>
        </row>
        <row r="71">
          <cell r="A71">
            <v>1997</v>
          </cell>
          <cell r="B71">
            <v>12755</v>
          </cell>
          <cell r="C71">
            <v>642477</v>
          </cell>
          <cell r="D71">
            <v>5976</v>
          </cell>
        </row>
        <row r="73">
          <cell r="A73">
            <v>35796</v>
          </cell>
          <cell r="B73">
            <v>610</v>
          </cell>
          <cell r="C73">
            <v>36422</v>
          </cell>
          <cell r="D73" t="str">
            <v>449     59709       42.40       5       137</v>
          </cell>
        </row>
        <row r="74">
          <cell r="A74">
            <v>35827</v>
          </cell>
          <cell r="B74">
            <v>1026</v>
          </cell>
          <cell r="C74">
            <v>32930</v>
          </cell>
          <cell r="D74" t="str">
            <v>507     32096       33.07       5       140</v>
          </cell>
        </row>
        <row r="75">
          <cell r="A75">
            <v>35855</v>
          </cell>
          <cell r="B75">
            <v>1117</v>
          </cell>
          <cell r="C75">
            <v>47299</v>
          </cell>
          <cell r="D75" t="str">
            <v>351     42345       23.91       5       155</v>
          </cell>
        </row>
        <row r="76">
          <cell r="A76">
            <v>35886</v>
          </cell>
          <cell r="B76">
            <v>794</v>
          </cell>
          <cell r="C76">
            <v>34093</v>
          </cell>
          <cell r="D76" t="str">
            <v>267     42939       25.16       5       150</v>
          </cell>
        </row>
        <row r="77">
          <cell r="A77">
            <v>35916</v>
          </cell>
          <cell r="B77">
            <v>1104</v>
          </cell>
          <cell r="C77">
            <v>40224</v>
          </cell>
          <cell r="D77" t="str">
            <v>257     36435       18.88       5       153</v>
          </cell>
        </row>
        <row r="78">
          <cell r="A78">
            <v>35947</v>
          </cell>
          <cell r="B78">
            <v>576</v>
          </cell>
          <cell r="C78">
            <v>43242</v>
          </cell>
          <cell r="D78" t="str">
            <v>248     75073       30.10       5       140</v>
          </cell>
        </row>
        <row r="79">
          <cell r="A79">
            <v>35977</v>
          </cell>
          <cell r="B79">
            <v>1057</v>
          </cell>
          <cell r="C79">
            <v>47016</v>
          </cell>
          <cell r="D79" t="str">
            <v>345     44481       24.61       5       155</v>
          </cell>
        </row>
        <row r="80">
          <cell r="A80">
            <v>36008</v>
          </cell>
          <cell r="B80">
            <v>543</v>
          </cell>
          <cell r="C80">
            <v>46438</v>
          </cell>
          <cell r="D80" t="str">
            <v>317     85522       36.86       5       155</v>
          </cell>
        </row>
        <row r="81">
          <cell r="A81">
            <v>36039</v>
          </cell>
          <cell r="B81">
            <v>930</v>
          </cell>
          <cell r="C81">
            <v>24971</v>
          </cell>
          <cell r="D81" t="str">
            <v>287     26851       23.58       5       150</v>
          </cell>
        </row>
        <row r="82">
          <cell r="A82">
            <v>36069</v>
          </cell>
          <cell r="B82">
            <v>554</v>
          </cell>
          <cell r="C82">
            <v>44711</v>
          </cell>
          <cell r="D82" t="str">
            <v>166     80706       23.06       5       154</v>
          </cell>
        </row>
        <row r="83">
          <cell r="A83">
            <v>36100</v>
          </cell>
          <cell r="B83">
            <v>389</v>
          </cell>
          <cell r="C83">
            <v>8879</v>
          </cell>
          <cell r="D83" t="str">
            <v>343     22826       46.86       5       137</v>
          </cell>
        </row>
        <row r="84">
          <cell r="A84">
            <v>36130</v>
          </cell>
          <cell r="B84">
            <v>1308</v>
          </cell>
          <cell r="C84">
            <v>52871</v>
          </cell>
          <cell r="D84" t="str">
            <v>460     40422       26.02       5       139</v>
          </cell>
        </row>
        <row r="85">
          <cell r="A85" t="str">
            <v>Totals: ___</v>
          </cell>
          <cell r="B85" t="str">
            <v>_______</v>
          </cell>
          <cell r="C85" t="str">
            <v>__________</v>
          </cell>
          <cell r="D85" t="str">
            <v>__________</v>
          </cell>
        </row>
        <row r="86">
          <cell r="A86">
            <v>1998</v>
          </cell>
          <cell r="B86">
            <v>10008</v>
          </cell>
          <cell r="C86">
            <v>459096</v>
          </cell>
          <cell r="D86">
            <v>3997</v>
          </cell>
        </row>
        <row r="88">
          <cell r="A88">
            <v>36161</v>
          </cell>
          <cell r="B88">
            <v>1121</v>
          </cell>
          <cell r="C88">
            <v>33252</v>
          </cell>
          <cell r="D88" t="str">
            <v>601     29663       34.90       4       124</v>
          </cell>
        </row>
        <row r="89">
          <cell r="A89">
            <v>36192</v>
          </cell>
          <cell r="B89">
            <v>267</v>
          </cell>
          <cell r="C89">
            <v>29085</v>
          </cell>
          <cell r="D89" t="str">
            <v>489    108933       64.68       4       112</v>
          </cell>
        </row>
        <row r="90">
          <cell r="A90">
            <v>36220</v>
          </cell>
          <cell r="B90">
            <v>769</v>
          </cell>
          <cell r="C90">
            <v>42962</v>
          </cell>
          <cell r="D90" t="str">
            <v>672     55868       46.63       5       139</v>
          </cell>
        </row>
        <row r="91">
          <cell r="A91">
            <v>36251</v>
          </cell>
          <cell r="B91">
            <v>853</v>
          </cell>
          <cell r="C91">
            <v>41486</v>
          </cell>
          <cell r="D91" t="str">
            <v>583     48636       40.60       5       143</v>
          </cell>
        </row>
        <row r="92">
          <cell r="A92">
            <v>36281</v>
          </cell>
          <cell r="B92">
            <v>716</v>
          </cell>
          <cell r="C92">
            <v>50296</v>
          </cell>
          <cell r="D92" t="str">
            <v>702     70246       49.51       5       146</v>
          </cell>
        </row>
        <row r="93">
          <cell r="A93">
            <v>36312</v>
          </cell>
          <cell r="B93">
            <v>910</v>
          </cell>
          <cell r="C93">
            <v>53450</v>
          </cell>
          <cell r="D93" t="str">
            <v>643     58737       41.40       5       140</v>
          </cell>
        </row>
        <row r="94">
          <cell r="A94">
            <v>36342</v>
          </cell>
          <cell r="B94">
            <v>717</v>
          </cell>
          <cell r="C94">
            <v>52273</v>
          </cell>
          <cell r="D94" t="str">
            <v>756     72906       51.32       5       155</v>
          </cell>
        </row>
        <row r="95">
          <cell r="A95">
            <v>36373</v>
          </cell>
          <cell r="B95">
            <v>752</v>
          </cell>
          <cell r="C95">
            <v>54193</v>
          </cell>
          <cell r="D95" t="str">
            <v>708     72066       48.49       5       154</v>
          </cell>
        </row>
        <row r="96">
          <cell r="A96">
            <v>36404</v>
          </cell>
          <cell r="B96">
            <v>902</v>
          </cell>
          <cell r="C96">
            <v>49389</v>
          </cell>
          <cell r="D96" t="str">
            <v>658     54755       42.18       5       150</v>
          </cell>
        </row>
        <row r="97">
          <cell r="A97">
            <v>36434</v>
          </cell>
          <cell r="B97">
            <v>741</v>
          </cell>
          <cell r="C97">
            <v>51926</v>
          </cell>
          <cell r="D97" t="str">
            <v>769     70076       50.93       5       155</v>
          </cell>
        </row>
        <row r="98">
          <cell r="A98">
            <v>36465</v>
          </cell>
          <cell r="B98">
            <v>517</v>
          </cell>
          <cell r="C98">
            <v>47735</v>
          </cell>
          <cell r="D98" t="str">
            <v>520     92331       50.14       5       135</v>
          </cell>
        </row>
        <row r="99">
          <cell r="A99">
            <v>36495</v>
          </cell>
          <cell r="B99">
            <v>885</v>
          </cell>
          <cell r="C99">
            <v>44550</v>
          </cell>
          <cell r="D99" t="str">
            <v>835     50339       48.55       5       155</v>
          </cell>
        </row>
        <row r="100">
          <cell r="A100" t="str">
            <v>Totals: ___</v>
          </cell>
          <cell r="B100" t="str">
            <v>_______</v>
          </cell>
          <cell r="C100" t="str">
            <v>__________</v>
          </cell>
          <cell r="D100" t="str">
            <v>__________</v>
          </cell>
        </row>
        <row r="101">
          <cell r="A101">
            <v>1999</v>
          </cell>
          <cell r="B101">
            <v>9150</v>
          </cell>
          <cell r="C101">
            <v>550597</v>
          </cell>
          <cell r="D101">
            <v>7936</v>
          </cell>
        </row>
        <row r="103">
          <cell r="A103">
            <v>36526</v>
          </cell>
          <cell r="B103">
            <v>577</v>
          </cell>
          <cell r="C103">
            <v>44103</v>
          </cell>
          <cell r="D103" t="str">
            <v>563     76436       49.39       5       152</v>
          </cell>
        </row>
        <row r="104">
          <cell r="A104">
            <v>36557</v>
          </cell>
          <cell r="B104">
            <v>329</v>
          </cell>
          <cell r="C104">
            <v>8277</v>
          </cell>
          <cell r="D104" t="str">
            <v>237     25159       41.87       3        82</v>
          </cell>
        </row>
        <row r="105">
          <cell r="A105">
            <v>36586</v>
          </cell>
          <cell r="B105">
            <v>409</v>
          </cell>
          <cell r="C105">
            <v>24870</v>
          </cell>
          <cell r="D105" t="str">
            <v>304     60807       42.64       4        92</v>
          </cell>
        </row>
        <row r="106">
          <cell r="A106">
            <v>36617</v>
          </cell>
          <cell r="B106">
            <v>415</v>
          </cell>
          <cell r="C106">
            <v>24189</v>
          </cell>
          <cell r="D106" t="str">
            <v>328     58287       44.15       4       118</v>
          </cell>
        </row>
        <row r="107">
          <cell r="A107">
            <v>36647</v>
          </cell>
          <cell r="B107">
            <v>724</v>
          </cell>
          <cell r="C107">
            <v>24094</v>
          </cell>
          <cell r="D107" t="str">
            <v>439     33280       37.75       4       112</v>
          </cell>
        </row>
        <row r="108">
          <cell r="A108">
            <v>36678</v>
          </cell>
          <cell r="B108">
            <v>310</v>
          </cell>
          <cell r="C108">
            <v>22794</v>
          </cell>
          <cell r="D108" t="str">
            <v>352     73530       53.17       4       120</v>
          </cell>
        </row>
        <row r="109">
          <cell r="A109">
            <v>36708</v>
          </cell>
          <cell r="B109">
            <v>338</v>
          </cell>
          <cell r="C109">
            <v>23434</v>
          </cell>
          <cell r="D109" t="str">
            <v>534     69332       61.24       4       124</v>
          </cell>
        </row>
        <row r="110">
          <cell r="A110">
            <v>36739</v>
          </cell>
          <cell r="B110">
            <v>571</v>
          </cell>
          <cell r="C110">
            <v>40444</v>
          </cell>
          <cell r="D110" t="str">
            <v>595     70831       51.03       5       145</v>
          </cell>
        </row>
        <row r="111">
          <cell r="A111">
            <v>36770</v>
          </cell>
          <cell r="B111">
            <v>270</v>
          </cell>
          <cell r="C111">
            <v>22696</v>
          </cell>
          <cell r="D111" t="str">
            <v>413     84060       60.47       4       113</v>
          </cell>
        </row>
        <row r="112">
          <cell r="A112">
            <v>36800</v>
          </cell>
          <cell r="B112">
            <v>307</v>
          </cell>
          <cell r="C112">
            <v>32252</v>
          </cell>
          <cell r="D112" t="str">
            <v>343    105056       52.77       2        62</v>
          </cell>
        </row>
        <row r="113">
          <cell r="A113">
            <v>36831</v>
          </cell>
          <cell r="B113">
            <v>174</v>
          </cell>
          <cell r="C113">
            <v>26355</v>
          </cell>
          <cell r="D113" t="str">
            <v>182    151466       51.12       2        60</v>
          </cell>
        </row>
        <row r="114">
          <cell r="A114">
            <v>36861</v>
          </cell>
          <cell r="B114">
            <v>963</v>
          </cell>
          <cell r="C114">
            <v>38596</v>
          </cell>
          <cell r="D114" t="str">
            <v>494     40079       33.91       5       154</v>
          </cell>
        </row>
        <row r="115">
          <cell r="A115" t="str">
            <v>Totals: ___</v>
          </cell>
          <cell r="B115" t="str">
            <v>_______</v>
          </cell>
          <cell r="C115" t="str">
            <v>__________</v>
          </cell>
          <cell r="D115" t="str">
            <v>__________</v>
          </cell>
        </row>
        <row r="116">
          <cell r="A116">
            <v>2000</v>
          </cell>
          <cell r="B116">
            <v>5387</v>
          </cell>
          <cell r="C116">
            <v>332104</v>
          </cell>
          <cell r="D116">
            <v>4784</v>
          </cell>
        </row>
        <row r="118">
          <cell r="A118">
            <v>36892</v>
          </cell>
          <cell r="B118">
            <v>363</v>
          </cell>
          <cell r="C118">
            <v>30950</v>
          </cell>
          <cell r="D118" t="str">
            <v>569     85262       61.05       5       155</v>
          </cell>
        </row>
        <row r="119">
          <cell r="A119">
            <v>36923</v>
          </cell>
          <cell r="B119">
            <v>768</v>
          </cell>
          <cell r="C119">
            <v>34794</v>
          </cell>
          <cell r="D119" t="str">
            <v>535     45305       41.06       5       140</v>
          </cell>
        </row>
        <row r="120">
          <cell r="A120">
            <v>36951</v>
          </cell>
          <cell r="B120">
            <v>357</v>
          </cell>
          <cell r="C120">
            <v>19230</v>
          </cell>
          <cell r="D120" t="str">
            <v>333     53866       48.26       4       117</v>
          </cell>
        </row>
        <row r="121">
          <cell r="A121">
            <v>37012</v>
          </cell>
          <cell r="B121">
            <v>274</v>
          </cell>
          <cell r="C121">
            <v>6636</v>
          </cell>
          <cell r="D121" t="str">
            <v>109     24219       28.46       3        93</v>
          </cell>
        </row>
        <row r="122">
          <cell r="A122">
            <v>37043</v>
          </cell>
          <cell r="B122">
            <v>233</v>
          </cell>
          <cell r="C122">
            <v>6550</v>
          </cell>
          <cell r="D122" t="str">
            <v>187     28112       44.52       3        90</v>
          </cell>
        </row>
        <row r="123">
          <cell r="A123" t="str">
            <v>Totals: ___</v>
          </cell>
          <cell r="B123" t="str">
            <v>_______</v>
          </cell>
          <cell r="C123" t="str">
            <v>__________</v>
          </cell>
          <cell r="D123" t="str">
            <v>__________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v95"/>
    </sheetNames>
    <sheetDataSet>
      <sheetData sheetId="0">
        <row r="37">
          <cell r="A37">
            <v>35004</v>
          </cell>
          <cell r="B37">
            <v>1045</v>
          </cell>
          <cell r="C37">
            <v>119872</v>
          </cell>
          <cell r="D37" t="str">
            <v>121    114711       10.38       6       117</v>
          </cell>
        </row>
        <row r="38">
          <cell r="A38">
            <v>35034</v>
          </cell>
          <cell r="B38">
            <v>870</v>
          </cell>
          <cell r="C38">
            <v>115708</v>
          </cell>
          <cell r="D38" t="str">
            <v>187    132998       17.69       5       121</v>
          </cell>
        </row>
        <row r="39">
          <cell r="A39" t="str">
            <v>Totals: ____</v>
          </cell>
          <cell r="B39" t="str">
            <v>______</v>
          </cell>
          <cell r="C39" t="str">
            <v>__________</v>
          </cell>
          <cell r="D39" t="str">
            <v>__________</v>
          </cell>
        </row>
        <row r="40">
          <cell r="A40">
            <v>1995</v>
          </cell>
          <cell r="B40">
            <v>1915</v>
          </cell>
          <cell r="C40">
            <v>235580</v>
          </cell>
          <cell r="D40">
            <v>308</v>
          </cell>
        </row>
        <row r="42">
          <cell r="A42">
            <v>35065</v>
          </cell>
          <cell r="B42">
            <v>960</v>
          </cell>
          <cell r="C42">
            <v>169312</v>
          </cell>
          <cell r="D42" t="str">
            <v>231    176367       19.40       6       186</v>
          </cell>
        </row>
        <row r="43">
          <cell r="A43">
            <v>35096</v>
          </cell>
          <cell r="B43">
            <v>544</v>
          </cell>
          <cell r="C43">
            <v>128431</v>
          </cell>
          <cell r="D43" t="str">
            <v>244    236087       30.96       6       171</v>
          </cell>
        </row>
        <row r="44">
          <cell r="A44">
            <v>35125</v>
          </cell>
          <cell r="B44">
            <v>568</v>
          </cell>
          <cell r="C44">
            <v>111213</v>
          </cell>
          <cell r="D44" t="str">
            <v>288    195798       33.64       5       154</v>
          </cell>
        </row>
        <row r="45">
          <cell r="A45">
            <v>35156</v>
          </cell>
          <cell r="B45">
            <v>511</v>
          </cell>
          <cell r="C45">
            <v>99685</v>
          </cell>
          <cell r="D45" t="str">
            <v>144    195079       21.98       6       179</v>
          </cell>
        </row>
        <row r="46">
          <cell r="A46">
            <v>35186</v>
          </cell>
          <cell r="B46">
            <v>506</v>
          </cell>
          <cell r="C46">
            <v>95105</v>
          </cell>
          <cell r="D46" t="str">
            <v>149    187955       22.75       6       170</v>
          </cell>
        </row>
        <row r="47">
          <cell r="A47">
            <v>35217</v>
          </cell>
          <cell r="B47">
            <v>416</v>
          </cell>
          <cell r="C47">
            <v>88285</v>
          </cell>
          <cell r="D47" t="str">
            <v>43    212224        9.37       6       180</v>
          </cell>
        </row>
        <row r="48">
          <cell r="A48">
            <v>35247</v>
          </cell>
          <cell r="B48">
            <v>535</v>
          </cell>
          <cell r="C48">
            <v>87452</v>
          </cell>
          <cell r="D48" t="str">
            <v>109    163462       16.93       6       186</v>
          </cell>
        </row>
        <row r="49">
          <cell r="A49">
            <v>35278</v>
          </cell>
          <cell r="B49">
            <v>327</v>
          </cell>
          <cell r="C49">
            <v>53987</v>
          </cell>
          <cell r="D49" t="str">
            <v>18    165098        5.22       4       123</v>
          </cell>
        </row>
        <row r="50">
          <cell r="A50">
            <v>35309</v>
          </cell>
          <cell r="B50">
            <v>341</v>
          </cell>
          <cell r="C50">
            <v>81554</v>
          </cell>
          <cell r="D50" t="str">
            <v>137    239162       28.66       6       178</v>
          </cell>
        </row>
        <row r="51">
          <cell r="A51">
            <v>35339</v>
          </cell>
          <cell r="B51">
            <v>227</v>
          </cell>
          <cell r="C51">
            <v>73326</v>
          </cell>
          <cell r="D51" t="str">
            <v>109    323023       32.44       6       141</v>
          </cell>
        </row>
        <row r="52">
          <cell r="A52">
            <v>35370</v>
          </cell>
          <cell r="B52">
            <v>450</v>
          </cell>
          <cell r="C52">
            <v>76624</v>
          </cell>
          <cell r="D52" t="str">
            <v>146    170276       24.50       5       150</v>
          </cell>
        </row>
        <row r="53">
          <cell r="A53">
            <v>35400</v>
          </cell>
          <cell r="B53">
            <v>483</v>
          </cell>
          <cell r="C53">
            <v>87530</v>
          </cell>
          <cell r="D53" t="str">
            <v>113    181222       18.96       6       170</v>
          </cell>
        </row>
        <row r="54">
          <cell r="A54" t="str">
            <v>Totals: ____</v>
          </cell>
          <cell r="B54" t="str">
            <v>______</v>
          </cell>
          <cell r="C54" t="str">
            <v>__________</v>
          </cell>
          <cell r="D54" t="str">
            <v>__________</v>
          </cell>
        </row>
        <row r="55">
          <cell r="A55">
            <v>1996</v>
          </cell>
          <cell r="B55">
            <v>5868</v>
          </cell>
          <cell r="C55">
            <v>1152504</v>
          </cell>
          <cell r="D55">
            <v>1731</v>
          </cell>
        </row>
        <row r="57">
          <cell r="A57">
            <v>35431</v>
          </cell>
          <cell r="B57">
            <v>329</v>
          </cell>
          <cell r="C57">
            <v>74783</v>
          </cell>
          <cell r="D57" t="str">
            <v>108    227304       24.71       5       150</v>
          </cell>
        </row>
        <row r="58">
          <cell r="A58">
            <v>35462</v>
          </cell>
          <cell r="B58">
            <v>336</v>
          </cell>
          <cell r="C58">
            <v>58805</v>
          </cell>
          <cell r="D58" t="str">
            <v>110    175015       24.66       5       120</v>
          </cell>
        </row>
        <row r="59">
          <cell r="A59">
            <v>35490</v>
          </cell>
          <cell r="B59">
            <v>406</v>
          </cell>
          <cell r="C59">
            <v>57887</v>
          </cell>
          <cell r="D59" t="str">
            <v>176    142579       30.24       4       122</v>
          </cell>
        </row>
        <row r="60">
          <cell r="A60">
            <v>35521</v>
          </cell>
          <cell r="B60">
            <v>213</v>
          </cell>
          <cell r="C60">
            <v>64627</v>
          </cell>
          <cell r="D60" t="str">
            <v>65    303414       23.38       5       142</v>
          </cell>
        </row>
        <row r="61">
          <cell r="A61">
            <v>35551</v>
          </cell>
          <cell r="B61">
            <v>248</v>
          </cell>
          <cell r="C61">
            <v>57272</v>
          </cell>
          <cell r="D61" t="str">
            <v>106    230936       29.94       5       145</v>
          </cell>
        </row>
        <row r="62">
          <cell r="A62">
            <v>35582</v>
          </cell>
          <cell r="B62">
            <v>180</v>
          </cell>
          <cell r="C62">
            <v>53377</v>
          </cell>
          <cell r="D62" t="str">
            <v>109    296539       37.72       5       128</v>
          </cell>
        </row>
        <row r="63">
          <cell r="A63">
            <v>35612</v>
          </cell>
          <cell r="B63">
            <v>175</v>
          </cell>
          <cell r="C63">
            <v>60477</v>
          </cell>
          <cell r="D63" t="str">
            <v>113    345583       39.24       5       141</v>
          </cell>
        </row>
        <row r="64">
          <cell r="A64">
            <v>35643</v>
          </cell>
          <cell r="B64">
            <v>218</v>
          </cell>
          <cell r="C64">
            <v>57991</v>
          </cell>
          <cell r="D64" t="str">
            <v>141    266014       39.28       5       154</v>
          </cell>
        </row>
        <row r="65">
          <cell r="A65">
            <v>35674</v>
          </cell>
          <cell r="B65">
            <v>113</v>
          </cell>
          <cell r="C65">
            <v>51543</v>
          </cell>
          <cell r="D65" t="str">
            <v>164    456133       59.21       5       125</v>
          </cell>
        </row>
        <row r="66">
          <cell r="A66">
            <v>35704</v>
          </cell>
          <cell r="B66">
            <v>267</v>
          </cell>
          <cell r="C66">
            <v>53405</v>
          </cell>
          <cell r="D66" t="str">
            <v>93    200019       25.83       5       147</v>
          </cell>
        </row>
        <row r="67">
          <cell r="A67">
            <v>35735</v>
          </cell>
          <cell r="B67">
            <v>59</v>
          </cell>
          <cell r="C67">
            <v>50149</v>
          </cell>
          <cell r="D67" t="str">
            <v>90    849984       60.40       5       149</v>
          </cell>
        </row>
        <row r="68">
          <cell r="A68">
            <v>35765</v>
          </cell>
          <cell r="B68">
            <v>266</v>
          </cell>
          <cell r="C68">
            <v>53179</v>
          </cell>
          <cell r="D68" t="str">
            <v>196    199922       42.42       5       155</v>
          </cell>
        </row>
        <row r="69">
          <cell r="A69" t="str">
            <v>Totals: ____</v>
          </cell>
          <cell r="B69" t="str">
            <v>______</v>
          </cell>
          <cell r="C69" t="str">
            <v>__________</v>
          </cell>
          <cell r="D69" t="str">
            <v>__________</v>
          </cell>
        </row>
        <row r="70">
          <cell r="A70">
            <v>1997</v>
          </cell>
          <cell r="B70">
            <v>2810</v>
          </cell>
          <cell r="C70">
            <v>693495</v>
          </cell>
          <cell r="D70">
            <v>1471</v>
          </cell>
        </row>
        <row r="72">
          <cell r="A72">
            <v>35796</v>
          </cell>
          <cell r="B72">
            <v>95</v>
          </cell>
          <cell r="C72">
            <v>52890</v>
          </cell>
          <cell r="D72" t="str">
            <v>174    556737       64.68       5       151</v>
          </cell>
        </row>
        <row r="73">
          <cell r="A73">
            <v>35827</v>
          </cell>
          <cell r="B73">
            <v>66</v>
          </cell>
          <cell r="C73">
            <v>48362</v>
          </cell>
          <cell r="D73" t="str">
            <v>123    732758       65.08       5       138</v>
          </cell>
        </row>
        <row r="74">
          <cell r="A74">
            <v>35855</v>
          </cell>
          <cell r="B74">
            <v>314</v>
          </cell>
          <cell r="C74">
            <v>45652</v>
          </cell>
          <cell r="D74" t="str">
            <v>101    145389       24.34       5       148</v>
          </cell>
        </row>
        <row r="75">
          <cell r="A75">
            <v>35886</v>
          </cell>
          <cell r="B75">
            <v>61</v>
          </cell>
          <cell r="C75">
            <v>47267</v>
          </cell>
          <cell r="D75" t="str">
            <v>43    774869       41.35       5       146</v>
          </cell>
        </row>
        <row r="76">
          <cell r="A76">
            <v>35916</v>
          </cell>
          <cell r="B76">
            <v>256</v>
          </cell>
          <cell r="C76">
            <v>49674</v>
          </cell>
          <cell r="D76" t="str">
            <v>82    194040       24.26       5       155</v>
          </cell>
        </row>
        <row r="77">
          <cell r="A77">
            <v>35947</v>
          </cell>
          <cell r="B77">
            <v>186</v>
          </cell>
          <cell r="C77">
            <v>28914</v>
          </cell>
          <cell r="D77" t="str">
            <v>26    155452       12.26       5       137</v>
          </cell>
        </row>
        <row r="78">
          <cell r="A78">
            <v>35977</v>
          </cell>
          <cell r="B78">
            <v>519</v>
          </cell>
          <cell r="C78">
            <v>42525</v>
          </cell>
          <cell r="D78" t="str">
            <v>51     81937        8.95       5       144</v>
          </cell>
        </row>
        <row r="79">
          <cell r="A79">
            <v>36008</v>
          </cell>
          <cell r="B79">
            <v>145</v>
          </cell>
          <cell r="C79">
            <v>37491</v>
          </cell>
          <cell r="D79" t="str">
            <v>33    258559       18.54       5       102</v>
          </cell>
        </row>
        <row r="80">
          <cell r="A80">
            <v>36039</v>
          </cell>
          <cell r="B80">
            <v>440</v>
          </cell>
          <cell r="C80">
            <v>37992</v>
          </cell>
          <cell r="D80" t="str">
            <v>3     86346        0.68       5       116</v>
          </cell>
        </row>
        <row r="81">
          <cell r="A81">
            <v>36069</v>
          </cell>
          <cell r="B81">
            <v>704</v>
          </cell>
          <cell r="C81">
            <v>43008</v>
          </cell>
          <cell r="D81" t="str">
            <v>16     61091        2.22       5       131</v>
          </cell>
        </row>
        <row r="82">
          <cell r="A82">
            <v>36100</v>
          </cell>
          <cell r="B82">
            <v>360</v>
          </cell>
          <cell r="C82">
            <v>43699</v>
          </cell>
          <cell r="D82" t="str">
            <v>40    121387       10.00       5       136</v>
          </cell>
        </row>
        <row r="83">
          <cell r="A83">
            <v>36130</v>
          </cell>
          <cell r="B83">
            <v>387</v>
          </cell>
          <cell r="C83">
            <v>42312</v>
          </cell>
          <cell r="D83" t="str">
            <v>177    109334       31.38       5       129</v>
          </cell>
        </row>
        <row r="84">
          <cell r="A84" t="str">
            <v>Totals: ____</v>
          </cell>
          <cell r="B84" t="str">
            <v>______</v>
          </cell>
          <cell r="C84" t="str">
            <v>__________</v>
          </cell>
          <cell r="D84" t="str">
            <v>__________</v>
          </cell>
        </row>
        <row r="85">
          <cell r="A85">
            <v>1998</v>
          </cell>
          <cell r="B85">
            <v>3533</v>
          </cell>
          <cell r="C85">
            <v>519786</v>
          </cell>
          <cell r="D85">
            <v>869</v>
          </cell>
        </row>
        <row r="87">
          <cell r="A87">
            <v>36161</v>
          </cell>
          <cell r="B87">
            <v>255</v>
          </cell>
          <cell r="C87">
            <v>45863</v>
          </cell>
          <cell r="D87" t="str">
            <v>148    179855       36.72       5       155</v>
          </cell>
        </row>
        <row r="88">
          <cell r="A88">
            <v>36192</v>
          </cell>
          <cell r="B88">
            <v>126</v>
          </cell>
          <cell r="C88">
            <v>34974</v>
          </cell>
          <cell r="D88" t="str">
            <v>115    277572       47.72       4       109</v>
          </cell>
        </row>
        <row r="89">
          <cell r="A89">
            <v>36220</v>
          </cell>
          <cell r="B89">
            <v>66</v>
          </cell>
          <cell r="C89">
            <v>46014</v>
          </cell>
          <cell r="D89" t="str">
            <v>130    697182       66.33       5       155</v>
          </cell>
        </row>
        <row r="90">
          <cell r="A90">
            <v>36251</v>
          </cell>
          <cell r="B90">
            <v>187</v>
          </cell>
          <cell r="C90">
            <v>39100</v>
          </cell>
          <cell r="D90" t="str">
            <v>121    209091       39.29       5       150</v>
          </cell>
        </row>
        <row r="91">
          <cell r="A91">
            <v>36281</v>
          </cell>
          <cell r="B91">
            <v>75</v>
          </cell>
          <cell r="C91">
            <v>36940</v>
          </cell>
          <cell r="D91" t="str">
            <v>141    492534       65.28       5       155</v>
          </cell>
        </row>
        <row r="92">
          <cell r="A92">
            <v>36312</v>
          </cell>
          <cell r="B92">
            <v>226</v>
          </cell>
          <cell r="C92">
            <v>35847</v>
          </cell>
          <cell r="D92" t="str">
            <v>144    158616       38.92       5       135</v>
          </cell>
        </row>
        <row r="93">
          <cell r="A93">
            <v>36342</v>
          </cell>
          <cell r="B93">
            <v>11</v>
          </cell>
          <cell r="C93">
            <v>34033</v>
          </cell>
          <cell r="D93" t="str">
            <v>108   3093910       90.76       5       126</v>
          </cell>
        </row>
        <row r="94">
          <cell r="A94">
            <v>36373</v>
          </cell>
          <cell r="B94">
            <v>172</v>
          </cell>
          <cell r="C94">
            <v>37319</v>
          </cell>
          <cell r="D94" t="str">
            <v>172    216971       50.00       5       153</v>
          </cell>
        </row>
        <row r="95">
          <cell r="A95">
            <v>36404</v>
          </cell>
          <cell r="B95">
            <v>28</v>
          </cell>
          <cell r="C95">
            <v>34886</v>
          </cell>
          <cell r="D95" t="str">
            <v>130   1245929       82.28       5       148</v>
          </cell>
        </row>
        <row r="96">
          <cell r="A96">
            <v>36434</v>
          </cell>
          <cell r="B96">
            <v>29</v>
          </cell>
          <cell r="C96">
            <v>34639</v>
          </cell>
          <cell r="D96" t="str">
            <v>132   1194449       81.99       4       114</v>
          </cell>
        </row>
        <row r="97">
          <cell r="A97">
            <v>36465</v>
          </cell>
          <cell r="B97">
            <v>233</v>
          </cell>
          <cell r="C97">
            <v>35845</v>
          </cell>
          <cell r="D97" t="str">
            <v>60    153842       20.48       5       135</v>
          </cell>
        </row>
        <row r="98">
          <cell r="A98">
            <v>36495</v>
          </cell>
          <cell r="B98">
            <v>96</v>
          </cell>
          <cell r="C98">
            <v>37140</v>
          </cell>
          <cell r="D98" t="str">
            <v>118    386876       55.14       5       140</v>
          </cell>
        </row>
        <row r="99">
          <cell r="A99" t="str">
            <v>Totals: ____</v>
          </cell>
          <cell r="B99" t="str">
            <v>______</v>
          </cell>
          <cell r="C99" t="str">
            <v>__________</v>
          </cell>
          <cell r="D99" t="str">
            <v>__________</v>
          </cell>
        </row>
        <row r="100">
          <cell r="A100">
            <v>1999</v>
          </cell>
          <cell r="B100">
            <v>1504</v>
          </cell>
          <cell r="C100">
            <v>452600</v>
          </cell>
          <cell r="D100">
            <v>1519</v>
          </cell>
        </row>
        <row r="102">
          <cell r="A102">
            <v>36526</v>
          </cell>
          <cell r="B102">
            <v>252</v>
          </cell>
          <cell r="C102">
            <v>34459</v>
          </cell>
          <cell r="D102" t="str">
            <v>92    136743       26.74       5       139</v>
          </cell>
        </row>
        <row r="103">
          <cell r="A103">
            <v>36557</v>
          </cell>
          <cell r="B103">
            <v>60</v>
          </cell>
          <cell r="C103">
            <v>18271</v>
          </cell>
          <cell r="D103" t="str">
            <v>29    304517       32.58       3        87</v>
          </cell>
        </row>
        <row r="104">
          <cell r="A104">
            <v>36586</v>
          </cell>
          <cell r="B104">
            <v>89</v>
          </cell>
          <cell r="C104">
            <v>33586</v>
          </cell>
          <cell r="D104" t="str">
            <v>159    377371       64.11       5       139</v>
          </cell>
        </row>
        <row r="105">
          <cell r="A105">
            <v>36617</v>
          </cell>
          <cell r="B105">
            <v>61</v>
          </cell>
          <cell r="C105">
            <v>30146</v>
          </cell>
          <cell r="D105" t="str">
            <v>50    494197       45.05       5       134</v>
          </cell>
        </row>
        <row r="106">
          <cell r="A106">
            <v>36647</v>
          </cell>
          <cell r="B106">
            <v>234</v>
          </cell>
          <cell r="C106">
            <v>31060</v>
          </cell>
          <cell r="D106" t="str">
            <v>33    132736       12.36       5       140</v>
          </cell>
        </row>
        <row r="107">
          <cell r="A107">
            <v>36678</v>
          </cell>
          <cell r="B107">
            <v>130</v>
          </cell>
          <cell r="C107">
            <v>29330</v>
          </cell>
          <cell r="D107" t="str">
            <v>53    225616       28.96       5       136</v>
          </cell>
        </row>
        <row r="108">
          <cell r="A108">
            <v>36708</v>
          </cell>
          <cell r="B108">
            <v>56</v>
          </cell>
          <cell r="C108">
            <v>30497</v>
          </cell>
          <cell r="D108" t="str">
            <v>132    544590       70.21       5       148</v>
          </cell>
        </row>
        <row r="109">
          <cell r="A109">
            <v>36739</v>
          </cell>
          <cell r="B109">
            <v>213</v>
          </cell>
          <cell r="C109">
            <v>31066</v>
          </cell>
          <cell r="D109" t="str">
            <v>97    145850       31.29       5       140</v>
          </cell>
        </row>
        <row r="110">
          <cell r="A110">
            <v>36770</v>
          </cell>
          <cell r="B110">
            <v>56</v>
          </cell>
          <cell r="C110">
            <v>30417</v>
          </cell>
          <cell r="D110" t="str">
            <v>66    543161       54.10       5       143</v>
          </cell>
        </row>
        <row r="111">
          <cell r="A111">
            <v>36800</v>
          </cell>
          <cell r="B111">
            <v>159</v>
          </cell>
          <cell r="C111">
            <v>29185</v>
          </cell>
          <cell r="D111" t="str">
            <v>117    183554       42.39       5       137</v>
          </cell>
        </row>
        <row r="112">
          <cell r="A112">
            <v>36831</v>
          </cell>
          <cell r="B112">
            <v>35</v>
          </cell>
          <cell r="C112">
            <v>27358</v>
          </cell>
          <cell r="D112" t="str">
            <v>64    781658       64.65       5       132</v>
          </cell>
        </row>
        <row r="113">
          <cell r="A113">
            <v>36861</v>
          </cell>
          <cell r="B113">
            <v>34</v>
          </cell>
          <cell r="C113">
            <v>28659</v>
          </cell>
          <cell r="D113" t="str">
            <v>69    842912       66.99       5       135</v>
          </cell>
        </row>
        <row r="114">
          <cell r="A114" t="str">
            <v>Totals: ____</v>
          </cell>
          <cell r="B114" t="str">
            <v>______</v>
          </cell>
          <cell r="C114" t="str">
            <v>__________</v>
          </cell>
          <cell r="D114" t="str">
            <v>__________</v>
          </cell>
        </row>
        <row r="115">
          <cell r="A115">
            <v>2000</v>
          </cell>
          <cell r="B115">
            <v>1379</v>
          </cell>
          <cell r="C115">
            <v>354034</v>
          </cell>
          <cell r="D115">
            <v>961</v>
          </cell>
        </row>
        <row r="117">
          <cell r="A117">
            <v>36892</v>
          </cell>
          <cell r="B117">
            <v>46</v>
          </cell>
          <cell r="C117">
            <v>27127</v>
          </cell>
          <cell r="D117" t="str">
            <v>85    589718       64.89       5       132</v>
          </cell>
        </row>
        <row r="118">
          <cell r="A118">
            <v>36923</v>
          </cell>
          <cell r="B118">
            <v>224</v>
          </cell>
          <cell r="C118">
            <v>24678</v>
          </cell>
          <cell r="D118" t="str">
            <v>54    110170       19.42       5       124</v>
          </cell>
        </row>
        <row r="119">
          <cell r="A119">
            <v>36951</v>
          </cell>
          <cell r="B119">
            <v>75</v>
          </cell>
          <cell r="C119">
            <v>24630</v>
          </cell>
          <cell r="D119" t="str">
            <v>108    328401       59.02       5       140</v>
          </cell>
        </row>
        <row r="120">
          <cell r="A120">
            <v>36982</v>
          </cell>
          <cell r="B120">
            <v>21</v>
          </cell>
          <cell r="C120">
            <v>11197</v>
          </cell>
          <cell r="D120" t="str">
            <v>38    533191       64.41       2        60</v>
          </cell>
        </row>
        <row r="121">
          <cell r="A121">
            <v>37012</v>
          </cell>
          <cell r="B121">
            <v>21</v>
          </cell>
          <cell r="C121">
            <v>12621</v>
          </cell>
          <cell r="D121" t="str">
            <v>72    601001       77.42       2        62</v>
          </cell>
        </row>
        <row r="122">
          <cell r="A122">
            <v>37043</v>
          </cell>
          <cell r="B122">
            <v>3</v>
          </cell>
          <cell r="C122">
            <v>1124</v>
          </cell>
          <cell r="D122" t="str">
            <v>4    374667       57.14       1        30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95"/>
    </sheetNames>
    <sheetDataSet>
      <sheetData sheetId="0">
        <row r="37">
          <cell r="A37">
            <v>35034</v>
          </cell>
          <cell r="B37">
            <v>1096</v>
          </cell>
          <cell r="C37">
            <v>153815</v>
          </cell>
          <cell r="D37" t="str">
            <v>21    140343        1.88      10       178</v>
          </cell>
        </row>
        <row r="38">
          <cell r="A38" t="str">
            <v>Totals: ___</v>
          </cell>
          <cell r="B38" t="str">
            <v>_______</v>
          </cell>
          <cell r="C38" t="str">
            <v>__________</v>
          </cell>
          <cell r="D38" t="str">
            <v>__________</v>
          </cell>
        </row>
        <row r="39">
          <cell r="A39">
            <v>1995</v>
          </cell>
          <cell r="B39">
            <v>1096</v>
          </cell>
          <cell r="C39">
            <v>153815</v>
          </cell>
          <cell r="D39">
            <v>21</v>
          </cell>
        </row>
        <row r="41">
          <cell r="A41">
            <v>35065</v>
          </cell>
          <cell r="B41">
            <v>4773</v>
          </cell>
          <cell r="C41">
            <v>346148</v>
          </cell>
          <cell r="D41" t="str">
            <v>647     72523       11.94      10       292</v>
          </cell>
        </row>
        <row r="42">
          <cell r="A42">
            <v>35096</v>
          </cell>
          <cell r="B42">
            <v>6028</v>
          </cell>
          <cell r="C42">
            <v>530690</v>
          </cell>
          <cell r="D42" t="str">
            <v>238     88038        3.80      10       270</v>
          </cell>
        </row>
        <row r="43">
          <cell r="A43">
            <v>35125</v>
          </cell>
          <cell r="B43">
            <v>12748</v>
          </cell>
          <cell r="C43">
            <v>789823</v>
          </cell>
          <cell r="D43" t="str">
            <v>299     61957        2.29      10       310</v>
          </cell>
        </row>
        <row r="44">
          <cell r="A44">
            <v>35156</v>
          </cell>
          <cell r="B44">
            <v>4458</v>
          </cell>
          <cell r="C44">
            <v>554537</v>
          </cell>
          <cell r="D44" t="str">
            <v>312    124392        6.54      10       300</v>
          </cell>
        </row>
        <row r="45">
          <cell r="A45">
            <v>35186</v>
          </cell>
          <cell r="B45">
            <v>4030</v>
          </cell>
          <cell r="C45">
            <v>511332</v>
          </cell>
          <cell r="D45" t="str">
            <v>607    126882       13.09      10       294</v>
          </cell>
        </row>
        <row r="46">
          <cell r="A46">
            <v>35217</v>
          </cell>
          <cell r="B46">
            <v>2700</v>
          </cell>
          <cell r="C46">
            <v>347218</v>
          </cell>
          <cell r="D46" t="str">
            <v>615    128600       18.55      10       283</v>
          </cell>
        </row>
        <row r="47">
          <cell r="A47">
            <v>35247</v>
          </cell>
          <cell r="B47">
            <v>4680</v>
          </cell>
          <cell r="C47">
            <v>703831</v>
          </cell>
          <cell r="D47" t="str">
            <v>460    150392        8.95      10       309</v>
          </cell>
        </row>
        <row r="48">
          <cell r="A48">
            <v>35278</v>
          </cell>
          <cell r="B48">
            <v>5150</v>
          </cell>
          <cell r="C48">
            <v>744195</v>
          </cell>
          <cell r="D48" t="str">
            <v>508    144504        8.98      10       308</v>
          </cell>
        </row>
        <row r="49">
          <cell r="A49">
            <v>35309</v>
          </cell>
          <cell r="B49">
            <v>4729</v>
          </cell>
          <cell r="C49">
            <v>698078</v>
          </cell>
          <cell r="D49" t="str">
            <v>852    147617       15.27      10       300</v>
          </cell>
        </row>
        <row r="50">
          <cell r="A50">
            <v>35339</v>
          </cell>
          <cell r="B50">
            <v>4912</v>
          </cell>
          <cell r="C50">
            <v>684295</v>
          </cell>
          <cell r="D50" t="str">
            <v>394    139311        7.43      10       308</v>
          </cell>
        </row>
        <row r="51">
          <cell r="A51">
            <v>35370</v>
          </cell>
          <cell r="B51">
            <v>4301</v>
          </cell>
          <cell r="C51">
            <v>652055</v>
          </cell>
          <cell r="D51" t="str">
            <v>465    151606        9.76      10       267</v>
          </cell>
        </row>
        <row r="52">
          <cell r="A52">
            <v>35400</v>
          </cell>
          <cell r="B52">
            <v>3817</v>
          </cell>
          <cell r="C52">
            <v>651279</v>
          </cell>
          <cell r="D52" t="str">
            <v>361    170626        8.64       9       276</v>
          </cell>
        </row>
        <row r="53">
          <cell r="A53" t="str">
            <v>Totals: ___</v>
          </cell>
          <cell r="B53" t="str">
            <v>_______</v>
          </cell>
          <cell r="C53" t="str">
            <v>__________</v>
          </cell>
          <cell r="D53" t="str">
            <v>__________</v>
          </cell>
        </row>
        <row r="54">
          <cell r="A54">
            <v>1996</v>
          </cell>
          <cell r="B54">
            <v>62326</v>
          </cell>
          <cell r="C54">
            <v>7213481</v>
          </cell>
          <cell r="D54">
            <v>5758</v>
          </cell>
        </row>
        <row r="56">
          <cell r="A56">
            <v>35431</v>
          </cell>
          <cell r="B56">
            <v>4123</v>
          </cell>
          <cell r="C56">
            <v>637026</v>
          </cell>
          <cell r="D56" t="str">
            <v>435    154506        9.54      10       277</v>
          </cell>
        </row>
        <row r="57">
          <cell r="A57">
            <v>35462</v>
          </cell>
          <cell r="B57">
            <v>4241</v>
          </cell>
          <cell r="C57">
            <v>570678</v>
          </cell>
          <cell r="D57" t="str">
            <v>342    134563        7.46      10       253</v>
          </cell>
        </row>
        <row r="58">
          <cell r="A58">
            <v>35490</v>
          </cell>
          <cell r="B58">
            <v>3825</v>
          </cell>
          <cell r="C58">
            <v>621054</v>
          </cell>
          <cell r="D58" t="str">
            <v>546    162368       12.49      10       275</v>
          </cell>
        </row>
        <row r="59">
          <cell r="A59">
            <v>35521</v>
          </cell>
          <cell r="B59">
            <v>3465</v>
          </cell>
          <cell r="C59">
            <v>597483</v>
          </cell>
          <cell r="D59" t="str">
            <v>420    172434       10.81       9       270</v>
          </cell>
        </row>
        <row r="60">
          <cell r="A60">
            <v>35551</v>
          </cell>
          <cell r="B60">
            <v>2976</v>
          </cell>
          <cell r="C60">
            <v>611267</v>
          </cell>
          <cell r="D60" t="str">
            <v>268    205399        8.26       9       269</v>
          </cell>
        </row>
        <row r="61">
          <cell r="A61">
            <v>35582</v>
          </cell>
          <cell r="B61">
            <v>4816</v>
          </cell>
          <cell r="C61">
            <v>576339</v>
          </cell>
          <cell r="D61" t="str">
            <v>516    119672        9.68       9       249</v>
          </cell>
        </row>
        <row r="62">
          <cell r="A62">
            <v>35612</v>
          </cell>
          <cell r="B62">
            <v>2551</v>
          </cell>
          <cell r="C62">
            <v>583428</v>
          </cell>
          <cell r="D62" t="str">
            <v>559    228706       17.97       8       247</v>
          </cell>
        </row>
        <row r="63">
          <cell r="A63">
            <v>35643</v>
          </cell>
          <cell r="B63">
            <v>4554</v>
          </cell>
          <cell r="C63">
            <v>572781</v>
          </cell>
          <cell r="D63" t="str">
            <v>422    125776        8.48       8       248</v>
          </cell>
        </row>
        <row r="64">
          <cell r="A64">
            <v>35674</v>
          </cell>
          <cell r="B64">
            <v>4064</v>
          </cell>
          <cell r="C64">
            <v>545763</v>
          </cell>
          <cell r="D64" t="str">
            <v>707    134293       14.82       8       240</v>
          </cell>
        </row>
        <row r="65">
          <cell r="A65">
            <v>35704</v>
          </cell>
          <cell r="B65">
            <v>3349</v>
          </cell>
          <cell r="C65">
            <v>543149</v>
          </cell>
          <cell r="D65" t="str">
            <v>394    162183       10.53       8       248</v>
          </cell>
        </row>
        <row r="66">
          <cell r="A66">
            <v>35735</v>
          </cell>
          <cell r="B66">
            <v>3478</v>
          </cell>
          <cell r="C66">
            <v>536105</v>
          </cell>
          <cell r="D66" t="str">
            <v>317    154142        8.35       9       259</v>
          </cell>
        </row>
        <row r="67">
          <cell r="A67">
            <v>35765</v>
          </cell>
          <cell r="B67">
            <v>3674</v>
          </cell>
          <cell r="C67">
            <v>537071</v>
          </cell>
          <cell r="D67" t="str">
            <v>644    146182       14.91       9       262</v>
          </cell>
        </row>
        <row r="68">
          <cell r="A68" t="str">
            <v>Totals: ___</v>
          </cell>
          <cell r="B68" t="str">
            <v>_______</v>
          </cell>
          <cell r="C68" t="str">
            <v>__________</v>
          </cell>
          <cell r="D68" t="str">
            <v>__________</v>
          </cell>
        </row>
        <row r="69">
          <cell r="A69">
            <v>1997</v>
          </cell>
          <cell r="B69">
            <v>45116</v>
          </cell>
          <cell r="C69">
            <v>6932144</v>
          </cell>
          <cell r="D69">
            <v>5570</v>
          </cell>
        </row>
        <row r="71">
          <cell r="A71">
            <v>35796</v>
          </cell>
          <cell r="B71">
            <v>3437</v>
          </cell>
          <cell r="C71">
            <v>550521</v>
          </cell>
          <cell r="D71" t="str">
            <v>451    160175       11.60       9       279</v>
          </cell>
        </row>
        <row r="72">
          <cell r="A72">
            <v>35827</v>
          </cell>
          <cell r="B72">
            <v>3143</v>
          </cell>
          <cell r="C72">
            <v>493171</v>
          </cell>
          <cell r="D72" t="str">
            <v>294    156911        8.55       9       252</v>
          </cell>
        </row>
        <row r="73">
          <cell r="A73">
            <v>35855</v>
          </cell>
          <cell r="B73">
            <v>3405</v>
          </cell>
          <cell r="C73">
            <v>540557</v>
          </cell>
          <cell r="D73" t="str">
            <v>184    158754        5.13       9       277</v>
          </cell>
        </row>
        <row r="74">
          <cell r="A74">
            <v>35886</v>
          </cell>
          <cell r="B74">
            <v>3119</v>
          </cell>
          <cell r="C74">
            <v>518170</v>
          </cell>
          <cell r="D74" t="str">
            <v>209    166134        6.28       9       270</v>
          </cell>
        </row>
        <row r="75">
          <cell r="A75">
            <v>35916</v>
          </cell>
          <cell r="B75">
            <v>3389</v>
          </cell>
          <cell r="C75">
            <v>522288</v>
          </cell>
          <cell r="D75" t="str">
            <v>213    154113        5.91       9       279</v>
          </cell>
        </row>
        <row r="76">
          <cell r="A76">
            <v>35947</v>
          </cell>
          <cell r="B76">
            <v>3207</v>
          </cell>
          <cell r="C76">
            <v>487301</v>
          </cell>
          <cell r="D76" t="str">
            <v>116    151950        3.49       9       263</v>
          </cell>
        </row>
        <row r="77">
          <cell r="A77">
            <v>35977</v>
          </cell>
          <cell r="B77">
            <v>3725</v>
          </cell>
          <cell r="C77">
            <v>446021</v>
          </cell>
          <cell r="D77" t="str">
            <v>203    119738        5.17       8       245</v>
          </cell>
        </row>
        <row r="78">
          <cell r="A78">
            <v>36008</v>
          </cell>
          <cell r="B78">
            <v>3203</v>
          </cell>
          <cell r="C78">
            <v>381064</v>
          </cell>
          <cell r="D78" t="str">
            <v>560    118971       14.88       8       229</v>
          </cell>
        </row>
        <row r="79">
          <cell r="A79">
            <v>36039</v>
          </cell>
          <cell r="B79">
            <v>4260</v>
          </cell>
          <cell r="C79">
            <v>471496</v>
          </cell>
          <cell r="D79" t="str">
            <v>194    110680        4.36       7       210</v>
          </cell>
        </row>
        <row r="80">
          <cell r="A80">
            <v>36069</v>
          </cell>
          <cell r="B80">
            <v>4231</v>
          </cell>
          <cell r="C80">
            <v>478300</v>
          </cell>
          <cell r="D80" t="str">
            <v>148    113047        3.38       8       245</v>
          </cell>
        </row>
        <row r="81">
          <cell r="A81">
            <v>36100</v>
          </cell>
          <cell r="B81">
            <v>3686</v>
          </cell>
          <cell r="C81">
            <v>441798</v>
          </cell>
          <cell r="D81" t="str">
            <v>159    119859        4.14       7       208</v>
          </cell>
        </row>
        <row r="82">
          <cell r="A82">
            <v>36130</v>
          </cell>
          <cell r="B82">
            <v>4272</v>
          </cell>
          <cell r="C82">
            <v>448856</v>
          </cell>
          <cell r="D82" t="str">
            <v>99    105070        2.26       7       217</v>
          </cell>
        </row>
        <row r="83">
          <cell r="A83" t="str">
            <v>Totals: ___</v>
          </cell>
          <cell r="B83" t="str">
            <v>_______</v>
          </cell>
          <cell r="C83" t="str">
            <v>__________</v>
          </cell>
          <cell r="D83" t="str">
            <v>__________</v>
          </cell>
        </row>
        <row r="84">
          <cell r="A84">
            <v>1998</v>
          </cell>
          <cell r="B84">
            <v>43077</v>
          </cell>
          <cell r="C84">
            <v>5779543</v>
          </cell>
          <cell r="D84">
            <v>2830</v>
          </cell>
        </row>
        <row r="86">
          <cell r="A86">
            <v>36161</v>
          </cell>
          <cell r="B86">
            <v>3512</v>
          </cell>
          <cell r="C86">
            <v>442124</v>
          </cell>
          <cell r="D86" t="str">
            <v>189    125890        5.11       6       124</v>
          </cell>
        </row>
        <row r="87">
          <cell r="A87">
            <v>36192</v>
          </cell>
          <cell r="B87">
            <v>292</v>
          </cell>
          <cell r="C87">
            <v>36134</v>
          </cell>
          <cell r="D87" t="str">
            <v>184    123747       38.66       5        84</v>
          </cell>
        </row>
        <row r="88">
          <cell r="A88">
            <v>36220</v>
          </cell>
          <cell r="B88">
            <v>3351</v>
          </cell>
          <cell r="C88">
            <v>443972</v>
          </cell>
          <cell r="D88" t="str">
            <v>356    132490        9.60       8       248</v>
          </cell>
        </row>
        <row r="89">
          <cell r="A89">
            <v>36251</v>
          </cell>
          <cell r="B89">
            <v>2781</v>
          </cell>
          <cell r="C89">
            <v>405653</v>
          </cell>
          <cell r="D89" t="str">
            <v>297    145866        9.65       6       179</v>
          </cell>
        </row>
        <row r="90">
          <cell r="A90">
            <v>36281</v>
          </cell>
          <cell r="B90">
            <v>2996</v>
          </cell>
          <cell r="C90">
            <v>413773</v>
          </cell>
          <cell r="D90" t="str">
            <v>270    138109        8.27       6       186</v>
          </cell>
        </row>
        <row r="91">
          <cell r="A91">
            <v>36312</v>
          </cell>
          <cell r="B91">
            <v>3258</v>
          </cell>
          <cell r="C91">
            <v>391718</v>
          </cell>
          <cell r="D91" t="str">
            <v>257    120233        7.31       6       180</v>
          </cell>
        </row>
        <row r="92">
          <cell r="A92">
            <v>36342</v>
          </cell>
          <cell r="B92">
            <v>3488</v>
          </cell>
          <cell r="C92">
            <v>419088</v>
          </cell>
          <cell r="D92" t="str">
            <v>314    120152        8.26       8       240</v>
          </cell>
        </row>
        <row r="93">
          <cell r="A93">
            <v>36373</v>
          </cell>
          <cell r="B93">
            <v>3476</v>
          </cell>
          <cell r="C93">
            <v>412889</v>
          </cell>
          <cell r="D93" t="str">
            <v>350    118783        9.15       7       217</v>
          </cell>
        </row>
        <row r="94">
          <cell r="A94">
            <v>36404</v>
          </cell>
          <cell r="B94">
            <v>2999</v>
          </cell>
          <cell r="C94">
            <v>361610</v>
          </cell>
          <cell r="D94" t="str">
            <v>653    120577       17.88       8       210</v>
          </cell>
        </row>
        <row r="95">
          <cell r="A95">
            <v>36434</v>
          </cell>
          <cell r="B95">
            <v>3123</v>
          </cell>
          <cell r="C95">
            <v>392713</v>
          </cell>
          <cell r="D95" t="str">
            <v>454    125749       12.69       7       216</v>
          </cell>
        </row>
        <row r="96">
          <cell r="A96">
            <v>36465</v>
          </cell>
          <cell r="B96">
            <v>3058</v>
          </cell>
          <cell r="C96">
            <v>381880</v>
          </cell>
          <cell r="D96" t="str">
            <v>318    124880        9.42       6       179</v>
          </cell>
        </row>
        <row r="97">
          <cell r="A97">
            <v>36495</v>
          </cell>
          <cell r="B97">
            <v>2993</v>
          </cell>
          <cell r="C97">
            <v>390322</v>
          </cell>
          <cell r="D97" t="str">
            <v>336    130412       10.09       6       186</v>
          </cell>
        </row>
        <row r="98">
          <cell r="A98" t="str">
            <v>Totals: ___</v>
          </cell>
          <cell r="B98" t="str">
            <v>_______</v>
          </cell>
          <cell r="C98" t="str">
            <v>__________</v>
          </cell>
          <cell r="D98" t="str">
            <v>__________</v>
          </cell>
        </row>
        <row r="99">
          <cell r="A99">
            <v>1999</v>
          </cell>
          <cell r="B99">
            <v>35327</v>
          </cell>
          <cell r="C99">
            <v>4491876</v>
          </cell>
          <cell r="D99">
            <v>3978</v>
          </cell>
        </row>
        <row r="101">
          <cell r="A101">
            <v>36526</v>
          </cell>
          <cell r="B101">
            <v>3403</v>
          </cell>
          <cell r="C101">
            <v>393814</v>
          </cell>
          <cell r="D101" t="str">
            <v>348    115726        9.28       7       217</v>
          </cell>
        </row>
        <row r="102">
          <cell r="A102">
            <v>36557</v>
          </cell>
          <cell r="B102">
            <v>269</v>
          </cell>
          <cell r="C102">
            <v>15416</v>
          </cell>
          <cell r="D102" t="str">
            <v>166     57309       38.16       3        81</v>
          </cell>
        </row>
        <row r="103">
          <cell r="A103">
            <v>36586</v>
          </cell>
          <cell r="B103">
            <v>2940</v>
          </cell>
          <cell r="C103">
            <v>357405</v>
          </cell>
          <cell r="D103" t="str">
            <v>123    121567        4.02       4       124</v>
          </cell>
        </row>
        <row r="104">
          <cell r="A104">
            <v>36617</v>
          </cell>
          <cell r="B104">
            <v>2928</v>
          </cell>
          <cell r="C104">
            <v>359929</v>
          </cell>
          <cell r="D104" t="str">
            <v>184    122927        5.91       6       180</v>
          </cell>
        </row>
        <row r="105">
          <cell r="A105">
            <v>36647</v>
          </cell>
          <cell r="B105">
            <v>3386</v>
          </cell>
          <cell r="C105">
            <v>350925</v>
          </cell>
          <cell r="D105" t="str">
            <v>426    103640       11.18       4       123</v>
          </cell>
        </row>
        <row r="106">
          <cell r="A106">
            <v>36678</v>
          </cell>
          <cell r="B106">
            <v>3150</v>
          </cell>
          <cell r="C106">
            <v>342369</v>
          </cell>
          <cell r="D106" t="str">
            <v>448    108689       12.45       6       163</v>
          </cell>
        </row>
        <row r="107">
          <cell r="A107">
            <v>36708</v>
          </cell>
          <cell r="B107">
            <v>2724</v>
          </cell>
          <cell r="C107">
            <v>347642</v>
          </cell>
          <cell r="D107" t="str">
            <v>621    127622       18.57       6       186</v>
          </cell>
        </row>
        <row r="108">
          <cell r="A108">
            <v>36739</v>
          </cell>
          <cell r="B108">
            <v>2874</v>
          </cell>
          <cell r="C108">
            <v>343539</v>
          </cell>
          <cell r="D108" t="str">
            <v>265    119534        8.44       8       214</v>
          </cell>
        </row>
        <row r="109">
          <cell r="A109">
            <v>36770</v>
          </cell>
          <cell r="B109">
            <v>2262</v>
          </cell>
          <cell r="C109">
            <v>296355</v>
          </cell>
          <cell r="D109" t="str">
            <v>77    131015        3.29       3        90</v>
          </cell>
        </row>
        <row r="110">
          <cell r="A110">
            <v>36800</v>
          </cell>
          <cell r="B110">
            <v>2445</v>
          </cell>
          <cell r="C110">
            <v>307424</v>
          </cell>
          <cell r="D110" t="str">
            <v>498    125736       16.92       5       154</v>
          </cell>
        </row>
        <row r="111">
          <cell r="A111">
            <v>36831</v>
          </cell>
          <cell r="B111">
            <v>2435</v>
          </cell>
          <cell r="C111">
            <v>309104</v>
          </cell>
          <cell r="D111" t="str">
            <v>116    126943        4.55       7       210</v>
          </cell>
        </row>
        <row r="112">
          <cell r="A112">
            <v>36861</v>
          </cell>
          <cell r="B112">
            <v>2782</v>
          </cell>
          <cell r="C112">
            <v>319500</v>
          </cell>
          <cell r="D112" t="str">
            <v>149    114846        5.08       7       217</v>
          </cell>
        </row>
        <row r="113">
          <cell r="A113" t="str">
            <v>Totals: ___</v>
          </cell>
          <cell r="B113" t="str">
            <v>_______</v>
          </cell>
          <cell r="C113" t="str">
            <v>__________</v>
          </cell>
          <cell r="D113" t="str">
            <v>__________</v>
          </cell>
        </row>
        <row r="114">
          <cell r="A114">
            <v>2000</v>
          </cell>
          <cell r="B114">
            <v>31598</v>
          </cell>
          <cell r="C114">
            <v>3743422</v>
          </cell>
          <cell r="D114">
            <v>3421</v>
          </cell>
        </row>
        <row r="116">
          <cell r="A116">
            <v>36892</v>
          </cell>
          <cell r="B116">
            <v>2937</v>
          </cell>
          <cell r="C116">
            <v>305642</v>
          </cell>
          <cell r="D116" t="str">
            <v>111    104067        3.64       5       155</v>
          </cell>
        </row>
        <row r="117">
          <cell r="A117">
            <v>36923</v>
          </cell>
          <cell r="B117">
            <v>2902</v>
          </cell>
          <cell r="C117">
            <v>272435</v>
          </cell>
          <cell r="D117" t="str">
            <v>91     93879        3.04       5       130</v>
          </cell>
        </row>
        <row r="118">
          <cell r="A118">
            <v>36951</v>
          </cell>
          <cell r="B118">
            <v>3091</v>
          </cell>
          <cell r="C118">
            <v>295266</v>
          </cell>
          <cell r="D118" t="str">
            <v>87     95525        2.74       4       124</v>
          </cell>
        </row>
        <row r="119">
          <cell r="A119">
            <v>37012</v>
          </cell>
          <cell r="B119">
            <v>91</v>
          </cell>
          <cell r="C119">
            <v>4032</v>
          </cell>
          <cell r="D119" t="str">
            <v>25     44308       21.55       1        31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96"/>
    </sheetNames>
    <sheetDataSet>
      <sheetData sheetId="0">
        <row r="36">
          <cell r="A36">
            <v>35065</v>
          </cell>
          <cell r="B36">
            <v>511</v>
          </cell>
          <cell r="C36">
            <v>91151</v>
          </cell>
          <cell r="D36" t="str">
            <v>257    178378       33.46       7       136</v>
          </cell>
        </row>
        <row r="37">
          <cell r="A37">
            <v>35096</v>
          </cell>
          <cell r="B37">
            <v>1743</v>
          </cell>
          <cell r="C37">
            <v>118573</v>
          </cell>
          <cell r="D37" t="str">
            <v>175     68029        9.12       7       203</v>
          </cell>
        </row>
        <row r="38">
          <cell r="A38">
            <v>35125</v>
          </cell>
          <cell r="B38">
            <v>2147</v>
          </cell>
          <cell r="C38">
            <v>106740</v>
          </cell>
          <cell r="D38" t="str">
            <v>193     49716        8.25       7       217</v>
          </cell>
        </row>
        <row r="39">
          <cell r="A39">
            <v>35156</v>
          </cell>
          <cell r="B39">
            <v>1642</v>
          </cell>
          <cell r="C39">
            <v>95305</v>
          </cell>
          <cell r="D39" t="str">
            <v>165     58043        9.13       7       210</v>
          </cell>
        </row>
        <row r="40">
          <cell r="A40">
            <v>35186</v>
          </cell>
          <cell r="B40">
            <v>1593</v>
          </cell>
          <cell r="C40">
            <v>89956</v>
          </cell>
          <cell r="D40" t="str">
            <v>330     56470       17.16       7       217</v>
          </cell>
        </row>
        <row r="41">
          <cell r="A41">
            <v>35217</v>
          </cell>
          <cell r="B41">
            <v>1377</v>
          </cell>
          <cell r="C41">
            <v>80294</v>
          </cell>
          <cell r="D41" t="str">
            <v>244     58311       15.05       7       210</v>
          </cell>
        </row>
        <row r="42">
          <cell r="A42">
            <v>35247</v>
          </cell>
          <cell r="B42">
            <v>1102</v>
          </cell>
          <cell r="C42">
            <v>85289</v>
          </cell>
          <cell r="D42" t="str">
            <v>228     77395       17.14       7       217</v>
          </cell>
        </row>
        <row r="43">
          <cell r="A43">
            <v>35278</v>
          </cell>
          <cell r="B43">
            <v>1308</v>
          </cell>
          <cell r="C43">
            <v>84518</v>
          </cell>
          <cell r="D43" t="str">
            <v>230     64617       14.95       7       216</v>
          </cell>
        </row>
        <row r="44">
          <cell r="A44">
            <v>35309</v>
          </cell>
          <cell r="B44">
            <v>897</v>
          </cell>
          <cell r="C44">
            <v>75303</v>
          </cell>
          <cell r="D44" t="str">
            <v>457     83950       33.75       7       202</v>
          </cell>
        </row>
        <row r="45">
          <cell r="A45">
            <v>35339</v>
          </cell>
          <cell r="B45">
            <v>766</v>
          </cell>
          <cell r="C45">
            <v>72289</v>
          </cell>
          <cell r="D45" t="str">
            <v>204     94373       21.03       7       214</v>
          </cell>
        </row>
        <row r="46">
          <cell r="A46">
            <v>35370</v>
          </cell>
          <cell r="B46">
            <v>1167</v>
          </cell>
          <cell r="C46">
            <v>69841</v>
          </cell>
          <cell r="D46" t="str">
            <v>329     59847       21.99       7       208</v>
          </cell>
        </row>
        <row r="47">
          <cell r="A47">
            <v>35400</v>
          </cell>
          <cell r="B47">
            <v>1030</v>
          </cell>
          <cell r="C47">
            <v>67163</v>
          </cell>
          <cell r="D47" t="str">
            <v>24     65207        2.28       7       214</v>
          </cell>
        </row>
        <row r="48">
          <cell r="A48" t="str">
            <v>Totals: ___</v>
          </cell>
          <cell r="B48" t="str">
            <v>_______</v>
          </cell>
          <cell r="C48" t="str">
            <v>__________</v>
          </cell>
          <cell r="D48" t="str">
            <v>__________</v>
          </cell>
        </row>
        <row r="49">
          <cell r="A49">
            <v>1996</v>
          </cell>
          <cell r="B49">
            <v>15283</v>
          </cell>
          <cell r="C49">
            <v>1036422</v>
          </cell>
          <cell r="D49">
            <v>2836</v>
          </cell>
        </row>
        <row r="51">
          <cell r="A51">
            <v>35431</v>
          </cell>
          <cell r="B51">
            <v>1150</v>
          </cell>
          <cell r="C51">
            <v>40074</v>
          </cell>
          <cell r="D51" t="str">
            <v>76     34847        6.20       5       153</v>
          </cell>
        </row>
        <row r="52">
          <cell r="A52">
            <v>35462</v>
          </cell>
          <cell r="B52">
            <v>891</v>
          </cell>
          <cell r="C52">
            <v>58374</v>
          </cell>
          <cell r="D52" t="str">
            <v>139     65516       13.50       7       192</v>
          </cell>
        </row>
        <row r="53">
          <cell r="A53">
            <v>35490</v>
          </cell>
          <cell r="B53">
            <v>888</v>
          </cell>
          <cell r="C53">
            <v>64443</v>
          </cell>
          <cell r="D53" t="str">
            <v>455     72571       33.88       7       215</v>
          </cell>
        </row>
        <row r="54">
          <cell r="A54">
            <v>35521</v>
          </cell>
          <cell r="B54">
            <v>1222</v>
          </cell>
          <cell r="C54">
            <v>60297</v>
          </cell>
          <cell r="D54" t="str">
            <v>314     49343       20.44       7       208</v>
          </cell>
        </row>
        <row r="55">
          <cell r="A55">
            <v>35551</v>
          </cell>
          <cell r="B55">
            <v>629</v>
          </cell>
          <cell r="C55">
            <v>62320</v>
          </cell>
          <cell r="D55" t="str">
            <v>181     99078       22.35       7       212</v>
          </cell>
        </row>
        <row r="56">
          <cell r="A56">
            <v>35582</v>
          </cell>
          <cell r="B56">
            <v>1027</v>
          </cell>
          <cell r="C56">
            <v>59481</v>
          </cell>
          <cell r="D56" t="str">
            <v>410     57918       28.53       7       205</v>
          </cell>
        </row>
        <row r="57">
          <cell r="A57">
            <v>35612</v>
          </cell>
          <cell r="B57">
            <v>773</v>
          </cell>
          <cell r="C57">
            <v>58258</v>
          </cell>
          <cell r="D57" t="str">
            <v>348     75367       31.04       7       212</v>
          </cell>
        </row>
        <row r="58">
          <cell r="A58">
            <v>35643</v>
          </cell>
          <cell r="B58">
            <v>750</v>
          </cell>
          <cell r="C58">
            <v>51465</v>
          </cell>
          <cell r="D58" t="str">
            <v>171     68621       18.57       7       212</v>
          </cell>
        </row>
        <row r="59">
          <cell r="A59">
            <v>35674</v>
          </cell>
          <cell r="B59">
            <v>544</v>
          </cell>
          <cell r="C59">
            <v>53649</v>
          </cell>
          <cell r="D59" t="str">
            <v>425     98620       43.86       7       205</v>
          </cell>
        </row>
        <row r="60">
          <cell r="A60">
            <v>35704</v>
          </cell>
          <cell r="B60">
            <v>842</v>
          </cell>
          <cell r="C60">
            <v>53319</v>
          </cell>
          <cell r="D60" t="str">
            <v>175     63325       17.21       7       212</v>
          </cell>
        </row>
        <row r="61">
          <cell r="A61">
            <v>35735</v>
          </cell>
          <cell r="B61">
            <v>745</v>
          </cell>
          <cell r="C61">
            <v>52478</v>
          </cell>
          <cell r="D61" t="str">
            <v>156     70441       17.31       7       204</v>
          </cell>
        </row>
        <row r="62">
          <cell r="A62">
            <v>35765</v>
          </cell>
          <cell r="B62">
            <v>471</v>
          </cell>
          <cell r="C62">
            <v>46596</v>
          </cell>
          <cell r="D62" t="str">
            <v>529     98930       52.90       7       212</v>
          </cell>
        </row>
        <row r="63">
          <cell r="A63" t="str">
            <v>Totals: ___</v>
          </cell>
          <cell r="B63" t="str">
            <v>_______</v>
          </cell>
          <cell r="C63" t="str">
            <v>__________</v>
          </cell>
          <cell r="D63" t="str">
            <v>__________</v>
          </cell>
        </row>
        <row r="64">
          <cell r="A64">
            <v>1997</v>
          </cell>
          <cell r="B64">
            <v>9932</v>
          </cell>
          <cell r="C64">
            <v>660754</v>
          </cell>
          <cell r="D64">
            <v>3379</v>
          </cell>
        </row>
        <row r="66">
          <cell r="A66">
            <v>35796</v>
          </cell>
          <cell r="B66">
            <v>801</v>
          </cell>
          <cell r="C66">
            <v>53928</v>
          </cell>
          <cell r="D66" t="str">
            <v>382     67326       32.29       7       212</v>
          </cell>
        </row>
        <row r="67">
          <cell r="A67">
            <v>35827</v>
          </cell>
          <cell r="B67">
            <v>550</v>
          </cell>
          <cell r="C67">
            <v>48709</v>
          </cell>
          <cell r="D67" t="str">
            <v>233     88562       29.76       7       191</v>
          </cell>
        </row>
        <row r="68">
          <cell r="A68">
            <v>35855</v>
          </cell>
          <cell r="B68">
            <v>450</v>
          </cell>
          <cell r="C68">
            <v>49097</v>
          </cell>
          <cell r="D68" t="str">
            <v>52    109105       10.36       7       212</v>
          </cell>
        </row>
        <row r="69">
          <cell r="A69">
            <v>35886</v>
          </cell>
          <cell r="B69">
            <v>460</v>
          </cell>
          <cell r="C69">
            <v>47115</v>
          </cell>
          <cell r="D69" t="str">
            <v>34    102424        6.88       7       205</v>
          </cell>
        </row>
        <row r="70">
          <cell r="A70">
            <v>35916</v>
          </cell>
          <cell r="B70">
            <v>470</v>
          </cell>
          <cell r="C70">
            <v>48585</v>
          </cell>
          <cell r="D70" t="str">
            <v>68    103373       12.64       7       212</v>
          </cell>
        </row>
        <row r="71">
          <cell r="A71">
            <v>35947</v>
          </cell>
          <cell r="B71">
            <v>572</v>
          </cell>
          <cell r="C71">
            <v>43099</v>
          </cell>
          <cell r="D71" t="str">
            <v>43     75348        6.99       7       205</v>
          </cell>
        </row>
        <row r="72">
          <cell r="A72">
            <v>35977</v>
          </cell>
          <cell r="B72">
            <v>407</v>
          </cell>
          <cell r="C72">
            <v>47204</v>
          </cell>
          <cell r="D72" t="str">
            <v>62    115981       13.22       7       212</v>
          </cell>
        </row>
        <row r="73">
          <cell r="A73">
            <v>36008</v>
          </cell>
          <cell r="B73">
            <v>270</v>
          </cell>
          <cell r="C73">
            <v>240453</v>
          </cell>
          <cell r="D73" t="str">
            <v>38    890567       12.34       7       212</v>
          </cell>
        </row>
        <row r="74">
          <cell r="A74">
            <v>36039</v>
          </cell>
          <cell r="B74">
            <v>542</v>
          </cell>
          <cell r="C74">
            <v>38849</v>
          </cell>
          <cell r="D74" t="str">
            <v>102     71678       15.84       7       205</v>
          </cell>
        </row>
        <row r="75">
          <cell r="A75">
            <v>36069</v>
          </cell>
          <cell r="B75">
            <v>389</v>
          </cell>
          <cell r="C75">
            <v>43093</v>
          </cell>
          <cell r="D75" t="str">
            <v>29    110779        6.94       7       176</v>
          </cell>
        </row>
        <row r="76">
          <cell r="A76">
            <v>36100</v>
          </cell>
          <cell r="B76">
            <v>466</v>
          </cell>
          <cell r="C76">
            <v>41310</v>
          </cell>
          <cell r="D76" t="str">
            <v>32     88649        6.43       7       209</v>
          </cell>
        </row>
        <row r="77">
          <cell r="A77">
            <v>36130</v>
          </cell>
          <cell r="B77">
            <v>524</v>
          </cell>
          <cell r="C77">
            <v>31420</v>
          </cell>
          <cell r="D77" t="str">
            <v>59962        6.43       6       186</v>
          </cell>
        </row>
        <row r="78">
          <cell r="A78" t="str">
            <v>Totals: ___</v>
          </cell>
          <cell r="B78" t="str">
            <v>_______</v>
          </cell>
          <cell r="C78" t="str">
            <v>__________</v>
          </cell>
          <cell r="D78" t="str">
            <v>__________</v>
          </cell>
        </row>
        <row r="79">
          <cell r="A79">
            <v>1998</v>
          </cell>
          <cell r="B79">
            <v>5901</v>
          </cell>
          <cell r="C79">
            <v>732862</v>
          </cell>
          <cell r="D79">
            <v>1075</v>
          </cell>
        </row>
        <row r="81">
          <cell r="A81">
            <v>36161</v>
          </cell>
          <cell r="B81">
            <v>359</v>
          </cell>
          <cell r="C81">
            <v>43778</v>
          </cell>
          <cell r="D81" t="str">
            <v>279    121945       43.73       7       186</v>
          </cell>
        </row>
        <row r="82">
          <cell r="A82">
            <v>36192</v>
          </cell>
          <cell r="B82">
            <v>341</v>
          </cell>
          <cell r="C82">
            <v>34516</v>
          </cell>
          <cell r="D82" t="str">
            <v>159    101220       31.80       7       151</v>
          </cell>
        </row>
        <row r="83">
          <cell r="A83">
            <v>36220</v>
          </cell>
          <cell r="B83">
            <v>626</v>
          </cell>
          <cell r="C83">
            <v>42516</v>
          </cell>
          <cell r="D83" t="str">
            <v>325     67917       34.17       7       214</v>
          </cell>
        </row>
        <row r="84">
          <cell r="A84">
            <v>36251</v>
          </cell>
          <cell r="B84">
            <v>274</v>
          </cell>
          <cell r="C84">
            <v>29076</v>
          </cell>
          <cell r="D84" t="str">
            <v>171    106117       38.43       6       180</v>
          </cell>
        </row>
        <row r="85">
          <cell r="A85">
            <v>36281</v>
          </cell>
          <cell r="B85">
            <v>401</v>
          </cell>
          <cell r="C85">
            <v>29654</v>
          </cell>
          <cell r="D85" t="str">
            <v>100     73951       19.96       6       160</v>
          </cell>
        </row>
        <row r="86">
          <cell r="A86">
            <v>36312</v>
          </cell>
          <cell r="B86">
            <v>250</v>
          </cell>
          <cell r="C86">
            <v>28610</v>
          </cell>
          <cell r="D86" t="str">
            <v>194    114441       43.69       6       180</v>
          </cell>
        </row>
        <row r="87">
          <cell r="A87">
            <v>36342</v>
          </cell>
          <cell r="B87">
            <v>416</v>
          </cell>
          <cell r="C87">
            <v>40684</v>
          </cell>
          <cell r="D87" t="str">
            <v>184     97799       30.67       7       206</v>
          </cell>
        </row>
        <row r="88">
          <cell r="A88">
            <v>36373</v>
          </cell>
          <cell r="B88">
            <v>332</v>
          </cell>
          <cell r="C88">
            <v>39281</v>
          </cell>
          <cell r="D88" t="str">
            <v>133    118317       28.60       7       214</v>
          </cell>
        </row>
        <row r="89">
          <cell r="A89">
            <v>36404</v>
          </cell>
          <cell r="B89">
            <v>252</v>
          </cell>
          <cell r="C89">
            <v>36740</v>
          </cell>
          <cell r="D89" t="str">
            <v>236    145794       48.36       7       210</v>
          </cell>
        </row>
        <row r="90">
          <cell r="A90">
            <v>36434</v>
          </cell>
          <cell r="B90">
            <v>62</v>
          </cell>
          <cell r="C90">
            <v>34017</v>
          </cell>
          <cell r="D90" t="str">
            <v>184    548662       74.80       7       217</v>
          </cell>
        </row>
        <row r="91">
          <cell r="A91">
            <v>36465</v>
          </cell>
          <cell r="B91">
            <v>663</v>
          </cell>
          <cell r="C91">
            <v>28438</v>
          </cell>
          <cell r="D91" t="str">
            <v>104     42893       13.56       6       180</v>
          </cell>
        </row>
        <row r="92">
          <cell r="A92">
            <v>36495</v>
          </cell>
          <cell r="B92">
            <v>8</v>
          </cell>
          <cell r="C92">
            <v>27729</v>
          </cell>
          <cell r="D92" t="str">
            <v>218   3466126       96.46       6       186</v>
          </cell>
        </row>
        <row r="93">
          <cell r="A93" t="str">
            <v>Totals: ___</v>
          </cell>
          <cell r="B93" t="str">
            <v>_______</v>
          </cell>
          <cell r="C93" t="str">
            <v>__________</v>
          </cell>
          <cell r="D93" t="str">
            <v>__________</v>
          </cell>
        </row>
        <row r="94">
          <cell r="A94">
            <v>1999</v>
          </cell>
          <cell r="B94">
            <v>3984</v>
          </cell>
          <cell r="C94">
            <v>415039</v>
          </cell>
          <cell r="D94">
            <v>2287</v>
          </cell>
        </row>
        <row r="96">
          <cell r="A96">
            <v>36526</v>
          </cell>
          <cell r="B96">
            <v>584</v>
          </cell>
          <cell r="C96">
            <v>34259</v>
          </cell>
          <cell r="D96" t="str">
            <v>230     58663       28.26       7       217</v>
          </cell>
        </row>
        <row r="97">
          <cell r="A97">
            <v>36557</v>
          </cell>
          <cell r="B97">
            <v>31</v>
          </cell>
          <cell r="C97">
            <v>4943</v>
          </cell>
          <cell r="D97" t="str">
            <v>159452       28.26       1        28</v>
          </cell>
        </row>
        <row r="98">
          <cell r="A98">
            <v>36586</v>
          </cell>
          <cell r="B98">
            <v>452</v>
          </cell>
          <cell r="C98">
            <v>27226</v>
          </cell>
          <cell r="D98" t="str">
            <v>307     60235       40.45       6       186</v>
          </cell>
        </row>
        <row r="99">
          <cell r="A99">
            <v>36617</v>
          </cell>
          <cell r="B99">
            <v>669</v>
          </cell>
          <cell r="C99">
            <v>28279</v>
          </cell>
          <cell r="D99" t="str">
            <v>187     42271       21.85       7       210</v>
          </cell>
        </row>
        <row r="100">
          <cell r="A100">
            <v>36647</v>
          </cell>
          <cell r="B100">
            <v>148</v>
          </cell>
          <cell r="C100">
            <v>22019</v>
          </cell>
          <cell r="D100" t="str">
            <v>101    148778       40.56       6       186</v>
          </cell>
        </row>
        <row r="101">
          <cell r="A101">
            <v>36678</v>
          </cell>
          <cell r="B101">
            <v>510</v>
          </cell>
          <cell r="C101">
            <v>25560</v>
          </cell>
          <cell r="D101" t="str">
            <v>250     50118       32.89       7       210</v>
          </cell>
        </row>
        <row r="102">
          <cell r="A102">
            <v>36708</v>
          </cell>
          <cell r="B102">
            <v>78</v>
          </cell>
          <cell r="C102">
            <v>24170</v>
          </cell>
          <cell r="D102" t="str">
            <v>390    309872       83.33       7       217</v>
          </cell>
        </row>
        <row r="103">
          <cell r="A103">
            <v>36739</v>
          </cell>
          <cell r="B103">
            <v>45</v>
          </cell>
          <cell r="C103">
            <v>25929</v>
          </cell>
          <cell r="D103" t="str">
            <v>327    576201       87.90       7       217</v>
          </cell>
        </row>
        <row r="104">
          <cell r="A104">
            <v>36770</v>
          </cell>
          <cell r="B104">
            <v>223</v>
          </cell>
          <cell r="C104">
            <v>18382</v>
          </cell>
          <cell r="D104" t="str">
            <v>364     82431       62.01       6       180</v>
          </cell>
        </row>
        <row r="105">
          <cell r="A105">
            <v>36800</v>
          </cell>
          <cell r="B105">
            <v>541</v>
          </cell>
          <cell r="C105">
            <v>24403</v>
          </cell>
          <cell r="D105" t="str">
            <v>797     45108       59.57       6       186</v>
          </cell>
        </row>
        <row r="106">
          <cell r="A106">
            <v>36831</v>
          </cell>
          <cell r="B106">
            <v>310</v>
          </cell>
          <cell r="C106">
            <v>23717</v>
          </cell>
          <cell r="D106" t="str">
            <v>238     76507       43.43       7       210</v>
          </cell>
        </row>
        <row r="107">
          <cell r="A107">
            <v>36861</v>
          </cell>
          <cell r="B107">
            <v>322</v>
          </cell>
          <cell r="C107">
            <v>25690</v>
          </cell>
          <cell r="D107" t="str">
            <v>253     79783       44.00       7       214</v>
          </cell>
        </row>
        <row r="108">
          <cell r="A108" t="str">
            <v>Totals: ___</v>
          </cell>
          <cell r="B108" t="str">
            <v>_______</v>
          </cell>
          <cell r="C108" t="str">
            <v>__________</v>
          </cell>
          <cell r="D108" t="str">
            <v>__________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b96"/>
    </sheetNames>
    <sheetDataSet>
      <sheetData sheetId="0">
        <row r="32">
          <cell r="A32" t="str">
            <v>Monthly Pro</v>
          </cell>
          <cell r="B32" t="str">
            <v>duction</v>
          </cell>
        </row>
        <row r="33">
          <cell r="A33" t="str">
            <v>Date</v>
          </cell>
          <cell r="B33" t="str">
            <v>Oil</v>
          </cell>
          <cell r="C33" t="str">
            <v>Gas</v>
          </cell>
          <cell r="D33" t="str">
            <v>Water    Cond Yld   % Water   # of       Days</v>
          </cell>
        </row>
        <row r="34">
          <cell r="A34" t="str">
            <v>MO/YR</v>
          </cell>
          <cell r="B34" t="str">
            <v>BBLS</v>
          </cell>
          <cell r="C34" t="str">
            <v>MCF</v>
          </cell>
          <cell r="D34" t="str">
            <v>BBLS    BBLS/MCF             Wells        on</v>
          </cell>
        </row>
        <row r="35">
          <cell r="A35" t="str">
            <v>------------</v>
          </cell>
          <cell r="B35" t="str">
            <v>--------</v>
          </cell>
          <cell r="C35" t="str">
            <v>------------</v>
          </cell>
          <cell r="D35" t="str">
            <v>--------------------------------------------------------</v>
          </cell>
        </row>
        <row r="36">
          <cell r="A36">
            <v>35096</v>
          </cell>
          <cell r="B36">
            <v>1207</v>
          </cell>
          <cell r="C36">
            <v>40751</v>
          </cell>
          <cell r="D36" t="str">
            <v>10,096     33763       89.32       5       124</v>
          </cell>
        </row>
        <row r="37">
          <cell r="A37">
            <v>35125</v>
          </cell>
          <cell r="B37">
            <v>2942</v>
          </cell>
          <cell r="C37">
            <v>107770</v>
          </cell>
          <cell r="D37" t="str">
            <v>3,968     36632       57.42       4       124</v>
          </cell>
        </row>
        <row r="38">
          <cell r="A38">
            <v>35156</v>
          </cell>
          <cell r="B38">
            <v>2423</v>
          </cell>
          <cell r="C38">
            <v>107415</v>
          </cell>
          <cell r="D38" t="str">
            <v>3,516     44332       59.20       5       139</v>
          </cell>
        </row>
        <row r="39">
          <cell r="A39">
            <v>35186</v>
          </cell>
          <cell r="B39">
            <v>2253</v>
          </cell>
          <cell r="C39">
            <v>99714</v>
          </cell>
          <cell r="D39" t="str">
            <v>1,316     44259       36.87       3        72</v>
          </cell>
        </row>
        <row r="40">
          <cell r="A40">
            <v>35217</v>
          </cell>
          <cell r="B40">
            <v>2038</v>
          </cell>
          <cell r="C40">
            <v>84555</v>
          </cell>
          <cell r="D40" t="str">
            <v>277     41490       11.97       2        60</v>
          </cell>
        </row>
        <row r="41">
          <cell r="A41">
            <v>35247</v>
          </cell>
          <cell r="B41">
            <v>1905</v>
          </cell>
          <cell r="C41">
            <v>86704</v>
          </cell>
          <cell r="D41" t="str">
            <v>435     45514       18.59       3        93</v>
          </cell>
        </row>
        <row r="42">
          <cell r="A42">
            <v>35278</v>
          </cell>
          <cell r="B42">
            <v>1891</v>
          </cell>
          <cell r="C42">
            <v>82686</v>
          </cell>
          <cell r="D42" t="str">
            <v>366     43727       16.22       3        93</v>
          </cell>
        </row>
        <row r="43">
          <cell r="A43">
            <v>35309</v>
          </cell>
          <cell r="B43">
            <v>1674</v>
          </cell>
          <cell r="C43">
            <v>81613</v>
          </cell>
          <cell r="D43" t="str">
            <v>371     48754       18.14       3        90</v>
          </cell>
        </row>
        <row r="44">
          <cell r="A44">
            <v>35339</v>
          </cell>
          <cell r="B44">
            <v>1924</v>
          </cell>
          <cell r="C44">
            <v>103021</v>
          </cell>
          <cell r="D44" t="str">
            <v>368     53546       16.06       3        93</v>
          </cell>
        </row>
        <row r="45">
          <cell r="A45">
            <v>35370</v>
          </cell>
          <cell r="B45">
            <v>2797</v>
          </cell>
          <cell r="C45">
            <v>82298</v>
          </cell>
          <cell r="D45" t="str">
            <v>1,264     29424       31.13       4       102</v>
          </cell>
        </row>
        <row r="46">
          <cell r="A46">
            <v>35400</v>
          </cell>
          <cell r="B46">
            <v>2500</v>
          </cell>
          <cell r="C46">
            <v>79524</v>
          </cell>
          <cell r="D46" t="str">
            <v>2,694     31810       51.87       4       124</v>
          </cell>
        </row>
        <row r="47">
          <cell r="A47" t="str">
            <v>Totals: ___</v>
          </cell>
          <cell r="B47" t="str">
            <v>_______</v>
          </cell>
          <cell r="C47" t="str">
            <v>__________</v>
          </cell>
          <cell r="D47" t="str">
            <v>__________</v>
          </cell>
        </row>
        <row r="48">
          <cell r="A48">
            <v>1996</v>
          </cell>
          <cell r="B48">
            <v>23554</v>
          </cell>
          <cell r="C48">
            <v>956051</v>
          </cell>
          <cell r="D48">
            <v>24671</v>
          </cell>
        </row>
        <row r="50">
          <cell r="A50">
            <v>35431</v>
          </cell>
          <cell r="B50">
            <v>2297</v>
          </cell>
          <cell r="C50">
            <v>76551</v>
          </cell>
          <cell r="D50" t="str">
            <v>2,178     33327       48.67       4        79</v>
          </cell>
        </row>
        <row r="51">
          <cell r="A51">
            <v>35462</v>
          </cell>
          <cell r="B51">
            <v>2044</v>
          </cell>
          <cell r="C51">
            <v>83690</v>
          </cell>
          <cell r="D51" t="str">
            <v>2,188     40945       51.70       5       115</v>
          </cell>
        </row>
        <row r="52">
          <cell r="A52">
            <v>35490</v>
          </cell>
          <cell r="B52">
            <v>2101</v>
          </cell>
          <cell r="C52">
            <v>70399</v>
          </cell>
          <cell r="D52" t="str">
            <v>2,818     33508       57.29       3        74</v>
          </cell>
        </row>
        <row r="53">
          <cell r="A53">
            <v>35521</v>
          </cell>
          <cell r="B53">
            <v>2074</v>
          </cell>
          <cell r="C53">
            <v>62723</v>
          </cell>
          <cell r="D53" t="str">
            <v>1,670     30243       44.60       3        67</v>
          </cell>
        </row>
        <row r="54">
          <cell r="A54">
            <v>35551</v>
          </cell>
          <cell r="B54">
            <v>1559</v>
          </cell>
          <cell r="C54">
            <v>69876</v>
          </cell>
          <cell r="D54" t="str">
            <v>830     44822       34.74       4        75</v>
          </cell>
        </row>
        <row r="55">
          <cell r="A55">
            <v>35582</v>
          </cell>
          <cell r="B55">
            <v>1929</v>
          </cell>
          <cell r="C55">
            <v>70769</v>
          </cell>
          <cell r="D55" t="str">
            <v>2,329     36687       54.70       4        90</v>
          </cell>
        </row>
        <row r="56">
          <cell r="A56">
            <v>35612</v>
          </cell>
          <cell r="B56">
            <v>2126</v>
          </cell>
          <cell r="C56">
            <v>75337</v>
          </cell>
          <cell r="D56" t="str">
            <v>3,812     35437       64.20       4       121</v>
          </cell>
        </row>
        <row r="57">
          <cell r="A57">
            <v>35643</v>
          </cell>
          <cell r="B57">
            <v>1973</v>
          </cell>
          <cell r="C57">
            <v>73363</v>
          </cell>
          <cell r="D57" t="str">
            <v>4,847     37184       71.07       4       124</v>
          </cell>
        </row>
        <row r="58">
          <cell r="A58">
            <v>35674</v>
          </cell>
          <cell r="B58">
            <v>1625</v>
          </cell>
          <cell r="C58">
            <v>64732</v>
          </cell>
          <cell r="D58" t="str">
            <v>3,355     39836       67.37       4        95</v>
          </cell>
        </row>
        <row r="59">
          <cell r="A59">
            <v>35704</v>
          </cell>
          <cell r="B59">
            <v>1672</v>
          </cell>
          <cell r="C59">
            <v>62756</v>
          </cell>
          <cell r="D59" t="str">
            <v>4,052     37534       70.79       4       104</v>
          </cell>
        </row>
        <row r="60">
          <cell r="A60">
            <v>35735</v>
          </cell>
          <cell r="B60">
            <v>1485</v>
          </cell>
          <cell r="C60">
            <v>59719</v>
          </cell>
          <cell r="D60" t="str">
            <v>2,459     40215       62.35       3        72</v>
          </cell>
        </row>
        <row r="61">
          <cell r="A61">
            <v>35765</v>
          </cell>
          <cell r="B61">
            <v>1751</v>
          </cell>
          <cell r="C61">
            <v>58560</v>
          </cell>
          <cell r="D61" t="str">
            <v>4,814     33444       73.33       4       107</v>
          </cell>
        </row>
        <row r="62">
          <cell r="A62" t="str">
            <v>Totals: ___</v>
          </cell>
          <cell r="B62" t="str">
            <v>_______</v>
          </cell>
          <cell r="C62" t="str">
            <v>__________</v>
          </cell>
          <cell r="D62" t="str">
            <v>__________</v>
          </cell>
        </row>
        <row r="63">
          <cell r="A63">
            <v>1997</v>
          </cell>
          <cell r="B63">
            <v>22636</v>
          </cell>
          <cell r="C63">
            <v>828475</v>
          </cell>
          <cell r="D63">
            <v>35352</v>
          </cell>
        </row>
        <row r="65">
          <cell r="A65">
            <v>35796</v>
          </cell>
          <cell r="B65">
            <v>1456</v>
          </cell>
          <cell r="C65">
            <v>58558</v>
          </cell>
          <cell r="D65" t="str">
            <v>4,745     40219       76.52       4       110</v>
          </cell>
        </row>
        <row r="66">
          <cell r="A66">
            <v>35827</v>
          </cell>
          <cell r="B66">
            <v>1335</v>
          </cell>
          <cell r="C66">
            <v>48826</v>
          </cell>
          <cell r="D66" t="str">
            <v>3,754     36574       73.77       4        87</v>
          </cell>
        </row>
        <row r="67">
          <cell r="A67">
            <v>35855</v>
          </cell>
          <cell r="B67">
            <v>1287</v>
          </cell>
          <cell r="C67">
            <v>53615</v>
          </cell>
          <cell r="D67" t="str">
            <v>4,236     41659       76.70       4       109</v>
          </cell>
        </row>
        <row r="68">
          <cell r="A68">
            <v>35886</v>
          </cell>
          <cell r="B68">
            <v>1268</v>
          </cell>
          <cell r="C68">
            <v>65176</v>
          </cell>
          <cell r="D68" t="str">
            <v>4,655     51401       78.59       4       102</v>
          </cell>
        </row>
        <row r="69">
          <cell r="A69">
            <v>35916</v>
          </cell>
          <cell r="B69">
            <v>1476</v>
          </cell>
          <cell r="C69">
            <v>66750</v>
          </cell>
          <cell r="D69" t="str">
            <v>4,279     45224       74.35       4       106</v>
          </cell>
        </row>
        <row r="70">
          <cell r="A70">
            <v>35947</v>
          </cell>
          <cell r="B70">
            <v>1018</v>
          </cell>
          <cell r="C70">
            <v>62150</v>
          </cell>
          <cell r="D70" t="str">
            <v>2,938     61052       74.27       4        86</v>
          </cell>
        </row>
        <row r="71">
          <cell r="A71">
            <v>35977</v>
          </cell>
          <cell r="B71">
            <v>980</v>
          </cell>
          <cell r="C71">
            <v>59830</v>
          </cell>
          <cell r="D71" t="str">
            <v>3,732     61052       79.20       4        97</v>
          </cell>
        </row>
        <row r="72">
          <cell r="A72">
            <v>36008</v>
          </cell>
          <cell r="B72">
            <v>1399</v>
          </cell>
          <cell r="C72">
            <v>60640</v>
          </cell>
          <cell r="D72" t="str">
            <v>5,379     43346       79.36       3        67</v>
          </cell>
        </row>
        <row r="73">
          <cell r="A73">
            <v>36039</v>
          </cell>
          <cell r="B73">
            <v>1244</v>
          </cell>
          <cell r="C73">
            <v>55432</v>
          </cell>
          <cell r="D73" t="str">
            <v>3,917     44560       75.90       4        91</v>
          </cell>
        </row>
        <row r="74">
          <cell r="A74">
            <v>36069</v>
          </cell>
          <cell r="B74">
            <v>1089</v>
          </cell>
          <cell r="C74">
            <v>50688</v>
          </cell>
          <cell r="D74" t="str">
            <v>5,343     46546       83.07       4        97</v>
          </cell>
        </row>
        <row r="75">
          <cell r="A75">
            <v>36100</v>
          </cell>
          <cell r="B75">
            <v>1369</v>
          </cell>
          <cell r="C75">
            <v>52764</v>
          </cell>
          <cell r="D75" t="str">
            <v>4,838     38543       77.94       3        90</v>
          </cell>
        </row>
        <row r="76">
          <cell r="A76">
            <v>36130</v>
          </cell>
          <cell r="B76">
            <v>652</v>
          </cell>
          <cell r="C76">
            <v>56194</v>
          </cell>
          <cell r="D76" t="str">
            <v>4,779     86188       87.99       3        92</v>
          </cell>
        </row>
        <row r="77">
          <cell r="A77" t="str">
            <v>Totals: ___</v>
          </cell>
          <cell r="B77" t="str">
            <v>_______</v>
          </cell>
          <cell r="C77" t="str">
            <v>__________</v>
          </cell>
          <cell r="D77" t="str">
            <v>__________</v>
          </cell>
        </row>
        <row r="78">
          <cell r="A78">
            <v>1998</v>
          </cell>
          <cell r="B78">
            <v>14573</v>
          </cell>
          <cell r="C78">
            <v>690623</v>
          </cell>
          <cell r="D78">
            <v>52595</v>
          </cell>
        </row>
        <row r="80">
          <cell r="A80">
            <v>36161</v>
          </cell>
          <cell r="B80">
            <v>825</v>
          </cell>
          <cell r="C80">
            <v>44720</v>
          </cell>
          <cell r="D80" t="str">
            <v>4,973     54207       85.77       3        93</v>
          </cell>
        </row>
        <row r="81">
          <cell r="A81">
            <v>36192</v>
          </cell>
          <cell r="B81">
            <v>837</v>
          </cell>
          <cell r="C81">
            <v>39775</v>
          </cell>
          <cell r="D81" t="str">
            <v>3,739     47521       81.71       3        80</v>
          </cell>
        </row>
        <row r="82">
          <cell r="A82">
            <v>36220</v>
          </cell>
          <cell r="B82">
            <v>339</v>
          </cell>
          <cell r="C82">
            <v>25251</v>
          </cell>
          <cell r="D82" t="str">
            <v>140     74487       29.23       2        62</v>
          </cell>
        </row>
        <row r="83">
          <cell r="A83">
            <v>36251</v>
          </cell>
          <cell r="B83">
            <v>286</v>
          </cell>
          <cell r="C83">
            <v>17089</v>
          </cell>
          <cell r="D83" t="str">
            <v>33     59752       10.34       2        60</v>
          </cell>
        </row>
        <row r="84">
          <cell r="A84">
            <v>36281</v>
          </cell>
          <cell r="B84">
            <v>685</v>
          </cell>
          <cell r="C84">
            <v>51747</v>
          </cell>
          <cell r="D84" t="str">
            <v>227     75544       24.89       3        93</v>
          </cell>
        </row>
        <row r="85">
          <cell r="A85">
            <v>36312</v>
          </cell>
          <cell r="B85">
            <v>628</v>
          </cell>
          <cell r="C85">
            <v>44905</v>
          </cell>
          <cell r="D85" t="str">
            <v>89     71505       12.41       1        30</v>
          </cell>
        </row>
        <row r="86">
          <cell r="A86">
            <v>36342</v>
          </cell>
          <cell r="B86">
            <v>494</v>
          </cell>
          <cell r="C86">
            <v>44601</v>
          </cell>
          <cell r="D86" t="str">
            <v>202     90286       29.02       2        62</v>
          </cell>
        </row>
        <row r="87">
          <cell r="A87">
            <v>36373</v>
          </cell>
          <cell r="B87">
            <v>570</v>
          </cell>
          <cell r="C87">
            <v>44398</v>
          </cell>
          <cell r="D87" t="str">
            <v>165     77892       22.45       3        93</v>
          </cell>
        </row>
        <row r="88">
          <cell r="A88">
            <v>36404</v>
          </cell>
          <cell r="B88">
            <v>464</v>
          </cell>
          <cell r="C88">
            <v>37499</v>
          </cell>
          <cell r="D88" t="str">
            <v>90     80817       16.25       2        60</v>
          </cell>
        </row>
        <row r="89">
          <cell r="A89">
            <v>36434</v>
          </cell>
          <cell r="B89">
            <v>354</v>
          </cell>
          <cell r="C89">
            <v>35413</v>
          </cell>
          <cell r="D89" t="str">
            <v>120    100037       25.32       2        62</v>
          </cell>
        </row>
        <row r="90">
          <cell r="A90">
            <v>36465</v>
          </cell>
          <cell r="B90">
            <v>430</v>
          </cell>
          <cell r="C90">
            <v>27615</v>
          </cell>
          <cell r="D90" t="str">
            <v>142     64221       24.83       2        60</v>
          </cell>
        </row>
        <row r="91">
          <cell r="A91">
            <v>36495</v>
          </cell>
          <cell r="B91">
            <v>327</v>
          </cell>
          <cell r="C91">
            <v>23415</v>
          </cell>
          <cell r="D91" t="str">
            <v>131     71606       28.60       2        62</v>
          </cell>
        </row>
        <row r="92">
          <cell r="A92" t="str">
            <v>Totals: ___</v>
          </cell>
          <cell r="B92" t="str">
            <v>_______</v>
          </cell>
          <cell r="C92" t="str">
            <v>__________</v>
          </cell>
          <cell r="D92" t="str">
            <v>__________</v>
          </cell>
        </row>
        <row r="93">
          <cell r="A93">
            <v>1999</v>
          </cell>
          <cell r="B93">
            <v>6239</v>
          </cell>
          <cell r="C93">
            <v>436428</v>
          </cell>
          <cell r="D93">
            <v>10051</v>
          </cell>
        </row>
        <row r="95">
          <cell r="A95">
            <v>36526</v>
          </cell>
          <cell r="B95">
            <v>343</v>
          </cell>
          <cell r="C95">
            <v>36341</v>
          </cell>
          <cell r="D95" t="str">
            <v>190    105951       35.65       3        92</v>
          </cell>
        </row>
        <row r="96">
          <cell r="A96">
            <v>36557</v>
          </cell>
          <cell r="B96">
            <v>309</v>
          </cell>
          <cell r="C96">
            <v>29716</v>
          </cell>
          <cell r="D96" t="str">
            <v>239     96169       43.61       3        87</v>
          </cell>
        </row>
        <row r="97">
          <cell r="A97">
            <v>36586</v>
          </cell>
          <cell r="B97">
            <v>296</v>
          </cell>
          <cell r="C97">
            <v>32395</v>
          </cell>
          <cell r="D97" t="str">
            <v>155    109443       34.37       3        93</v>
          </cell>
        </row>
        <row r="98">
          <cell r="A98">
            <v>36617</v>
          </cell>
          <cell r="B98">
            <v>272</v>
          </cell>
          <cell r="C98">
            <v>31891</v>
          </cell>
          <cell r="D98" t="str">
            <v>82    117247       23.16       3        90</v>
          </cell>
        </row>
        <row r="99">
          <cell r="A99">
            <v>36647</v>
          </cell>
          <cell r="B99">
            <v>281</v>
          </cell>
          <cell r="C99">
            <v>29971</v>
          </cell>
          <cell r="D99" t="str">
            <v>119    106659       29.75       3        93</v>
          </cell>
        </row>
        <row r="100">
          <cell r="A100">
            <v>36678</v>
          </cell>
          <cell r="B100">
            <v>374</v>
          </cell>
          <cell r="C100">
            <v>34460</v>
          </cell>
          <cell r="D100" t="str">
            <v>142     92140       27.52       3        90</v>
          </cell>
        </row>
        <row r="101">
          <cell r="A101">
            <v>36708</v>
          </cell>
          <cell r="B101">
            <v>324</v>
          </cell>
          <cell r="C101">
            <v>26178</v>
          </cell>
          <cell r="D101" t="str">
            <v>92     80797       22.12       3        92</v>
          </cell>
        </row>
        <row r="102">
          <cell r="A102">
            <v>36739</v>
          </cell>
          <cell r="B102">
            <v>252</v>
          </cell>
          <cell r="C102">
            <v>26077</v>
          </cell>
          <cell r="D102" t="str">
            <v>101    103481       28.61       3        93</v>
          </cell>
        </row>
        <row r="103">
          <cell r="A103">
            <v>36770</v>
          </cell>
          <cell r="B103">
            <v>12</v>
          </cell>
          <cell r="C103">
            <v>833</v>
          </cell>
          <cell r="D103" t="str">
            <v>50     69417       80.65       2        60</v>
          </cell>
        </row>
        <row r="104">
          <cell r="A104">
            <v>36800</v>
          </cell>
          <cell r="B104">
            <v>386</v>
          </cell>
          <cell r="C104">
            <v>40066</v>
          </cell>
          <cell r="D104" t="str">
            <v>120    103798       23.72       3        93</v>
          </cell>
        </row>
        <row r="105">
          <cell r="A105">
            <v>36831</v>
          </cell>
          <cell r="B105">
            <v>419</v>
          </cell>
          <cell r="C105">
            <v>35739</v>
          </cell>
          <cell r="D105" t="str">
            <v>172     85296       29.10       3        89</v>
          </cell>
        </row>
        <row r="106">
          <cell r="A106">
            <v>36861</v>
          </cell>
          <cell r="B106">
            <v>412</v>
          </cell>
          <cell r="C106">
            <v>38029</v>
          </cell>
          <cell r="D106" t="str">
            <v>223     92304       35.12       3        93</v>
          </cell>
        </row>
        <row r="107">
          <cell r="A107" t="str">
            <v>Totals: ___</v>
          </cell>
          <cell r="B107" t="str">
            <v>_______</v>
          </cell>
          <cell r="C107" t="str">
            <v>__________</v>
          </cell>
          <cell r="D107" t="str">
            <v>__________</v>
          </cell>
        </row>
        <row r="108">
          <cell r="A108">
            <v>2000</v>
          </cell>
          <cell r="B108">
            <v>3680</v>
          </cell>
          <cell r="C108">
            <v>361696</v>
          </cell>
          <cell r="D108">
            <v>1685</v>
          </cell>
        </row>
        <row r="110">
          <cell r="A110">
            <v>36892</v>
          </cell>
          <cell r="B110">
            <v>357</v>
          </cell>
          <cell r="C110">
            <v>36714</v>
          </cell>
          <cell r="D110" t="str">
            <v>217    102841       37.80       3        93</v>
          </cell>
        </row>
        <row r="111">
          <cell r="A111">
            <v>36923</v>
          </cell>
          <cell r="B111">
            <v>294</v>
          </cell>
          <cell r="C111">
            <v>32245</v>
          </cell>
          <cell r="D111" t="str">
            <v>165    109677       35.95       3        84</v>
          </cell>
        </row>
        <row r="112">
          <cell r="A112">
            <v>36951</v>
          </cell>
          <cell r="B112">
            <v>287</v>
          </cell>
          <cell r="C112">
            <v>34464</v>
          </cell>
          <cell r="D112" t="str">
            <v>180    120084       38.54       2        62</v>
          </cell>
        </row>
        <row r="113">
          <cell r="A113">
            <v>36982</v>
          </cell>
          <cell r="B113">
            <v>5</v>
          </cell>
          <cell r="C113">
            <v>582</v>
          </cell>
          <cell r="D113" t="str">
            <v>72    116401       93.51       1        30</v>
          </cell>
        </row>
        <row r="114">
          <cell r="A114">
            <v>37012</v>
          </cell>
          <cell r="B114">
            <v>401</v>
          </cell>
          <cell r="C114">
            <v>33442</v>
          </cell>
          <cell r="D114" t="str">
            <v>36     83397        8.24       3        93</v>
          </cell>
        </row>
        <row r="115">
          <cell r="A115" t="str">
            <v>Totals: ___</v>
          </cell>
          <cell r="B115" t="str">
            <v>_______</v>
          </cell>
          <cell r="C115" t="str">
            <v>__________</v>
          </cell>
          <cell r="D115" t="str">
            <v>__________</v>
          </cell>
        </row>
        <row r="116">
          <cell r="A116">
            <v>2001</v>
          </cell>
          <cell r="B116">
            <v>1344</v>
          </cell>
          <cell r="C116">
            <v>137447</v>
          </cell>
          <cell r="D116">
            <v>670</v>
          </cell>
        </row>
        <row r="118">
          <cell r="A118" t="str">
            <v>============</v>
          </cell>
          <cell r="B118" t="str">
            <v>========</v>
          </cell>
          <cell r="C118" t="str">
            <v>============</v>
          </cell>
          <cell r="D118" t="str">
            <v>==================================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96"/>
    </sheetNames>
    <sheetDataSet>
      <sheetData sheetId="0">
        <row r="36">
          <cell r="A36">
            <v>35125</v>
          </cell>
          <cell r="B36">
            <v>3939</v>
          </cell>
          <cell r="C36">
            <v>200948</v>
          </cell>
          <cell r="D36" t="str">
            <v>8,228     51015       67.63       9       207</v>
          </cell>
        </row>
        <row r="37">
          <cell r="A37">
            <v>35156</v>
          </cell>
          <cell r="B37">
            <v>11992</v>
          </cell>
          <cell r="C37">
            <v>420455</v>
          </cell>
          <cell r="D37" t="str">
            <v>15,510     35062       56.40       9       266</v>
          </cell>
        </row>
        <row r="38">
          <cell r="A38">
            <v>35186</v>
          </cell>
          <cell r="B38">
            <v>6504</v>
          </cell>
          <cell r="C38">
            <v>416684</v>
          </cell>
          <cell r="D38" t="str">
            <v>16,731     64066       72.01       8       248</v>
          </cell>
        </row>
        <row r="39">
          <cell r="A39">
            <v>35217</v>
          </cell>
          <cell r="B39">
            <v>6952</v>
          </cell>
          <cell r="C39">
            <v>429854</v>
          </cell>
          <cell r="D39" t="str">
            <v>17,348     61832       71.39       9       266</v>
          </cell>
        </row>
        <row r="40">
          <cell r="A40">
            <v>35247</v>
          </cell>
          <cell r="B40">
            <v>6636</v>
          </cell>
          <cell r="C40">
            <v>421159</v>
          </cell>
          <cell r="D40" t="str">
            <v>9,245     63466       58.21       9       272</v>
          </cell>
        </row>
        <row r="41">
          <cell r="A41">
            <v>35278</v>
          </cell>
          <cell r="B41">
            <v>5411</v>
          </cell>
          <cell r="C41">
            <v>366818</v>
          </cell>
          <cell r="D41" t="str">
            <v>10,152     67792       65.23       8       246</v>
          </cell>
        </row>
        <row r="42">
          <cell r="A42">
            <v>35309</v>
          </cell>
          <cell r="B42">
            <v>4547</v>
          </cell>
          <cell r="C42">
            <v>343898</v>
          </cell>
          <cell r="D42" t="str">
            <v>9,810     75632       68.33       8       180</v>
          </cell>
        </row>
        <row r="43">
          <cell r="A43">
            <v>35339</v>
          </cell>
          <cell r="B43">
            <v>4689</v>
          </cell>
          <cell r="C43">
            <v>348563</v>
          </cell>
          <cell r="D43" t="str">
            <v>11,253     74337       70.59       8       248</v>
          </cell>
        </row>
        <row r="44">
          <cell r="A44">
            <v>35370</v>
          </cell>
          <cell r="B44">
            <v>4639</v>
          </cell>
          <cell r="C44">
            <v>329196</v>
          </cell>
          <cell r="D44" t="str">
            <v>11,411     70963       71.10       8       210</v>
          </cell>
        </row>
        <row r="45">
          <cell r="A45">
            <v>35400</v>
          </cell>
          <cell r="B45">
            <v>4446</v>
          </cell>
          <cell r="C45">
            <v>290351</v>
          </cell>
          <cell r="D45" t="str">
            <v>346     65307        7.22       7       155</v>
          </cell>
        </row>
        <row r="46">
          <cell r="A46" t="str">
            <v>Totals: ___</v>
          </cell>
          <cell r="B46" t="str">
            <v>_______</v>
          </cell>
          <cell r="C46" t="str">
            <v>__________</v>
          </cell>
          <cell r="D46" t="str">
            <v>__________</v>
          </cell>
        </row>
        <row r="47">
          <cell r="A47">
            <v>1996</v>
          </cell>
          <cell r="B47">
            <v>59755</v>
          </cell>
          <cell r="C47">
            <v>3567926</v>
          </cell>
          <cell r="D47">
            <v>110034</v>
          </cell>
        </row>
        <row r="49">
          <cell r="A49">
            <v>35431</v>
          </cell>
          <cell r="B49">
            <v>4513</v>
          </cell>
          <cell r="C49">
            <v>298998</v>
          </cell>
          <cell r="D49" t="str">
            <v>385     66253        7.86       7       155</v>
          </cell>
        </row>
        <row r="50">
          <cell r="A50">
            <v>35462</v>
          </cell>
          <cell r="B50">
            <v>4054</v>
          </cell>
          <cell r="C50">
            <v>266767</v>
          </cell>
          <cell r="D50" t="str">
            <v>392     65804        8.82       7       195</v>
          </cell>
        </row>
        <row r="51">
          <cell r="A51">
            <v>35490</v>
          </cell>
          <cell r="B51">
            <v>4536</v>
          </cell>
          <cell r="C51">
            <v>300475</v>
          </cell>
          <cell r="D51" t="str">
            <v>1,041     66243       18.67       8       248</v>
          </cell>
        </row>
        <row r="52">
          <cell r="A52">
            <v>35521</v>
          </cell>
          <cell r="B52">
            <v>4431</v>
          </cell>
          <cell r="C52">
            <v>303017</v>
          </cell>
          <cell r="D52" t="str">
            <v>909     68386       17.02       8       240</v>
          </cell>
        </row>
        <row r="53">
          <cell r="A53">
            <v>35551</v>
          </cell>
          <cell r="B53">
            <v>5230</v>
          </cell>
          <cell r="C53">
            <v>309015</v>
          </cell>
          <cell r="D53" t="str">
            <v>981     59086       15.79       8       238</v>
          </cell>
        </row>
        <row r="54">
          <cell r="A54">
            <v>35582</v>
          </cell>
          <cell r="B54">
            <v>3567</v>
          </cell>
          <cell r="C54">
            <v>289083</v>
          </cell>
          <cell r="D54" t="str">
            <v>1,016     81044       22.17       8       240</v>
          </cell>
        </row>
        <row r="55">
          <cell r="A55">
            <v>35612</v>
          </cell>
          <cell r="B55">
            <v>5038</v>
          </cell>
          <cell r="C55">
            <v>285632</v>
          </cell>
          <cell r="D55" t="str">
            <v>1,093     56696       17.83       8       248</v>
          </cell>
        </row>
        <row r="56">
          <cell r="A56">
            <v>35643</v>
          </cell>
          <cell r="B56">
            <v>3937</v>
          </cell>
          <cell r="C56">
            <v>281712</v>
          </cell>
          <cell r="D56" t="str">
            <v>706     71555       15.21       8       248</v>
          </cell>
        </row>
        <row r="57">
          <cell r="A57">
            <v>35674</v>
          </cell>
          <cell r="B57">
            <v>4301</v>
          </cell>
          <cell r="C57">
            <v>291213</v>
          </cell>
          <cell r="D57" t="str">
            <v>968     67709       18.37       8       240</v>
          </cell>
        </row>
        <row r="58">
          <cell r="A58">
            <v>35704</v>
          </cell>
          <cell r="B58">
            <v>4845</v>
          </cell>
          <cell r="C58">
            <v>301290</v>
          </cell>
          <cell r="D58" t="str">
            <v>9,061     62186       65.16       9       277</v>
          </cell>
        </row>
        <row r="59">
          <cell r="A59">
            <v>35735</v>
          </cell>
          <cell r="B59">
            <v>4712</v>
          </cell>
          <cell r="C59">
            <v>279691</v>
          </cell>
          <cell r="D59" t="str">
            <v>9,553     59358       66.97       9       269</v>
          </cell>
        </row>
        <row r="60">
          <cell r="A60">
            <v>35765</v>
          </cell>
          <cell r="B60">
            <v>3305</v>
          </cell>
          <cell r="C60">
            <v>290636</v>
          </cell>
          <cell r="D60" t="str">
            <v>11,443     87939       77.59       9       279</v>
          </cell>
        </row>
        <row r="61">
          <cell r="A61" t="str">
            <v>Totals: ___</v>
          </cell>
          <cell r="B61" t="str">
            <v>_______</v>
          </cell>
          <cell r="C61" t="str">
            <v>__________</v>
          </cell>
          <cell r="D61" t="str">
            <v>__________</v>
          </cell>
        </row>
        <row r="62">
          <cell r="A62">
            <v>1997</v>
          </cell>
          <cell r="B62">
            <v>52469</v>
          </cell>
          <cell r="C62">
            <v>3497529</v>
          </cell>
          <cell r="D62">
            <v>37548</v>
          </cell>
        </row>
        <row r="64">
          <cell r="A64">
            <v>35796</v>
          </cell>
          <cell r="B64">
            <v>5389</v>
          </cell>
          <cell r="C64">
            <v>263819</v>
          </cell>
          <cell r="D64" t="str">
            <v>12,805     48956       70.38       9       279</v>
          </cell>
        </row>
        <row r="65">
          <cell r="A65">
            <v>35827</v>
          </cell>
          <cell r="B65">
            <v>4400</v>
          </cell>
          <cell r="C65">
            <v>243034</v>
          </cell>
          <cell r="D65" t="str">
            <v>16,437     55236       78.88       9       252</v>
          </cell>
        </row>
        <row r="66">
          <cell r="A66">
            <v>35855</v>
          </cell>
          <cell r="B66">
            <v>4959</v>
          </cell>
          <cell r="C66">
            <v>276641</v>
          </cell>
          <cell r="D66" t="str">
            <v>18,112     55786       78.51       9       279</v>
          </cell>
        </row>
        <row r="67">
          <cell r="A67">
            <v>35886</v>
          </cell>
          <cell r="B67">
            <v>4733</v>
          </cell>
          <cell r="C67">
            <v>271282</v>
          </cell>
          <cell r="D67" t="str">
            <v>13,502     57318       74.04       9       240</v>
          </cell>
        </row>
        <row r="68">
          <cell r="A68">
            <v>35916</v>
          </cell>
          <cell r="B68">
            <v>4618</v>
          </cell>
          <cell r="C68">
            <v>269518</v>
          </cell>
          <cell r="D68" t="str">
            <v>12,062     58363       72.31       9       279</v>
          </cell>
        </row>
        <row r="69">
          <cell r="A69">
            <v>35947</v>
          </cell>
          <cell r="B69">
            <v>4576</v>
          </cell>
          <cell r="C69">
            <v>254713</v>
          </cell>
          <cell r="D69" t="str">
            <v>8,099     55663       63.90       9       264</v>
          </cell>
        </row>
        <row r="70">
          <cell r="A70">
            <v>35977</v>
          </cell>
          <cell r="B70">
            <v>3237</v>
          </cell>
          <cell r="C70">
            <v>227739</v>
          </cell>
          <cell r="D70" t="str">
            <v>9,919     70355       75.40       9       272</v>
          </cell>
        </row>
        <row r="71">
          <cell r="A71">
            <v>36008</v>
          </cell>
          <cell r="B71">
            <v>3184</v>
          </cell>
          <cell r="C71">
            <v>229422</v>
          </cell>
          <cell r="D71" t="str">
            <v>12,310     72055       79.45       9       271</v>
          </cell>
        </row>
        <row r="72">
          <cell r="A72">
            <v>36039</v>
          </cell>
          <cell r="B72">
            <v>3449</v>
          </cell>
          <cell r="C72">
            <v>286567</v>
          </cell>
          <cell r="D72" t="str">
            <v>8,510     83087       71.16       9       270</v>
          </cell>
        </row>
        <row r="73">
          <cell r="A73">
            <v>36069</v>
          </cell>
          <cell r="B73">
            <v>3489</v>
          </cell>
          <cell r="C73">
            <v>305021</v>
          </cell>
          <cell r="D73" t="str">
            <v>5,853     87424       62.65       9       279</v>
          </cell>
        </row>
        <row r="74">
          <cell r="A74">
            <v>36100</v>
          </cell>
          <cell r="B74">
            <v>2909</v>
          </cell>
          <cell r="C74">
            <v>265951</v>
          </cell>
          <cell r="D74" t="str">
            <v>889     91424       23.41       8       240</v>
          </cell>
        </row>
        <row r="75">
          <cell r="A75">
            <v>36130</v>
          </cell>
          <cell r="B75">
            <v>3396</v>
          </cell>
          <cell r="C75">
            <v>267414</v>
          </cell>
          <cell r="D75" t="str">
            <v>623     78744       15.50       8       248</v>
          </cell>
        </row>
        <row r="76">
          <cell r="A76" t="str">
            <v>Totals: ___</v>
          </cell>
          <cell r="B76" t="str">
            <v>_______</v>
          </cell>
          <cell r="C76" t="str">
            <v>__________</v>
          </cell>
          <cell r="D76" t="str">
            <v>__________</v>
          </cell>
        </row>
        <row r="77">
          <cell r="A77">
            <v>1998</v>
          </cell>
          <cell r="B77">
            <v>48339</v>
          </cell>
          <cell r="C77">
            <v>3161121</v>
          </cell>
          <cell r="D77">
            <v>119121</v>
          </cell>
        </row>
        <row r="79">
          <cell r="A79">
            <v>36161</v>
          </cell>
          <cell r="B79">
            <v>3320</v>
          </cell>
          <cell r="C79">
            <v>262296</v>
          </cell>
          <cell r="D79" t="str">
            <v>889     79005       21.12       8       248</v>
          </cell>
        </row>
        <row r="80">
          <cell r="A80">
            <v>36192</v>
          </cell>
          <cell r="B80">
            <v>3477</v>
          </cell>
          <cell r="C80">
            <v>244064</v>
          </cell>
          <cell r="D80" t="str">
            <v>761     70194       17.96       8       222</v>
          </cell>
        </row>
        <row r="81">
          <cell r="A81">
            <v>36220</v>
          </cell>
          <cell r="B81">
            <v>3907</v>
          </cell>
          <cell r="C81">
            <v>284353</v>
          </cell>
          <cell r="D81" t="str">
            <v>1,017     72781       20.65       8       248</v>
          </cell>
        </row>
        <row r="82">
          <cell r="A82">
            <v>36251</v>
          </cell>
          <cell r="B82">
            <v>3472</v>
          </cell>
          <cell r="C82">
            <v>265185</v>
          </cell>
          <cell r="D82" t="str">
            <v>1,674     76379       32.53       8       240</v>
          </cell>
        </row>
        <row r="83">
          <cell r="A83">
            <v>36281</v>
          </cell>
          <cell r="B83">
            <v>409</v>
          </cell>
          <cell r="C83">
            <v>48148</v>
          </cell>
          <cell r="D83" t="str">
            <v>180    117722       30.56       7       186</v>
          </cell>
        </row>
        <row r="84">
          <cell r="A84">
            <v>36312</v>
          </cell>
          <cell r="B84">
            <v>3374</v>
          </cell>
          <cell r="C84">
            <v>244387</v>
          </cell>
          <cell r="D84" t="str">
            <v>377     72433       10.05       8       210</v>
          </cell>
        </row>
        <row r="85">
          <cell r="A85">
            <v>36342</v>
          </cell>
          <cell r="B85">
            <v>2991</v>
          </cell>
          <cell r="C85">
            <v>229932</v>
          </cell>
          <cell r="D85" t="str">
            <v>850     76875       22.13       8       248</v>
          </cell>
        </row>
        <row r="86">
          <cell r="A86">
            <v>36373</v>
          </cell>
          <cell r="B86">
            <v>2533</v>
          </cell>
          <cell r="C86">
            <v>219028</v>
          </cell>
          <cell r="D86" t="str">
            <v>866     86470       25.48       8       248</v>
          </cell>
        </row>
        <row r="87">
          <cell r="A87">
            <v>36404</v>
          </cell>
          <cell r="B87">
            <v>2568</v>
          </cell>
          <cell r="C87">
            <v>206442</v>
          </cell>
          <cell r="D87" t="str">
            <v>827     80391       24.36       8       240</v>
          </cell>
        </row>
        <row r="88">
          <cell r="A88">
            <v>36434</v>
          </cell>
          <cell r="B88">
            <v>2793</v>
          </cell>
          <cell r="C88">
            <v>211943</v>
          </cell>
          <cell r="D88" t="str">
            <v>12,636     75884       81.90       9       268</v>
          </cell>
        </row>
        <row r="89">
          <cell r="A89">
            <v>36465</v>
          </cell>
          <cell r="B89">
            <v>2503</v>
          </cell>
          <cell r="C89">
            <v>186725</v>
          </cell>
          <cell r="D89" t="str">
            <v>6,410     74601       71.92       8       240</v>
          </cell>
        </row>
        <row r="90">
          <cell r="A90">
            <v>36495</v>
          </cell>
          <cell r="B90">
            <v>2775</v>
          </cell>
          <cell r="C90">
            <v>183461</v>
          </cell>
          <cell r="D90" t="str">
            <v>7,004     66113       71.62       8       248</v>
          </cell>
        </row>
        <row r="91">
          <cell r="A91" t="str">
            <v>Totals: ___</v>
          </cell>
          <cell r="B91" t="str">
            <v>_______</v>
          </cell>
          <cell r="C91" t="str">
            <v>__________</v>
          </cell>
          <cell r="D91" t="str">
            <v>__________</v>
          </cell>
        </row>
        <row r="92">
          <cell r="A92">
            <v>1999</v>
          </cell>
          <cell r="B92">
            <v>34122</v>
          </cell>
          <cell r="C92">
            <v>2585964</v>
          </cell>
          <cell r="D92">
            <v>33491</v>
          </cell>
        </row>
        <row r="94">
          <cell r="A94">
            <v>36526</v>
          </cell>
          <cell r="B94">
            <v>2586</v>
          </cell>
          <cell r="C94">
            <v>185136</v>
          </cell>
          <cell r="D94" t="str">
            <v>8,532     71592       76.74       8       248</v>
          </cell>
        </row>
        <row r="95">
          <cell r="A95">
            <v>36557</v>
          </cell>
          <cell r="B95">
            <v>1874</v>
          </cell>
          <cell r="C95">
            <v>139722</v>
          </cell>
          <cell r="D95" t="str">
            <v>7,434     74559       79.87       4       116</v>
          </cell>
        </row>
        <row r="96">
          <cell r="A96">
            <v>36586</v>
          </cell>
          <cell r="B96">
            <v>2797</v>
          </cell>
          <cell r="C96">
            <v>156300</v>
          </cell>
          <cell r="D96" t="str">
            <v>3,568     55882       56.06       8       248</v>
          </cell>
        </row>
        <row r="97">
          <cell r="A97">
            <v>36617</v>
          </cell>
          <cell r="B97">
            <v>2312</v>
          </cell>
          <cell r="C97">
            <v>139017</v>
          </cell>
          <cell r="D97" t="str">
            <v>2,734     60129       54.18       8       239</v>
          </cell>
        </row>
        <row r="98">
          <cell r="A98">
            <v>36647</v>
          </cell>
          <cell r="B98">
            <v>2303</v>
          </cell>
          <cell r="C98">
            <v>125619</v>
          </cell>
          <cell r="D98" t="str">
            <v>2,303     54546       50.00       7       217</v>
          </cell>
        </row>
        <row r="99">
          <cell r="A99">
            <v>36678</v>
          </cell>
          <cell r="B99">
            <v>1218</v>
          </cell>
          <cell r="C99">
            <v>118043</v>
          </cell>
          <cell r="D99" t="str">
            <v>1,330     96916       52.20       7       208</v>
          </cell>
        </row>
        <row r="100">
          <cell r="A100">
            <v>36708</v>
          </cell>
          <cell r="B100">
            <v>1127</v>
          </cell>
          <cell r="C100">
            <v>110571</v>
          </cell>
          <cell r="D100" t="str">
            <v>1,333     98111       54.19       7       213</v>
          </cell>
        </row>
        <row r="101">
          <cell r="A101">
            <v>36739</v>
          </cell>
          <cell r="B101">
            <v>1070</v>
          </cell>
          <cell r="C101">
            <v>57331</v>
          </cell>
          <cell r="D101" t="str">
            <v>1,268     53581       54.23       7       216</v>
          </cell>
        </row>
        <row r="102">
          <cell r="A102">
            <v>36770</v>
          </cell>
          <cell r="B102">
            <v>222</v>
          </cell>
          <cell r="C102">
            <v>13339</v>
          </cell>
          <cell r="D102" t="str">
            <v>77     60086       25.75       4       120</v>
          </cell>
        </row>
        <row r="103">
          <cell r="A103">
            <v>36800</v>
          </cell>
          <cell r="B103">
            <v>1001</v>
          </cell>
          <cell r="C103">
            <v>89414</v>
          </cell>
          <cell r="D103" t="str">
            <v>1,617     89325       61.76       7       217</v>
          </cell>
        </row>
        <row r="104">
          <cell r="A104">
            <v>36831</v>
          </cell>
          <cell r="B104">
            <v>139</v>
          </cell>
          <cell r="C104">
            <v>25385</v>
          </cell>
          <cell r="D104" t="str">
            <v>159    182626       53.36       6       177</v>
          </cell>
        </row>
        <row r="105">
          <cell r="A105">
            <v>36861</v>
          </cell>
          <cell r="B105">
            <v>909</v>
          </cell>
          <cell r="C105">
            <v>70026</v>
          </cell>
          <cell r="D105" t="str">
            <v>780     77037       46.18       7       217</v>
          </cell>
        </row>
        <row r="106">
          <cell r="A106" t="str">
            <v>Totals: ___</v>
          </cell>
          <cell r="B106" t="str">
            <v>_______</v>
          </cell>
          <cell r="C106" t="str">
            <v>__________</v>
          </cell>
          <cell r="D106" t="str">
            <v>__________</v>
          </cell>
        </row>
        <row r="107">
          <cell r="A107">
            <v>2000</v>
          </cell>
          <cell r="B107">
            <v>17558</v>
          </cell>
          <cell r="C107">
            <v>1229903</v>
          </cell>
          <cell r="D107">
            <v>31135</v>
          </cell>
        </row>
        <row r="109">
          <cell r="A109">
            <v>36892</v>
          </cell>
          <cell r="B109">
            <v>417</v>
          </cell>
          <cell r="C109">
            <v>48746</v>
          </cell>
          <cell r="D109" t="str">
            <v>440    116897       51.34       7       209</v>
          </cell>
        </row>
        <row r="110">
          <cell r="A110">
            <v>36923</v>
          </cell>
          <cell r="B110">
            <v>277</v>
          </cell>
          <cell r="C110">
            <v>24968</v>
          </cell>
          <cell r="D110" t="str">
            <v>221     90138       44.38       7       159</v>
          </cell>
        </row>
        <row r="111">
          <cell r="A111">
            <v>36951</v>
          </cell>
          <cell r="B111">
            <v>171</v>
          </cell>
          <cell r="C111">
            <v>29542</v>
          </cell>
          <cell r="D111" t="str">
            <v>166    172761       49.26       7       190</v>
          </cell>
        </row>
        <row r="112">
          <cell r="A112">
            <v>37012</v>
          </cell>
          <cell r="B112">
            <v>373</v>
          </cell>
          <cell r="C112">
            <v>40596</v>
          </cell>
          <cell r="D112" t="str">
            <v>1,204    108837       76.35       3        90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r96"/>
    </sheetNames>
    <sheetDataSet>
      <sheetData sheetId="0">
        <row r="36">
          <cell r="A36">
            <v>35156</v>
          </cell>
          <cell r="B36">
            <v>55</v>
          </cell>
          <cell r="C36">
            <v>6293</v>
          </cell>
          <cell r="D36" t="str">
            <v>13    114419       19.12</v>
          </cell>
          <cell r="F36" t="str">
            <v>1        30</v>
          </cell>
        </row>
        <row r="37">
          <cell r="A37">
            <v>35186</v>
          </cell>
          <cell r="B37">
            <v>79</v>
          </cell>
          <cell r="C37">
            <v>5334</v>
          </cell>
          <cell r="D37" t="str">
            <v>6     67519        7.06</v>
          </cell>
          <cell r="F37" t="str">
            <v>1        29</v>
          </cell>
        </row>
        <row r="38">
          <cell r="A38">
            <v>35217</v>
          </cell>
          <cell r="C38">
            <v>5628</v>
          </cell>
          <cell r="F38" t="str">
            <v>1        30</v>
          </cell>
        </row>
        <row r="39">
          <cell r="A39">
            <v>35247</v>
          </cell>
          <cell r="C39">
            <v>5818</v>
          </cell>
          <cell r="F39" t="str">
            <v>1        31</v>
          </cell>
        </row>
        <row r="40">
          <cell r="A40">
            <v>35278</v>
          </cell>
          <cell r="C40">
            <v>5818</v>
          </cell>
          <cell r="F40" t="str">
            <v>1        31</v>
          </cell>
        </row>
        <row r="41">
          <cell r="A41">
            <v>35309</v>
          </cell>
          <cell r="C41">
            <v>4859</v>
          </cell>
          <cell r="D41">
            <v>41</v>
          </cell>
          <cell r="F41" t="str">
            <v>1        30</v>
          </cell>
        </row>
        <row r="42">
          <cell r="A42">
            <v>35339</v>
          </cell>
          <cell r="C42">
            <v>6363</v>
          </cell>
          <cell r="F42" t="str">
            <v>1        31</v>
          </cell>
        </row>
        <row r="43">
          <cell r="A43">
            <v>35370</v>
          </cell>
          <cell r="B43">
            <v>75</v>
          </cell>
          <cell r="C43">
            <v>3868</v>
          </cell>
          <cell r="D43" t="str">
            <v>30     51574       28.57</v>
          </cell>
          <cell r="F43" t="str">
            <v>1        30</v>
          </cell>
        </row>
        <row r="44">
          <cell r="A44">
            <v>35400</v>
          </cell>
          <cell r="B44">
            <v>34</v>
          </cell>
          <cell r="C44">
            <v>4144</v>
          </cell>
          <cell r="D44" t="str">
            <v>121883       28.57</v>
          </cell>
          <cell r="F44" t="str">
            <v>1        31</v>
          </cell>
        </row>
        <row r="45">
          <cell r="A45" t="str">
            <v>Totals: _____</v>
          </cell>
          <cell r="B45" t="str">
            <v>_____</v>
          </cell>
          <cell r="C45" t="str">
            <v>__________  _</v>
          </cell>
          <cell r="D45" t="str">
            <v>_________</v>
          </cell>
        </row>
        <row r="46">
          <cell r="A46">
            <v>1996</v>
          </cell>
          <cell r="B46">
            <v>243</v>
          </cell>
          <cell r="C46">
            <v>48125</v>
          </cell>
          <cell r="D46">
            <v>90</v>
          </cell>
        </row>
        <row r="48">
          <cell r="A48">
            <v>35431</v>
          </cell>
          <cell r="B48">
            <v>162</v>
          </cell>
          <cell r="C48">
            <v>3909</v>
          </cell>
          <cell r="D48" t="str">
            <v>21     24130       11.48</v>
          </cell>
          <cell r="F48" t="str">
            <v>1        31</v>
          </cell>
        </row>
        <row r="49">
          <cell r="A49">
            <v>35462</v>
          </cell>
          <cell r="C49">
            <v>3879</v>
          </cell>
          <cell r="D49">
            <v>14</v>
          </cell>
          <cell r="F49" t="str">
            <v>1        28</v>
          </cell>
        </row>
        <row r="50">
          <cell r="A50">
            <v>35490</v>
          </cell>
          <cell r="B50">
            <v>142</v>
          </cell>
          <cell r="C50">
            <v>3999</v>
          </cell>
          <cell r="D50" t="str">
            <v>43     28162       23.24</v>
          </cell>
          <cell r="F50" t="str">
            <v>1        31</v>
          </cell>
        </row>
        <row r="51">
          <cell r="A51">
            <v>35521</v>
          </cell>
          <cell r="C51">
            <v>3089</v>
          </cell>
          <cell r="D51">
            <v>26</v>
          </cell>
          <cell r="F51" t="str">
            <v>1        30</v>
          </cell>
        </row>
        <row r="52">
          <cell r="A52">
            <v>35551</v>
          </cell>
          <cell r="B52">
            <v>10</v>
          </cell>
          <cell r="C52">
            <v>3705</v>
          </cell>
          <cell r="D52" t="str">
            <v>4    370501       28.57</v>
          </cell>
          <cell r="F52" t="str">
            <v>1        31</v>
          </cell>
        </row>
        <row r="53">
          <cell r="A53">
            <v>35582</v>
          </cell>
          <cell r="B53">
            <v>168</v>
          </cell>
          <cell r="C53">
            <v>2926</v>
          </cell>
          <cell r="D53" t="str">
            <v>46     17417       21.50</v>
          </cell>
          <cell r="F53" t="str">
            <v>1        30</v>
          </cell>
        </row>
        <row r="54">
          <cell r="A54">
            <v>35612</v>
          </cell>
          <cell r="B54">
            <v>80</v>
          </cell>
          <cell r="C54">
            <v>3448</v>
          </cell>
          <cell r="D54" t="str">
            <v>15     43101       15.79</v>
          </cell>
          <cell r="F54" t="str">
            <v>1        31</v>
          </cell>
        </row>
        <row r="55">
          <cell r="A55">
            <v>35643</v>
          </cell>
          <cell r="B55">
            <v>13</v>
          </cell>
          <cell r="C55">
            <v>3257</v>
          </cell>
          <cell r="D55" t="str">
            <v>8    250539       38.10</v>
          </cell>
          <cell r="F55" t="str">
            <v>1        31</v>
          </cell>
        </row>
        <row r="56">
          <cell r="A56">
            <v>35674</v>
          </cell>
          <cell r="B56">
            <v>80</v>
          </cell>
          <cell r="C56">
            <v>2984</v>
          </cell>
          <cell r="D56" t="str">
            <v>28     37301       25.93</v>
          </cell>
          <cell r="F56" t="str">
            <v>1        30</v>
          </cell>
        </row>
        <row r="57">
          <cell r="A57">
            <v>35704</v>
          </cell>
          <cell r="C57">
            <v>3487</v>
          </cell>
          <cell r="D57">
            <v>11</v>
          </cell>
          <cell r="F57" t="str">
            <v>1        31</v>
          </cell>
        </row>
        <row r="58">
          <cell r="A58">
            <v>35735</v>
          </cell>
          <cell r="B58">
            <v>8</v>
          </cell>
          <cell r="C58">
            <v>2763</v>
          </cell>
          <cell r="D58" t="str">
            <v>7    345376       46.67</v>
          </cell>
          <cell r="F58" t="str">
            <v>1        30</v>
          </cell>
        </row>
        <row r="59">
          <cell r="A59">
            <v>35765</v>
          </cell>
          <cell r="B59">
            <v>13</v>
          </cell>
          <cell r="C59">
            <v>3516</v>
          </cell>
          <cell r="D59" t="str">
            <v>33    270462       71.74</v>
          </cell>
          <cell r="F59" t="str">
            <v>1        31</v>
          </cell>
        </row>
        <row r="60">
          <cell r="A60" t="str">
            <v>Totals: _____</v>
          </cell>
          <cell r="B60" t="str">
            <v>_____</v>
          </cell>
          <cell r="C60" t="str">
            <v>__________  _</v>
          </cell>
          <cell r="D60" t="str">
            <v>_________</v>
          </cell>
        </row>
        <row r="61">
          <cell r="A61">
            <v>1997</v>
          </cell>
          <cell r="B61">
            <v>676</v>
          </cell>
          <cell r="C61">
            <v>40962</v>
          </cell>
          <cell r="D61">
            <v>256</v>
          </cell>
        </row>
        <row r="63">
          <cell r="A63">
            <v>35796</v>
          </cell>
          <cell r="B63">
            <v>143</v>
          </cell>
          <cell r="C63">
            <v>3382</v>
          </cell>
          <cell r="D63" t="str">
            <v>22     23651       13.33</v>
          </cell>
          <cell r="F63" t="str">
            <v>1        31</v>
          </cell>
        </row>
        <row r="64">
          <cell r="A64">
            <v>35827</v>
          </cell>
          <cell r="C64">
            <v>3002</v>
          </cell>
          <cell r="D64">
            <v>12</v>
          </cell>
          <cell r="F64" t="str">
            <v>1        28</v>
          </cell>
        </row>
        <row r="65">
          <cell r="A65">
            <v>35855</v>
          </cell>
          <cell r="B65">
            <v>22</v>
          </cell>
          <cell r="C65">
            <v>3057</v>
          </cell>
          <cell r="D65">
            <v>138955</v>
          </cell>
          <cell r="F65" t="str">
            <v>1        31</v>
          </cell>
        </row>
        <row r="66">
          <cell r="A66">
            <v>35886</v>
          </cell>
          <cell r="C66">
            <v>2989</v>
          </cell>
          <cell r="F66" t="str">
            <v>1        30</v>
          </cell>
        </row>
        <row r="67">
          <cell r="A67">
            <v>35916</v>
          </cell>
          <cell r="B67">
            <v>12</v>
          </cell>
          <cell r="C67">
            <v>2843</v>
          </cell>
          <cell r="D67">
            <v>236917</v>
          </cell>
          <cell r="F67" t="str">
            <v>1        31</v>
          </cell>
        </row>
        <row r="68">
          <cell r="A68">
            <v>35947</v>
          </cell>
          <cell r="C68">
            <v>2742</v>
          </cell>
          <cell r="F68" t="str">
            <v>1        30</v>
          </cell>
        </row>
        <row r="69">
          <cell r="A69">
            <v>35977</v>
          </cell>
          <cell r="C69">
            <v>2737</v>
          </cell>
          <cell r="F69" t="str">
            <v>1        31</v>
          </cell>
        </row>
        <row r="70">
          <cell r="A70">
            <v>36008</v>
          </cell>
          <cell r="C70">
            <v>2825</v>
          </cell>
          <cell r="F70" t="str">
            <v>1        31</v>
          </cell>
        </row>
        <row r="71">
          <cell r="A71">
            <v>36039</v>
          </cell>
          <cell r="B71">
            <v>194</v>
          </cell>
          <cell r="C71">
            <v>2824</v>
          </cell>
          <cell r="D71">
            <v>14557</v>
          </cell>
          <cell r="F71" t="str">
            <v>1        30</v>
          </cell>
        </row>
        <row r="72">
          <cell r="A72">
            <v>36069</v>
          </cell>
          <cell r="C72">
            <v>2576</v>
          </cell>
          <cell r="F72" t="str">
            <v>1        31</v>
          </cell>
        </row>
        <row r="73">
          <cell r="A73">
            <v>36100</v>
          </cell>
          <cell r="B73">
            <v>1</v>
          </cell>
          <cell r="C73">
            <v>2638</v>
          </cell>
          <cell r="D73">
            <v>2638001</v>
          </cell>
          <cell r="F73" t="str">
            <v>1        30</v>
          </cell>
        </row>
        <row r="74">
          <cell r="A74">
            <v>36130</v>
          </cell>
          <cell r="B74">
            <v>91</v>
          </cell>
          <cell r="C74">
            <v>2054</v>
          </cell>
          <cell r="D74">
            <v>22572</v>
          </cell>
          <cell r="F74" t="str">
            <v>1        31</v>
          </cell>
        </row>
        <row r="75">
          <cell r="A75" t="str">
            <v>Totals: _____</v>
          </cell>
          <cell r="B75" t="str">
            <v>_____</v>
          </cell>
          <cell r="C75" t="str">
            <v>__________  _</v>
          </cell>
          <cell r="D75" t="str">
            <v>_________</v>
          </cell>
        </row>
        <row r="76">
          <cell r="A76">
            <v>1998</v>
          </cell>
          <cell r="B76">
            <v>463</v>
          </cell>
          <cell r="C76">
            <v>33669</v>
          </cell>
          <cell r="D76">
            <v>34</v>
          </cell>
        </row>
        <row r="78">
          <cell r="A78">
            <v>36220</v>
          </cell>
          <cell r="B78">
            <v>5</v>
          </cell>
          <cell r="C78">
            <v>2180</v>
          </cell>
          <cell r="D78" t="str">
            <v>6    436001       54.55</v>
          </cell>
          <cell r="F78" t="str">
            <v>1        26</v>
          </cell>
        </row>
        <row r="79">
          <cell r="A79">
            <v>36251</v>
          </cell>
          <cell r="B79">
            <v>7</v>
          </cell>
          <cell r="C79">
            <v>1712</v>
          </cell>
          <cell r="D79" t="str">
            <v>16    244572       69.57</v>
          </cell>
          <cell r="F79" t="str">
            <v>1        22</v>
          </cell>
        </row>
        <row r="80">
          <cell r="A80">
            <v>36281</v>
          </cell>
          <cell r="B80">
            <v>5</v>
          </cell>
          <cell r="C80">
            <v>2549</v>
          </cell>
          <cell r="D80" t="str">
            <v>33    509801       86.84</v>
          </cell>
          <cell r="F80" t="str">
            <v>1        27</v>
          </cell>
        </row>
        <row r="81">
          <cell r="A81">
            <v>36312</v>
          </cell>
          <cell r="B81">
            <v>23</v>
          </cell>
          <cell r="C81">
            <v>1834</v>
          </cell>
          <cell r="D81" t="str">
            <v>3     79740       11.54</v>
          </cell>
          <cell r="F81" t="str">
            <v>1        24</v>
          </cell>
        </row>
        <row r="82">
          <cell r="A82">
            <v>36342</v>
          </cell>
          <cell r="B82">
            <v>10</v>
          </cell>
          <cell r="C82">
            <v>1587</v>
          </cell>
          <cell r="D82" t="str">
            <v>19    158701       65.52</v>
          </cell>
          <cell r="F82" t="str">
            <v>1        31</v>
          </cell>
        </row>
        <row r="83">
          <cell r="A83">
            <v>36373</v>
          </cell>
          <cell r="C83">
            <v>1825</v>
          </cell>
          <cell r="D83">
            <v>2</v>
          </cell>
          <cell r="F83" t="str">
            <v>1        31</v>
          </cell>
        </row>
        <row r="84">
          <cell r="A84">
            <v>36404</v>
          </cell>
          <cell r="C84">
            <v>1874</v>
          </cell>
          <cell r="D84">
            <v>13</v>
          </cell>
          <cell r="F84" t="str">
            <v>1        30</v>
          </cell>
        </row>
        <row r="85">
          <cell r="A85">
            <v>36434</v>
          </cell>
          <cell r="C85">
            <v>2396</v>
          </cell>
          <cell r="D85">
            <v>8</v>
          </cell>
          <cell r="F85" t="str">
            <v>1        31</v>
          </cell>
        </row>
        <row r="86">
          <cell r="A86">
            <v>36465</v>
          </cell>
          <cell r="C86">
            <v>2233</v>
          </cell>
          <cell r="F86" t="str">
            <v>1        30</v>
          </cell>
        </row>
        <row r="87">
          <cell r="A87">
            <v>36495</v>
          </cell>
          <cell r="C87">
            <v>2056</v>
          </cell>
          <cell r="D87">
            <v>21</v>
          </cell>
          <cell r="F87" t="str">
            <v>1        31</v>
          </cell>
        </row>
        <row r="88">
          <cell r="A88" t="str">
            <v>Totals: _____</v>
          </cell>
          <cell r="B88" t="str">
            <v>_____</v>
          </cell>
          <cell r="C88" t="str">
            <v>__________  _</v>
          </cell>
          <cell r="D88" t="str">
            <v>_________</v>
          </cell>
        </row>
        <row r="89">
          <cell r="A89">
            <v>1999</v>
          </cell>
          <cell r="B89">
            <v>50</v>
          </cell>
          <cell r="C89">
            <v>20246</v>
          </cell>
          <cell r="D89">
            <v>121</v>
          </cell>
        </row>
        <row r="91">
          <cell r="A91">
            <v>36526</v>
          </cell>
          <cell r="B91">
            <v>138</v>
          </cell>
          <cell r="C91">
            <v>2200</v>
          </cell>
          <cell r="D91" t="str">
            <v>40     15943       22.47</v>
          </cell>
          <cell r="F91" t="str">
            <v>1        31</v>
          </cell>
        </row>
        <row r="92">
          <cell r="A92">
            <v>36739</v>
          </cell>
          <cell r="C92">
            <v>2312</v>
          </cell>
          <cell r="D92">
            <v>12</v>
          </cell>
          <cell r="F92" t="str">
            <v>1        31</v>
          </cell>
        </row>
        <row r="93">
          <cell r="A93">
            <v>36800</v>
          </cell>
          <cell r="C93">
            <v>2209</v>
          </cell>
          <cell r="D93">
            <v>35</v>
          </cell>
          <cell r="F93" t="str">
            <v>1        31</v>
          </cell>
        </row>
        <row r="94">
          <cell r="A94">
            <v>36831</v>
          </cell>
          <cell r="B94">
            <v>10</v>
          </cell>
          <cell r="C94">
            <v>2015</v>
          </cell>
          <cell r="D94">
            <v>201501</v>
          </cell>
          <cell r="F94" t="str">
            <v>1        30</v>
          </cell>
        </row>
        <row r="95">
          <cell r="A95">
            <v>36861</v>
          </cell>
          <cell r="B95">
            <v>25</v>
          </cell>
          <cell r="C95">
            <v>1402</v>
          </cell>
          <cell r="D95">
            <v>56081</v>
          </cell>
          <cell r="F95" t="str">
            <v>1        31</v>
          </cell>
        </row>
        <row r="96">
          <cell r="A96" t="str">
            <v>Totals: _____</v>
          </cell>
          <cell r="B96" t="str">
            <v>_____</v>
          </cell>
          <cell r="C96" t="str">
            <v>__________  _</v>
          </cell>
          <cell r="D96" t="str">
            <v>_________</v>
          </cell>
        </row>
        <row r="97">
          <cell r="A97">
            <v>2000</v>
          </cell>
          <cell r="B97">
            <v>173</v>
          </cell>
          <cell r="C97">
            <v>10138</v>
          </cell>
          <cell r="D97">
            <v>87</v>
          </cell>
        </row>
        <row r="99">
          <cell r="A99">
            <v>36892</v>
          </cell>
          <cell r="B99">
            <v>92</v>
          </cell>
          <cell r="C99">
            <v>1597</v>
          </cell>
          <cell r="D99">
            <v>17359</v>
          </cell>
          <cell r="F99" t="str">
            <v>1        29</v>
          </cell>
        </row>
        <row r="100">
          <cell r="A100">
            <v>36923</v>
          </cell>
          <cell r="C100">
            <v>1698</v>
          </cell>
          <cell r="D100">
            <v>10</v>
          </cell>
          <cell r="F100" t="str">
            <v>1        28</v>
          </cell>
        </row>
        <row r="101">
          <cell r="A101" t="str">
            <v>Totals: _____</v>
          </cell>
          <cell r="B101" t="str">
            <v>_____</v>
          </cell>
          <cell r="C101" t="str">
            <v>__________  _</v>
          </cell>
          <cell r="D101" t="str">
            <v>_________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b94"/>
    </sheetNames>
    <sheetDataSet>
      <sheetData sheetId="0">
        <row r="38">
          <cell r="A38">
            <v>34366</v>
          </cell>
          <cell r="B38">
            <v>3449</v>
          </cell>
          <cell r="C38">
            <v>416401</v>
          </cell>
          <cell r="D38" t="str">
            <v>1,391    120731       28.74      14       293</v>
          </cell>
        </row>
        <row r="39">
          <cell r="A39">
            <v>34394</v>
          </cell>
          <cell r="B39">
            <v>6438</v>
          </cell>
          <cell r="C39">
            <v>553745</v>
          </cell>
          <cell r="D39" t="str">
            <v>1,467     86012       18.56      14       402</v>
          </cell>
        </row>
        <row r="40">
          <cell r="A40">
            <v>34425</v>
          </cell>
          <cell r="B40">
            <v>4947</v>
          </cell>
          <cell r="C40">
            <v>438716</v>
          </cell>
          <cell r="D40" t="str">
            <v>1,299     88684       20.80      14       393</v>
          </cell>
        </row>
        <row r="41">
          <cell r="A41">
            <v>34455</v>
          </cell>
          <cell r="B41">
            <v>4226</v>
          </cell>
          <cell r="C41">
            <v>390528</v>
          </cell>
          <cell r="D41" t="str">
            <v>1,128     92411       21.07      14       405</v>
          </cell>
        </row>
        <row r="42">
          <cell r="A42">
            <v>34486</v>
          </cell>
          <cell r="B42">
            <v>2484</v>
          </cell>
          <cell r="C42">
            <v>279087</v>
          </cell>
          <cell r="D42" t="str">
            <v>967    112354       28.02      12       337</v>
          </cell>
        </row>
        <row r="43">
          <cell r="A43">
            <v>34516</v>
          </cell>
          <cell r="B43">
            <v>2792</v>
          </cell>
          <cell r="C43">
            <v>295340</v>
          </cell>
          <cell r="D43" t="str">
            <v>932    105781       25.03      14       426</v>
          </cell>
        </row>
        <row r="44">
          <cell r="A44">
            <v>34547</v>
          </cell>
          <cell r="B44">
            <v>2532</v>
          </cell>
          <cell r="C44">
            <v>237096</v>
          </cell>
          <cell r="D44" t="str">
            <v>775     93640       23.44      13       386</v>
          </cell>
        </row>
        <row r="45">
          <cell r="A45">
            <v>34578</v>
          </cell>
          <cell r="B45">
            <v>1227</v>
          </cell>
          <cell r="C45">
            <v>140424</v>
          </cell>
          <cell r="D45" t="str">
            <v>503    114445       29.08      12       319</v>
          </cell>
        </row>
        <row r="46">
          <cell r="A46">
            <v>34608</v>
          </cell>
          <cell r="B46">
            <v>1530</v>
          </cell>
          <cell r="C46">
            <v>191846</v>
          </cell>
          <cell r="D46" t="str">
            <v>842    125390       35.50      11       330</v>
          </cell>
        </row>
        <row r="47">
          <cell r="A47">
            <v>34639</v>
          </cell>
          <cell r="B47">
            <v>1402</v>
          </cell>
          <cell r="C47">
            <v>170784</v>
          </cell>
          <cell r="D47" t="str">
            <v>797    121815       36.24      11       329</v>
          </cell>
        </row>
        <row r="48">
          <cell r="A48">
            <v>34669</v>
          </cell>
          <cell r="B48">
            <v>1498</v>
          </cell>
          <cell r="C48">
            <v>109146</v>
          </cell>
          <cell r="D48" t="str">
            <v>594     72862       28.39      12       369</v>
          </cell>
        </row>
        <row r="49">
          <cell r="A49" t="str">
            <v>Totals: ___</v>
          </cell>
          <cell r="B49" t="str">
            <v>_______</v>
          </cell>
          <cell r="C49" t="str">
            <v>__________</v>
          </cell>
          <cell r="D49" t="str">
            <v>__________</v>
          </cell>
        </row>
        <row r="50">
          <cell r="A50">
            <v>1994</v>
          </cell>
          <cell r="B50">
            <v>32525</v>
          </cell>
          <cell r="C50">
            <v>3223113</v>
          </cell>
          <cell r="D50">
            <v>10695</v>
          </cell>
        </row>
        <row r="52">
          <cell r="A52">
            <v>34700</v>
          </cell>
          <cell r="B52">
            <v>1184</v>
          </cell>
          <cell r="C52">
            <v>150847</v>
          </cell>
          <cell r="D52" t="str">
            <v>731    127405       38.17      12       364</v>
          </cell>
        </row>
        <row r="53">
          <cell r="A53">
            <v>34731</v>
          </cell>
          <cell r="B53">
            <v>1494</v>
          </cell>
          <cell r="C53">
            <v>193008</v>
          </cell>
          <cell r="D53" t="str">
            <v>885    129189       37.20      12       333</v>
          </cell>
        </row>
        <row r="54">
          <cell r="A54">
            <v>34759</v>
          </cell>
          <cell r="B54">
            <v>2067</v>
          </cell>
          <cell r="C54">
            <v>230559</v>
          </cell>
          <cell r="D54" t="str">
            <v>853    111543       29.21      13       389</v>
          </cell>
        </row>
        <row r="55">
          <cell r="A55">
            <v>34790</v>
          </cell>
          <cell r="B55">
            <v>1864</v>
          </cell>
          <cell r="C55">
            <v>210925</v>
          </cell>
          <cell r="D55" t="str">
            <v>1,003    113158       34.98      13       362</v>
          </cell>
        </row>
        <row r="56">
          <cell r="A56">
            <v>34820</v>
          </cell>
          <cell r="B56">
            <v>2034</v>
          </cell>
          <cell r="C56">
            <v>132075</v>
          </cell>
          <cell r="D56" t="str">
            <v>729     64934       26.38      13       386</v>
          </cell>
        </row>
        <row r="57">
          <cell r="A57">
            <v>34851</v>
          </cell>
          <cell r="B57">
            <v>1532</v>
          </cell>
          <cell r="C57">
            <v>131207</v>
          </cell>
          <cell r="D57" t="str">
            <v>1,781     85645       53.76      13       360</v>
          </cell>
        </row>
        <row r="58">
          <cell r="A58">
            <v>34881</v>
          </cell>
          <cell r="B58">
            <v>2190</v>
          </cell>
          <cell r="C58">
            <v>209440</v>
          </cell>
          <cell r="D58" t="str">
            <v>861     95635       28.22      13       358</v>
          </cell>
        </row>
        <row r="59">
          <cell r="A59">
            <v>34912</v>
          </cell>
          <cell r="B59">
            <v>1959</v>
          </cell>
          <cell r="C59">
            <v>197981</v>
          </cell>
          <cell r="D59" t="str">
            <v>1,067    101063       35.26      12       354</v>
          </cell>
        </row>
        <row r="60">
          <cell r="A60">
            <v>34943</v>
          </cell>
          <cell r="B60">
            <v>1115</v>
          </cell>
          <cell r="C60">
            <v>144140</v>
          </cell>
          <cell r="D60" t="str">
            <v>1,237    129274       52.59      10       296</v>
          </cell>
        </row>
        <row r="61">
          <cell r="A61">
            <v>34973</v>
          </cell>
          <cell r="B61">
            <v>1827</v>
          </cell>
          <cell r="C61">
            <v>177362</v>
          </cell>
          <cell r="D61" t="str">
            <v>1,551     97079       45.91      13       372</v>
          </cell>
        </row>
        <row r="62">
          <cell r="A62">
            <v>35004</v>
          </cell>
          <cell r="B62">
            <v>1743</v>
          </cell>
          <cell r="C62">
            <v>194804</v>
          </cell>
          <cell r="D62" t="str">
            <v>1,373    111764       44.06      14       394</v>
          </cell>
        </row>
        <row r="63">
          <cell r="A63">
            <v>35034</v>
          </cell>
          <cell r="B63">
            <v>1307</v>
          </cell>
          <cell r="C63">
            <v>197616</v>
          </cell>
          <cell r="D63" t="str">
            <v>1,071    151199       45.04      14       429</v>
          </cell>
        </row>
        <row r="64">
          <cell r="A64" t="str">
            <v>Totals: ___</v>
          </cell>
          <cell r="B64" t="str">
            <v>_______</v>
          </cell>
          <cell r="C64" t="str">
            <v>__________</v>
          </cell>
          <cell r="D64" t="str">
            <v>__________</v>
          </cell>
        </row>
        <row r="65">
          <cell r="A65">
            <v>1995</v>
          </cell>
          <cell r="B65">
            <v>20316</v>
          </cell>
          <cell r="C65">
            <v>2169964</v>
          </cell>
          <cell r="D65">
            <v>13142</v>
          </cell>
        </row>
        <row r="67">
          <cell r="A67">
            <v>35065</v>
          </cell>
          <cell r="B67">
            <v>1995</v>
          </cell>
          <cell r="C67">
            <v>199329</v>
          </cell>
          <cell r="D67" t="str">
            <v>847     99915       29.80      14       426</v>
          </cell>
        </row>
        <row r="68">
          <cell r="A68">
            <v>35096</v>
          </cell>
          <cell r="B68">
            <v>1039</v>
          </cell>
          <cell r="C68">
            <v>171080</v>
          </cell>
          <cell r="D68" t="str">
            <v>997    164659       48.97      14       399</v>
          </cell>
        </row>
        <row r="69">
          <cell r="A69">
            <v>35125</v>
          </cell>
          <cell r="B69">
            <v>1331</v>
          </cell>
          <cell r="C69">
            <v>179818</v>
          </cell>
          <cell r="D69" t="str">
            <v>833    135100       38.49      14       433</v>
          </cell>
        </row>
        <row r="70">
          <cell r="A70">
            <v>35156</v>
          </cell>
          <cell r="B70">
            <v>1856</v>
          </cell>
          <cell r="C70">
            <v>166263</v>
          </cell>
          <cell r="D70" t="str">
            <v>760     89582       29.05      14       415</v>
          </cell>
        </row>
        <row r="71">
          <cell r="A71">
            <v>35186</v>
          </cell>
          <cell r="B71">
            <v>972</v>
          </cell>
          <cell r="C71">
            <v>171665</v>
          </cell>
          <cell r="D71" t="str">
            <v>936    176611       49.06      14       421</v>
          </cell>
        </row>
        <row r="72">
          <cell r="A72">
            <v>35217</v>
          </cell>
          <cell r="B72">
            <v>1414</v>
          </cell>
          <cell r="C72">
            <v>157606</v>
          </cell>
          <cell r="D72" t="str">
            <v>708    111462       33.36      14       415</v>
          </cell>
        </row>
        <row r="73">
          <cell r="A73">
            <v>35247</v>
          </cell>
          <cell r="B73">
            <v>944</v>
          </cell>
          <cell r="C73">
            <v>162414</v>
          </cell>
          <cell r="D73" t="str">
            <v>716    172049       43.13      14       411</v>
          </cell>
        </row>
        <row r="74">
          <cell r="A74">
            <v>35278</v>
          </cell>
          <cell r="B74">
            <v>1004</v>
          </cell>
          <cell r="C74">
            <v>145646</v>
          </cell>
          <cell r="D74" t="str">
            <v>729    145066       42.07      14       425</v>
          </cell>
        </row>
        <row r="75">
          <cell r="A75">
            <v>35309</v>
          </cell>
          <cell r="B75">
            <v>1172</v>
          </cell>
          <cell r="C75">
            <v>152105</v>
          </cell>
          <cell r="D75" t="str">
            <v>866    129783       42.49      13       384</v>
          </cell>
        </row>
        <row r="76">
          <cell r="A76">
            <v>35339</v>
          </cell>
          <cell r="B76">
            <v>1194</v>
          </cell>
          <cell r="C76">
            <v>147938</v>
          </cell>
          <cell r="D76" t="str">
            <v>830    123902       41.01      13       402</v>
          </cell>
        </row>
        <row r="77">
          <cell r="A77">
            <v>35370</v>
          </cell>
          <cell r="B77">
            <v>1552</v>
          </cell>
          <cell r="C77">
            <v>139054</v>
          </cell>
          <cell r="D77" t="str">
            <v>1,046     89597       40.26      13       385</v>
          </cell>
        </row>
        <row r="78">
          <cell r="A78">
            <v>35400</v>
          </cell>
          <cell r="B78">
            <v>602</v>
          </cell>
          <cell r="C78">
            <v>109188</v>
          </cell>
          <cell r="D78" t="str">
            <v>837    181376       58.17      12       371</v>
          </cell>
        </row>
        <row r="79">
          <cell r="A79" t="str">
            <v>Totals: ___</v>
          </cell>
          <cell r="B79" t="str">
            <v>_______</v>
          </cell>
          <cell r="C79" t="str">
            <v>__________</v>
          </cell>
          <cell r="D79" t="str">
            <v>__________</v>
          </cell>
        </row>
        <row r="80">
          <cell r="A80">
            <v>1996</v>
          </cell>
          <cell r="B80">
            <v>15075</v>
          </cell>
          <cell r="C80">
            <v>1902106</v>
          </cell>
          <cell r="D80">
            <v>10105</v>
          </cell>
        </row>
        <row r="82">
          <cell r="A82">
            <v>35431</v>
          </cell>
          <cell r="B82">
            <v>669</v>
          </cell>
          <cell r="C82">
            <v>101656</v>
          </cell>
          <cell r="D82" t="str">
            <v>650    151953       49.28      12       341</v>
          </cell>
        </row>
        <row r="83">
          <cell r="A83">
            <v>35462</v>
          </cell>
          <cell r="B83">
            <v>482</v>
          </cell>
          <cell r="C83">
            <v>98598</v>
          </cell>
          <cell r="D83" t="str">
            <v>575    204561       54.40      12       305</v>
          </cell>
        </row>
        <row r="84">
          <cell r="A84">
            <v>35490</v>
          </cell>
          <cell r="B84">
            <v>931</v>
          </cell>
          <cell r="C84">
            <v>102665</v>
          </cell>
          <cell r="D84" t="str">
            <v>746    110274       44.48      12       316</v>
          </cell>
        </row>
        <row r="85">
          <cell r="A85">
            <v>35521</v>
          </cell>
          <cell r="B85">
            <v>1021</v>
          </cell>
          <cell r="C85">
            <v>128623</v>
          </cell>
          <cell r="D85" t="str">
            <v>1,012    125978       49.78      13       320</v>
          </cell>
        </row>
        <row r="86">
          <cell r="A86">
            <v>35551</v>
          </cell>
          <cell r="B86">
            <v>1313</v>
          </cell>
          <cell r="C86">
            <v>131649</v>
          </cell>
          <cell r="D86" t="str">
            <v>478    100266       26.69      13       330</v>
          </cell>
        </row>
        <row r="87">
          <cell r="A87">
            <v>35582</v>
          </cell>
          <cell r="B87">
            <v>979</v>
          </cell>
          <cell r="C87">
            <v>123191</v>
          </cell>
          <cell r="D87" t="str">
            <v>596    125834       37.84      13       303</v>
          </cell>
        </row>
        <row r="88">
          <cell r="A88">
            <v>35612</v>
          </cell>
          <cell r="B88">
            <v>824</v>
          </cell>
          <cell r="C88">
            <v>90666</v>
          </cell>
          <cell r="D88" t="str">
            <v>542    110032       39.68      13       400</v>
          </cell>
        </row>
        <row r="89">
          <cell r="A89">
            <v>35643</v>
          </cell>
          <cell r="B89">
            <v>1483</v>
          </cell>
          <cell r="C89">
            <v>129995</v>
          </cell>
          <cell r="D89" t="str">
            <v>656     87657       30.67      13       400</v>
          </cell>
        </row>
        <row r="90">
          <cell r="A90">
            <v>35674</v>
          </cell>
          <cell r="B90">
            <v>1004</v>
          </cell>
          <cell r="C90">
            <v>116276</v>
          </cell>
          <cell r="D90" t="str">
            <v>630    115813       38.56      13       361</v>
          </cell>
        </row>
        <row r="91">
          <cell r="A91">
            <v>35704</v>
          </cell>
          <cell r="B91">
            <v>1124</v>
          </cell>
          <cell r="C91">
            <v>132841</v>
          </cell>
          <cell r="D91" t="str">
            <v>1,178    118186       51.17      13       337</v>
          </cell>
        </row>
        <row r="92">
          <cell r="A92">
            <v>35735</v>
          </cell>
          <cell r="B92">
            <v>751</v>
          </cell>
          <cell r="C92">
            <v>119688</v>
          </cell>
          <cell r="D92" t="str">
            <v>778    159372       50.88      13       331</v>
          </cell>
        </row>
        <row r="93">
          <cell r="A93">
            <v>35765</v>
          </cell>
          <cell r="B93">
            <v>813</v>
          </cell>
          <cell r="C93">
            <v>120617</v>
          </cell>
          <cell r="D93" t="str">
            <v>1,032    148361       55.93      13       330</v>
          </cell>
        </row>
        <row r="94">
          <cell r="A94" t="str">
            <v>Totals: ___</v>
          </cell>
          <cell r="B94" t="str">
            <v>_______</v>
          </cell>
          <cell r="C94" t="str">
            <v>__________</v>
          </cell>
          <cell r="D94" t="str">
            <v>__________</v>
          </cell>
        </row>
        <row r="95">
          <cell r="A95">
            <v>1997</v>
          </cell>
          <cell r="B95">
            <v>11394</v>
          </cell>
          <cell r="C95">
            <v>1396465</v>
          </cell>
          <cell r="D95">
            <v>8873</v>
          </cell>
        </row>
        <row r="97">
          <cell r="A97">
            <v>35796</v>
          </cell>
          <cell r="B97">
            <v>979</v>
          </cell>
          <cell r="C97">
            <v>112567</v>
          </cell>
          <cell r="D97" t="str">
            <v>798    114982       44.91      13       374</v>
          </cell>
        </row>
        <row r="98">
          <cell r="A98">
            <v>35827</v>
          </cell>
          <cell r="B98">
            <v>847</v>
          </cell>
          <cell r="C98">
            <v>103140</v>
          </cell>
          <cell r="D98" t="str">
            <v>691    121771       44.93      13       320</v>
          </cell>
        </row>
        <row r="99">
          <cell r="A99">
            <v>35855</v>
          </cell>
          <cell r="B99">
            <v>929</v>
          </cell>
          <cell r="C99">
            <v>102886</v>
          </cell>
          <cell r="D99" t="str">
            <v>576    110750       38.27      13       354</v>
          </cell>
        </row>
        <row r="100">
          <cell r="A100">
            <v>35886</v>
          </cell>
          <cell r="B100">
            <v>983</v>
          </cell>
          <cell r="C100">
            <v>99626</v>
          </cell>
          <cell r="D100" t="str">
            <v>665    101349       40.35      13       361</v>
          </cell>
        </row>
        <row r="101">
          <cell r="A101">
            <v>35916</v>
          </cell>
          <cell r="B101">
            <v>323</v>
          </cell>
          <cell r="C101">
            <v>57973</v>
          </cell>
          <cell r="D101" t="str">
            <v>461    179483       58.80      12       323</v>
          </cell>
        </row>
        <row r="102">
          <cell r="A102">
            <v>35947</v>
          </cell>
          <cell r="B102">
            <v>931</v>
          </cell>
          <cell r="C102">
            <v>110920</v>
          </cell>
          <cell r="D102" t="str">
            <v>461    119141       33.12      13       340</v>
          </cell>
        </row>
        <row r="103">
          <cell r="A103">
            <v>35977</v>
          </cell>
          <cell r="B103">
            <v>626</v>
          </cell>
          <cell r="C103">
            <v>97209</v>
          </cell>
          <cell r="D103" t="str">
            <v>679    155286       52.03      13       371</v>
          </cell>
        </row>
        <row r="104">
          <cell r="A104">
            <v>36008</v>
          </cell>
          <cell r="B104">
            <v>740</v>
          </cell>
          <cell r="C104">
            <v>97690</v>
          </cell>
          <cell r="D104" t="str">
            <v>645    132014       46.57      13       371</v>
          </cell>
        </row>
        <row r="105">
          <cell r="A105">
            <v>36039</v>
          </cell>
          <cell r="B105">
            <v>582</v>
          </cell>
          <cell r="C105">
            <v>79300</v>
          </cell>
          <cell r="D105" t="str">
            <v>557    136255       48.90      12       333</v>
          </cell>
        </row>
        <row r="106">
          <cell r="A106">
            <v>36069</v>
          </cell>
          <cell r="B106">
            <v>501</v>
          </cell>
          <cell r="C106">
            <v>93236</v>
          </cell>
          <cell r="D106" t="str">
            <v>625    186100       55.51      13       378</v>
          </cell>
        </row>
        <row r="107">
          <cell r="A107">
            <v>36100</v>
          </cell>
          <cell r="B107">
            <v>1031</v>
          </cell>
          <cell r="C107">
            <v>77439</v>
          </cell>
          <cell r="D107" t="str">
            <v>316     75111       23.46      13       360</v>
          </cell>
        </row>
        <row r="108">
          <cell r="A108">
            <v>36130</v>
          </cell>
          <cell r="B108">
            <v>928</v>
          </cell>
          <cell r="C108">
            <v>91221</v>
          </cell>
          <cell r="D108" t="str">
            <v>527     98299       36.22      13       356</v>
          </cell>
        </row>
        <row r="109">
          <cell r="A109" t="str">
            <v>Totals: ___</v>
          </cell>
          <cell r="B109" t="str">
            <v>_______</v>
          </cell>
          <cell r="C109" t="str">
            <v>__________</v>
          </cell>
          <cell r="D109" t="str">
            <v>__________</v>
          </cell>
        </row>
        <row r="110">
          <cell r="A110">
            <v>1998</v>
          </cell>
          <cell r="B110">
            <v>9400</v>
          </cell>
          <cell r="C110">
            <v>1123207</v>
          </cell>
          <cell r="D110">
            <v>7001</v>
          </cell>
        </row>
        <row r="112">
          <cell r="A112">
            <v>36161</v>
          </cell>
          <cell r="B112">
            <v>488</v>
          </cell>
          <cell r="C112">
            <v>82593</v>
          </cell>
          <cell r="D112" t="str">
            <v>511    169248       51.15      11       312</v>
          </cell>
        </row>
        <row r="113">
          <cell r="A113">
            <v>36192</v>
          </cell>
          <cell r="B113">
            <v>328</v>
          </cell>
          <cell r="C113">
            <v>72617</v>
          </cell>
          <cell r="D113" t="str">
            <v>513    221394       61.00      11       223</v>
          </cell>
        </row>
        <row r="114">
          <cell r="A114">
            <v>36220</v>
          </cell>
          <cell r="B114">
            <v>971</v>
          </cell>
          <cell r="C114">
            <v>97863</v>
          </cell>
          <cell r="D114" t="str">
            <v>747    100786       43.48      13       374</v>
          </cell>
        </row>
        <row r="115">
          <cell r="A115">
            <v>36251</v>
          </cell>
          <cell r="B115">
            <v>1033</v>
          </cell>
          <cell r="C115">
            <v>94646</v>
          </cell>
          <cell r="D115" t="str">
            <v>573     91623       35.68      13       344</v>
          </cell>
        </row>
        <row r="116">
          <cell r="A116">
            <v>36281</v>
          </cell>
          <cell r="B116">
            <v>691</v>
          </cell>
          <cell r="C116">
            <v>89466</v>
          </cell>
          <cell r="D116" t="str">
            <v>514    129474       42.66      10       268</v>
          </cell>
        </row>
        <row r="117">
          <cell r="A117">
            <v>36312</v>
          </cell>
          <cell r="B117">
            <v>768</v>
          </cell>
          <cell r="C117">
            <v>94169</v>
          </cell>
          <cell r="D117" t="str">
            <v>554    122616       41.91      12       329</v>
          </cell>
        </row>
        <row r="118">
          <cell r="A118">
            <v>36342</v>
          </cell>
          <cell r="B118">
            <v>840</v>
          </cell>
          <cell r="C118">
            <v>92970</v>
          </cell>
          <cell r="D118" t="str">
            <v>544    110679       39.31      12       342</v>
          </cell>
        </row>
        <row r="119">
          <cell r="A119">
            <v>36373</v>
          </cell>
          <cell r="B119">
            <v>417</v>
          </cell>
          <cell r="C119">
            <v>50137</v>
          </cell>
          <cell r="D119" t="str">
            <v>376    120233       47.41      11       340</v>
          </cell>
        </row>
        <row r="120">
          <cell r="A120">
            <v>36404</v>
          </cell>
          <cell r="B120">
            <v>712</v>
          </cell>
          <cell r="C120">
            <v>87245</v>
          </cell>
          <cell r="D120" t="str">
            <v>465    122536       39.51      13       360</v>
          </cell>
        </row>
        <row r="121">
          <cell r="A121">
            <v>36434</v>
          </cell>
          <cell r="B121">
            <v>883</v>
          </cell>
          <cell r="C121">
            <v>83936</v>
          </cell>
          <cell r="D121" t="str">
            <v>528     95058       37.42      11       313</v>
          </cell>
        </row>
        <row r="122">
          <cell r="A122">
            <v>36465</v>
          </cell>
          <cell r="B122">
            <v>654</v>
          </cell>
          <cell r="C122">
            <v>78784</v>
          </cell>
          <cell r="D122" t="str">
            <v>519    120465       44.25      11       290</v>
          </cell>
        </row>
        <row r="123">
          <cell r="A123">
            <v>36495</v>
          </cell>
          <cell r="B123">
            <v>1081</v>
          </cell>
          <cell r="C123">
            <v>87030</v>
          </cell>
          <cell r="D123" t="str">
            <v>691     80509       39.00      11       295</v>
          </cell>
        </row>
        <row r="124">
          <cell r="A124" t="str">
            <v>Totals: ___</v>
          </cell>
          <cell r="B124" t="str">
            <v>_______</v>
          </cell>
          <cell r="C124" t="str">
            <v>__________</v>
          </cell>
          <cell r="D124" t="str">
            <v>__________</v>
          </cell>
        </row>
        <row r="125">
          <cell r="A125">
            <v>1999</v>
          </cell>
          <cell r="B125">
            <v>8866</v>
          </cell>
          <cell r="C125">
            <v>1011456</v>
          </cell>
          <cell r="D125">
            <v>6535</v>
          </cell>
        </row>
        <row r="127">
          <cell r="A127">
            <v>36526</v>
          </cell>
          <cell r="B127">
            <v>979</v>
          </cell>
          <cell r="C127">
            <v>89176</v>
          </cell>
          <cell r="D127" t="str">
            <v>845     91089       46.33      11       312</v>
          </cell>
        </row>
        <row r="128">
          <cell r="A128">
            <v>36557</v>
          </cell>
          <cell r="B128">
            <v>593</v>
          </cell>
          <cell r="C128">
            <v>80549</v>
          </cell>
          <cell r="D128" t="str">
            <v>580    135834       49.45      12       324</v>
          </cell>
        </row>
        <row r="129">
          <cell r="A129">
            <v>36586</v>
          </cell>
          <cell r="B129">
            <v>1026</v>
          </cell>
          <cell r="C129">
            <v>83914</v>
          </cell>
          <cell r="D129" t="str">
            <v>867     81788       45.80      12       369</v>
          </cell>
        </row>
        <row r="130">
          <cell r="A130">
            <v>36617</v>
          </cell>
          <cell r="B130">
            <v>631</v>
          </cell>
          <cell r="C130">
            <v>83770</v>
          </cell>
          <cell r="D130" t="str">
            <v>649    132758       50.70      13       354</v>
          </cell>
        </row>
        <row r="131">
          <cell r="A131">
            <v>36647</v>
          </cell>
          <cell r="B131">
            <v>762</v>
          </cell>
          <cell r="C131">
            <v>82739</v>
          </cell>
          <cell r="D131" t="str">
            <v>580    108582       43.22      12       358</v>
          </cell>
        </row>
        <row r="132">
          <cell r="A132">
            <v>36678</v>
          </cell>
          <cell r="B132">
            <v>897</v>
          </cell>
          <cell r="C132">
            <v>81195</v>
          </cell>
          <cell r="D132" t="str">
            <v>520     90519       36.70      12       358</v>
          </cell>
        </row>
        <row r="133">
          <cell r="A133">
            <v>36708</v>
          </cell>
          <cell r="B133">
            <v>671</v>
          </cell>
          <cell r="C133">
            <v>82089</v>
          </cell>
          <cell r="D133" t="str">
            <v>552    122339       45.13      10       309</v>
          </cell>
        </row>
        <row r="134">
          <cell r="A134">
            <v>36739</v>
          </cell>
          <cell r="B134">
            <v>736</v>
          </cell>
          <cell r="C134">
            <v>84781</v>
          </cell>
          <cell r="D134" t="str">
            <v>572    115192       43.73      12       347</v>
          </cell>
        </row>
        <row r="135">
          <cell r="A135">
            <v>36770</v>
          </cell>
          <cell r="B135">
            <v>290</v>
          </cell>
          <cell r="C135">
            <v>55620</v>
          </cell>
          <cell r="D135" t="str">
            <v>490    191794       62.82       7       206</v>
          </cell>
        </row>
        <row r="136">
          <cell r="A136">
            <v>36800</v>
          </cell>
          <cell r="B136">
            <v>629</v>
          </cell>
          <cell r="C136">
            <v>77587</v>
          </cell>
          <cell r="D136" t="str">
            <v>483    123350       43.44      11       339</v>
          </cell>
        </row>
        <row r="137">
          <cell r="A137">
            <v>36831</v>
          </cell>
          <cell r="B137">
            <v>503</v>
          </cell>
          <cell r="C137">
            <v>78951</v>
          </cell>
          <cell r="D137" t="str">
            <v>394    156961       43.92      12       360</v>
          </cell>
        </row>
        <row r="138">
          <cell r="A138">
            <v>36861</v>
          </cell>
          <cell r="B138">
            <v>590</v>
          </cell>
          <cell r="C138">
            <v>77064</v>
          </cell>
          <cell r="D138" t="str">
            <v>390    130617       39.80      10       307</v>
          </cell>
        </row>
        <row r="139">
          <cell r="A139" t="str">
            <v>Totals: ___</v>
          </cell>
          <cell r="B139" t="str">
            <v>_______</v>
          </cell>
          <cell r="C139" t="str">
            <v>__________</v>
          </cell>
          <cell r="D139" t="str">
            <v>__________</v>
          </cell>
        </row>
        <row r="140">
          <cell r="A140">
            <v>2000</v>
          </cell>
          <cell r="B140">
            <v>8307</v>
          </cell>
          <cell r="C140">
            <v>957435</v>
          </cell>
          <cell r="D140">
            <v>6922</v>
          </cell>
        </row>
        <row r="142">
          <cell r="A142">
            <v>36892</v>
          </cell>
          <cell r="B142">
            <v>434</v>
          </cell>
          <cell r="C142">
            <v>75798</v>
          </cell>
          <cell r="D142" t="str">
            <v>479    174650       52.46      10       309</v>
          </cell>
        </row>
        <row r="143">
          <cell r="A143">
            <v>36923</v>
          </cell>
          <cell r="B143">
            <v>521</v>
          </cell>
          <cell r="C143">
            <v>70870</v>
          </cell>
          <cell r="D143" t="str">
            <v>358    136027       40.73      11       308</v>
          </cell>
        </row>
        <row r="144">
          <cell r="A144">
            <v>36951</v>
          </cell>
          <cell r="B144">
            <v>395</v>
          </cell>
          <cell r="C144">
            <v>68699</v>
          </cell>
          <cell r="D144" t="str">
            <v>372    173922       48.50      10       274</v>
          </cell>
        </row>
        <row r="145">
          <cell r="A145">
            <v>36982</v>
          </cell>
          <cell r="B145">
            <v>421</v>
          </cell>
          <cell r="C145">
            <v>57728</v>
          </cell>
          <cell r="D145" t="str">
            <v>311    137122       42.49       7       206</v>
          </cell>
        </row>
        <row r="146">
          <cell r="A146">
            <v>37012</v>
          </cell>
          <cell r="B146">
            <v>463</v>
          </cell>
          <cell r="C146">
            <v>64410</v>
          </cell>
          <cell r="D146" t="str">
            <v>372    139115       44.55       9       275</v>
          </cell>
        </row>
        <row r="147">
          <cell r="A147">
            <v>37043</v>
          </cell>
          <cell r="B147">
            <v>18</v>
          </cell>
          <cell r="C147">
            <v>8052</v>
          </cell>
          <cell r="D147" t="str">
            <v>45    447334       71.43       2        60</v>
          </cell>
        </row>
        <row r="148">
          <cell r="A148" t="str">
            <v>Totals: ___</v>
          </cell>
          <cell r="B148" t="str">
            <v>_______</v>
          </cell>
          <cell r="C148" t="str">
            <v>__________</v>
          </cell>
          <cell r="D148" t="str">
            <v>__________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y96"/>
    </sheetNames>
    <sheetDataSet>
      <sheetData sheetId="0">
        <row r="36">
          <cell r="A36">
            <v>35186</v>
          </cell>
          <cell r="B36">
            <v>1238</v>
          </cell>
          <cell r="C36">
            <v>77241</v>
          </cell>
          <cell r="D36" t="str">
            <v>923     62392       42.71</v>
          </cell>
          <cell r="E36" t="str">
            <v>5       154</v>
          </cell>
        </row>
        <row r="37">
          <cell r="A37">
            <v>35217</v>
          </cell>
          <cell r="B37">
            <v>264</v>
          </cell>
          <cell r="C37">
            <v>9256</v>
          </cell>
          <cell r="D37" t="str">
            <v>224     35061       45.90</v>
          </cell>
          <cell r="E37" t="str">
            <v>1        28</v>
          </cell>
        </row>
        <row r="38">
          <cell r="A38">
            <v>35247</v>
          </cell>
          <cell r="B38">
            <v>239</v>
          </cell>
          <cell r="C38">
            <v>10272</v>
          </cell>
          <cell r="D38" t="str">
            <v>250     42980       51.12</v>
          </cell>
          <cell r="E38" t="str">
            <v>1        31</v>
          </cell>
        </row>
        <row r="39">
          <cell r="A39">
            <v>35278</v>
          </cell>
          <cell r="B39">
            <v>239</v>
          </cell>
          <cell r="C39">
            <v>9061</v>
          </cell>
          <cell r="D39" t="str">
            <v>207     37913       46.41</v>
          </cell>
          <cell r="E39" t="str">
            <v>1        31</v>
          </cell>
        </row>
        <row r="40">
          <cell r="A40">
            <v>35309</v>
          </cell>
          <cell r="B40">
            <v>221</v>
          </cell>
          <cell r="C40">
            <v>6640</v>
          </cell>
          <cell r="D40" t="str">
            <v>200     30046       47.51</v>
          </cell>
          <cell r="E40" t="str">
            <v>1        30</v>
          </cell>
        </row>
        <row r="41">
          <cell r="A41">
            <v>35339</v>
          </cell>
          <cell r="B41">
            <v>184</v>
          </cell>
          <cell r="C41">
            <v>7260</v>
          </cell>
          <cell r="D41" t="str">
            <v>227     39457       55.23</v>
          </cell>
          <cell r="E41" t="str">
            <v>1        31</v>
          </cell>
        </row>
        <row r="42">
          <cell r="A42">
            <v>35370</v>
          </cell>
          <cell r="B42">
            <v>203</v>
          </cell>
          <cell r="C42">
            <v>7060</v>
          </cell>
          <cell r="D42" t="str">
            <v>214     34779       51.32</v>
          </cell>
          <cell r="E42" t="str">
            <v>1        30</v>
          </cell>
        </row>
        <row r="43">
          <cell r="A43">
            <v>35400</v>
          </cell>
          <cell r="B43">
            <v>208</v>
          </cell>
          <cell r="C43">
            <v>7224</v>
          </cell>
          <cell r="D43" t="str">
            <v>214     34731       50.71</v>
          </cell>
          <cell r="E43" t="str">
            <v>1        31</v>
          </cell>
        </row>
        <row r="44">
          <cell r="A44" t="str">
            <v>Totals: ____</v>
          </cell>
          <cell r="B44" t="str">
            <v>______</v>
          </cell>
          <cell r="C44" t="str">
            <v>__________</v>
          </cell>
          <cell r="D44" t="str">
            <v>__________</v>
          </cell>
        </row>
        <row r="45">
          <cell r="A45">
            <v>1996</v>
          </cell>
          <cell r="B45">
            <v>2796</v>
          </cell>
          <cell r="C45">
            <v>134014</v>
          </cell>
          <cell r="D45">
            <v>2459</v>
          </cell>
        </row>
        <row r="47">
          <cell r="A47">
            <v>35431</v>
          </cell>
          <cell r="B47">
            <v>268</v>
          </cell>
          <cell r="C47">
            <v>7349</v>
          </cell>
          <cell r="D47" t="str">
            <v>185     27422       40.84</v>
          </cell>
          <cell r="E47" t="str">
            <v>1        31</v>
          </cell>
        </row>
        <row r="48">
          <cell r="A48">
            <v>35462</v>
          </cell>
          <cell r="B48">
            <v>255</v>
          </cell>
          <cell r="C48">
            <v>6007</v>
          </cell>
          <cell r="D48" t="str">
            <v>241     23557       48.59</v>
          </cell>
          <cell r="E48" t="str">
            <v>1        28</v>
          </cell>
        </row>
        <row r="49">
          <cell r="A49">
            <v>35490</v>
          </cell>
          <cell r="B49">
            <v>133</v>
          </cell>
          <cell r="C49">
            <v>4457</v>
          </cell>
          <cell r="D49" t="str">
            <v>139     33512       51.10</v>
          </cell>
          <cell r="E49" t="str">
            <v>1        23</v>
          </cell>
        </row>
        <row r="50">
          <cell r="A50">
            <v>35521</v>
          </cell>
          <cell r="B50">
            <v>237</v>
          </cell>
          <cell r="C50">
            <v>6946</v>
          </cell>
          <cell r="D50" t="str">
            <v>145     29309       37.96</v>
          </cell>
          <cell r="E50" t="str">
            <v>1        22</v>
          </cell>
        </row>
        <row r="51">
          <cell r="A51">
            <v>35551</v>
          </cell>
          <cell r="B51">
            <v>217</v>
          </cell>
          <cell r="C51">
            <v>8078</v>
          </cell>
          <cell r="D51" t="str">
            <v>270     37226       55.44</v>
          </cell>
          <cell r="E51" t="str">
            <v>1        30</v>
          </cell>
        </row>
        <row r="52">
          <cell r="A52">
            <v>35582</v>
          </cell>
          <cell r="B52">
            <v>210</v>
          </cell>
          <cell r="C52">
            <v>6065</v>
          </cell>
          <cell r="D52" t="str">
            <v>232     28881       52.49</v>
          </cell>
          <cell r="E52" t="str">
            <v>1        30</v>
          </cell>
        </row>
        <row r="53">
          <cell r="A53">
            <v>35612</v>
          </cell>
          <cell r="B53">
            <v>141</v>
          </cell>
          <cell r="C53">
            <v>6329</v>
          </cell>
          <cell r="D53" t="str">
            <v>220     44887       60.94</v>
          </cell>
          <cell r="E53" t="str">
            <v>1        31</v>
          </cell>
        </row>
        <row r="54">
          <cell r="A54">
            <v>35643</v>
          </cell>
          <cell r="B54">
            <v>92</v>
          </cell>
          <cell r="C54">
            <v>6533</v>
          </cell>
          <cell r="D54" t="str">
            <v>249     71011       73.02</v>
          </cell>
          <cell r="E54" t="str">
            <v>1        31</v>
          </cell>
        </row>
        <row r="55">
          <cell r="A55">
            <v>35674</v>
          </cell>
          <cell r="B55">
            <v>104</v>
          </cell>
          <cell r="C55">
            <v>6922</v>
          </cell>
          <cell r="D55" t="str">
            <v>204     66558       66.23</v>
          </cell>
          <cell r="E55" t="str">
            <v>1        30</v>
          </cell>
        </row>
        <row r="56">
          <cell r="A56">
            <v>35704</v>
          </cell>
          <cell r="B56">
            <v>92</v>
          </cell>
          <cell r="C56">
            <v>6533</v>
          </cell>
          <cell r="D56" t="str">
            <v>249     71011       73.02</v>
          </cell>
          <cell r="E56" t="str">
            <v>1        31</v>
          </cell>
        </row>
        <row r="57">
          <cell r="A57">
            <v>35735</v>
          </cell>
          <cell r="B57">
            <v>180</v>
          </cell>
          <cell r="C57">
            <v>6836</v>
          </cell>
          <cell r="D57" t="str">
            <v>214     37978       54.31</v>
          </cell>
          <cell r="E57" t="str">
            <v>1        30</v>
          </cell>
        </row>
        <row r="58">
          <cell r="A58">
            <v>35765</v>
          </cell>
          <cell r="B58">
            <v>243</v>
          </cell>
          <cell r="C58">
            <v>7338</v>
          </cell>
          <cell r="D58" t="str">
            <v>232     30198       48.84</v>
          </cell>
          <cell r="E58" t="str">
            <v>1        31</v>
          </cell>
        </row>
        <row r="59">
          <cell r="A59" t="str">
            <v>Totals: ____</v>
          </cell>
          <cell r="B59" t="str">
            <v>______</v>
          </cell>
          <cell r="C59" t="str">
            <v>__________</v>
          </cell>
          <cell r="D59" t="str">
            <v>__________</v>
          </cell>
        </row>
        <row r="60">
          <cell r="A60">
            <v>1997</v>
          </cell>
          <cell r="B60">
            <v>2172</v>
          </cell>
          <cell r="C60">
            <v>79393</v>
          </cell>
          <cell r="D60">
            <v>2580</v>
          </cell>
        </row>
        <row r="62">
          <cell r="A62">
            <v>35796</v>
          </cell>
          <cell r="B62">
            <v>179</v>
          </cell>
          <cell r="C62">
            <v>15952</v>
          </cell>
          <cell r="D62" t="str">
            <v>217     89118       54.80</v>
          </cell>
          <cell r="E62" t="str">
            <v>1        31</v>
          </cell>
        </row>
        <row r="63">
          <cell r="A63">
            <v>35827</v>
          </cell>
          <cell r="B63">
            <v>167</v>
          </cell>
          <cell r="C63">
            <v>6270</v>
          </cell>
          <cell r="D63" t="str">
            <v>122     37545       42.21</v>
          </cell>
          <cell r="E63" t="str">
            <v>1        28</v>
          </cell>
        </row>
        <row r="64">
          <cell r="A64">
            <v>35855</v>
          </cell>
          <cell r="B64">
            <v>180</v>
          </cell>
          <cell r="C64">
            <v>6722</v>
          </cell>
          <cell r="D64" t="str">
            <v>162     37345       47.37</v>
          </cell>
          <cell r="E64" t="str">
            <v>1        31</v>
          </cell>
        </row>
        <row r="65">
          <cell r="A65">
            <v>35886</v>
          </cell>
          <cell r="B65">
            <v>154</v>
          </cell>
          <cell r="C65">
            <v>6521</v>
          </cell>
          <cell r="D65" t="str">
            <v>195     42345       55.87</v>
          </cell>
          <cell r="E65" t="str">
            <v>1        30</v>
          </cell>
        </row>
        <row r="66">
          <cell r="A66">
            <v>35916</v>
          </cell>
          <cell r="B66">
            <v>169</v>
          </cell>
          <cell r="C66">
            <v>6764</v>
          </cell>
          <cell r="D66" t="str">
            <v>225     40024       57.11</v>
          </cell>
          <cell r="E66" t="str">
            <v>1        31</v>
          </cell>
        </row>
        <row r="67">
          <cell r="A67">
            <v>35947</v>
          </cell>
          <cell r="B67">
            <v>137</v>
          </cell>
          <cell r="C67">
            <v>6171</v>
          </cell>
          <cell r="D67" t="str">
            <v>128     45044       48.30</v>
          </cell>
          <cell r="E67" t="str">
            <v>1        27</v>
          </cell>
        </row>
        <row r="68">
          <cell r="A68">
            <v>35977</v>
          </cell>
          <cell r="B68">
            <v>101</v>
          </cell>
          <cell r="C68">
            <v>6417</v>
          </cell>
          <cell r="D68" t="str">
            <v>179     63535       63.93</v>
          </cell>
          <cell r="E68" t="str">
            <v>1        31</v>
          </cell>
        </row>
        <row r="69">
          <cell r="A69">
            <v>36008</v>
          </cell>
          <cell r="B69">
            <v>102</v>
          </cell>
          <cell r="C69">
            <v>6424</v>
          </cell>
          <cell r="D69" t="str">
            <v>110     62981       51.89</v>
          </cell>
          <cell r="E69" t="str">
            <v>1        31</v>
          </cell>
        </row>
        <row r="70">
          <cell r="A70">
            <v>36039</v>
          </cell>
          <cell r="B70">
            <v>109</v>
          </cell>
          <cell r="C70">
            <v>5498</v>
          </cell>
          <cell r="D70" t="str">
            <v>150     50441       57.92</v>
          </cell>
          <cell r="E70" t="str">
            <v>1        30</v>
          </cell>
        </row>
        <row r="71">
          <cell r="A71">
            <v>36069</v>
          </cell>
          <cell r="B71">
            <v>161</v>
          </cell>
          <cell r="C71">
            <v>5831</v>
          </cell>
          <cell r="D71" t="str">
            <v>149     36218       48.06</v>
          </cell>
          <cell r="E71" t="str">
            <v>1        31</v>
          </cell>
        </row>
        <row r="72">
          <cell r="A72">
            <v>36100</v>
          </cell>
          <cell r="B72">
            <v>104</v>
          </cell>
          <cell r="C72">
            <v>6023</v>
          </cell>
          <cell r="D72" t="str">
            <v>187     57914       64.26</v>
          </cell>
          <cell r="E72" t="str">
            <v>1        29</v>
          </cell>
        </row>
        <row r="73">
          <cell r="A73">
            <v>36130</v>
          </cell>
          <cell r="B73">
            <v>123</v>
          </cell>
          <cell r="C73">
            <v>6129</v>
          </cell>
          <cell r="D73" t="str">
            <v>172     49830       58.31</v>
          </cell>
          <cell r="E73" t="str">
            <v>1        31</v>
          </cell>
        </row>
        <row r="74">
          <cell r="A74" t="str">
            <v>Totals: ____</v>
          </cell>
          <cell r="B74" t="str">
            <v>______</v>
          </cell>
          <cell r="C74" t="str">
            <v>__________</v>
          </cell>
          <cell r="D74" t="str">
            <v>__________</v>
          </cell>
        </row>
        <row r="75">
          <cell r="A75">
            <v>1998</v>
          </cell>
          <cell r="B75">
            <v>1686</v>
          </cell>
          <cell r="C75">
            <v>84722</v>
          </cell>
          <cell r="D75">
            <v>1996</v>
          </cell>
        </row>
        <row r="77">
          <cell r="A77">
            <v>36161</v>
          </cell>
          <cell r="B77">
            <v>106</v>
          </cell>
          <cell r="C77">
            <v>5334</v>
          </cell>
          <cell r="D77" t="str">
            <v>67     50321       38.73</v>
          </cell>
          <cell r="E77" t="str">
            <v>1        31</v>
          </cell>
        </row>
        <row r="78">
          <cell r="A78">
            <v>36192</v>
          </cell>
          <cell r="B78">
            <v>151</v>
          </cell>
          <cell r="C78">
            <v>4918</v>
          </cell>
          <cell r="D78" t="str">
            <v>80     32570       34.63</v>
          </cell>
          <cell r="E78" t="str">
            <v>1        28</v>
          </cell>
        </row>
        <row r="79">
          <cell r="A79">
            <v>36220</v>
          </cell>
          <cell r="B79">
            <v>143</v>
          </cell>
          <cell r="C79">
            <v>5142</v>
          </cell>
          <cell r="D79" t="str">
            <v>135     35959       48.56</v>
          </cell>
          <cell r="E79" t="str">
            <v>1        24</v>
          </cell>
        </row>
        <row r="80">
          <cell r="A80">
            <v>36251</v>
          </cell>
          <cell r="B80">
            <v>125</v>
          </cell>
          <cell r="C80">
            <v>5067</v>
          </cell>
          <cell r="D80" t="str">
            <v>125     40537       50.00</v>
          </cell>
          <cell r="E80" t="str">
            <v>1        24</v>
          </cell>
        </row>
        <row r="81">
          <cell r="A81">
            <v>36281</v>
          </cell>
          <cell r="B81">
            <v>137</v>
          </cell>
          <cell r="C81">
            <v>5497</v>
          </cell>
          <cell r="D81" t="str">
            <v>179     40125       56.65</v>
          </cell>
          <cell r="E81" t="str">
            <v>1        24</v>
          </cell>
        </row>
        <row r="82">
          <cell r="A82">
            <v>36312</v>
          </cell>
          <cell r="B82">
            <v>136</v>
          </cell>
          <cell r="C82">
            <v>4487</v>
          </cell>
          <cell r="D82" t="str">
            <v>235     32993       63.34</v>
          </cell>
          <cell r="E82" t="str">
            <v>1        30</v>
          </cell>
        </row>
        <row r="83">
          <cell r="A83">
            <v>36342</v>
          </cell>
          <cell r="B83">
            <v>120</v>
          </cell>
          <cell r="C83">
            <v>4998</v>
          </cell>
          <cell r="D83" t="str">
            <v>210     41651       63.64</v>
          </cell>
          <cell r="E83" t="str">
            <v>1        31</v>
          </cell>
        </row>
        <row r="84">
          <cell r="A84">
            <v>36373</v>
          </cell>
          <cell r="B84">
            <v>109</v>
          </cell>
          <cell r="C84">
            <v>4830</v>
          </cell>
          <cell r="D84" t="str">
            <v>107     44312       49.54</v>
          </cell>
          <cell r="E84" t="str">
            <v>1        31</v>
          </cell>
        </row>
        <row r="85">
          <cell r="A85">
            <v>36404</v>
          </cell>
          <cell r="B85">
            <v>117</v>
          </cell>
          <cell r="C85">
            <v>4967</v>
          </cell>
          <cell r="D85" t="str">
            <v>149     42453       56.02</v>
          </cell>
          <cell r="E85" t="str">
            <v>1        30</v>
          </cell>
        </row>
        <row r="86">
          <cell r="A86">
            <v>36434</v>
          </cell>
          <cell r="B86">
            <v>112</v>
          </cell>
          <cell r="C86">
            <v>5275</v>
          </cell>
          <cell r="D86" t="str">
            <v>189     47099       62.79</v>
          </cell>
          <cell r="E86" t="str">
            <v>1        31</v>
          </cell>
        </row>
        <row r="87">
          <cell r="A87">
            <v>36465</v>
          </cell>
          <cell r="B87">
            <v>119</v>
          </cell>
          <cell r="C87">
            <v>4912</v>
          </cell>
          <cell r="D87" t="str">
            <v>155     41278       56.57</v>
          </cell>
          <cell r="E87" t="str">
            <v>1        24</v>
          </cell>
        </row>
        <row r="88">
          <cell r="A88">
            <v>36495</v>
          </cell>
          <cell r="B88">
            <v>125</v>
          </cell>
          <cell r="C88">
            <v>5332</v>
          </cell>
          <cell r="D88" t="str">
            <v>232     42657       64.99</v>
          </cell>
          <cell r="E88" t="str">
            <v>1        31</v>
          </cell>
        </row>
        <row r="89">
          <cell r="A89" t="str">
            <v>Totals: ____</v>
          </cell>
          <cell r="B89" t="str">
            <v>______</v>
          </cell>
          <cell r="C89" t="str">
            <v>__________</v>
          </cell>
          <cell r="D89" t="str">
            <v>__________</v>
          </cell>
        </row>
        <row r="90">
          <cell r="A90">
            <v>1999</v>
          </cell>
          <cell r="B90">
            <v>1500</v>
          </cell>
          <cell r="C90">
            <v>60759</v>
          </cell>
          <cell r="D90">
            <v>1863</v>
          </cell>
        </row>
        <row r="92">
          <cell r="A92">
            <v>36526</v>
          </cell>
          <cell r="B92">
            <v>145</v>
          </cell>
          <cell r="C92">
            <v>4975</v>
          </cell>
          <cell r="D92" t="str">
            <v>77     34311       34.68</v>
          </cell>
          <cell r="E92" t="str">
            <v>1        31</v>
          </cell>
        </row>
        <row r="93">
          <cell r="A93">
            <v>36557</v>
          </cell>
          <cell r="B93">
            <v>111</v>
          </cell>
          <cell r="C93">
            <v>3754</v>
          </cell>
          <cell r="D93" t="str">
            <v>80     33820       41.88</v>
          </cell>
          <cell r="E93" t="str">
            <v>1        29</v>
          </cell>
        </row>
        <row r="94">
          <cell r="A94">
            <v>36586</v>
          </cell>
          <cell r="B94">
            <v>60</v>
          </cell>
          <cell r="C94">
            <v>4183</v>
          </cell>
          <cell r="D94" t="str">
            <v>82     69717       57.75</v>
          </cell>
          <cell r="E94" t="str">
            <v>1        23</v>
          </cell>
        </row>
        <row r="95">
          <cell r="A95">
            <v>36617</v>
          </cell>
          <cell r="B95">
            <v>115</v>
          </cell>
          <cell r="C95">
            <v>4295</v>
          </cell>
          <cell r="D95" t="str">
            <v>127     37348       52.48</v>
          </cell>
          <cell r="E95" t="str">
            <v>1        30</v>
          </cell>
        </row>
        <row r="96">
          <cell r="A96">
            <v>36647</v>
          </cell>
          <cell r="B96">
            <v>96</v>
          </cell>
          <cell r="C96">
            <v>4222</v>
          </cell>
          <cell r="D96" t="str">
            <v>150     43980       60.98</v>
          </cell>
          <cell r="E96" t="str">
            <v>1        25</v>
          </cell>
        </row>
        <row r="97">
          <cell r="A97">
            <v>36678</v>
          </cell>
          <cell r="B97">
            <v>91</v>
          </cell>
          <cell r="C97">
            <v>3967</v>
          </cell>
          <cell r="D97" t="str">
            <v>122     43594       57.28</v>
          </cell>
          <cell r="E97" t="str">
            <v>1        30</v>
          </cell>
        </row>
        <row r="98">
          <cell r="A98">
            <v>36708</v>
          </cell>
          <cell r="B98">
            <v>133</v>
          </cell>
          <cell r="C98">
            <v>4387</v>
          </cell>
          <cell r="D98" t="str">
            <v>130     32985       49.43</v>
          </cell>
          <cell r="E98" t="str">
            <v>1        31</v>
          </cell>
        </row>
        <row r="99">
          <cell r="A99">
            <v>36739</v>
          </cell>
          <cell r="B99">
            <v>103</v>
          </cell>
          <cell r="C99">
            <v>4241</v>
          </cell>
          <cell r="D99" t="str">
            <v>117     41175       53.18</v>
          </cell>
          <cell r="E99" t="str">
            <v>1        27</v>
          </cell>
        </row>
        <row r="100">
          <cell r="A100">
            <v>36770</v>
          </cell>
          <cell r="B100">
            <v>120</v>
          </cell>
          <cell r="C100">
            <v>3732</v>
          </cell>
          <cell r="D100" t="str">
            <v>130     31101       52.00</v>
          </cell>
          <cell r="E100" t="str">
            <v>1        28</v>
          </cell>
        </row>
        <row r="101">
          <cell r="A101">
            <v>36861</v>
          </cell>
          <cell r="B101">
            <v>91</v>
          </cell>
          <cell r="C101">
            <v>3734</v>
          </cell>
          <cell r="D101" t="str">
            <v>133     41033       59.38</v>
          </cell>
          <cell r="E101" t="str">
            <v>1        31</v>
          </cell>
        </row>
        <row r="102">
          <cell r="A102" t="str">
            <v>Totals: ____</v>
          </cell>
          <cell r="B102" t="str">
            <v>______</v>
          </cell>
          <cell r="C102" t="str">
            <v>__________</v>
          </cell>
          <cell r="D102" t="str">
            <v>__________</v>
          </cell>
        </row>
        <row r="103">
          <cell r="A103">
            <v>2000</v>
          </cell>
          <cell r="B103">
            <v>1065</v>
          </cell>
          <cell r="C103">
            <v>41490</v>
          </cell>
          <cell r="D103">
            <v>1148</v>
          </cell>
        </row>
        <row r="105">
          <cell r="A105">
            <v>36892</v>
          </cell>
          <cell r="B105">
            <v>96</v>
          </cell>
          <cell r="C105">
            <v>4170</v>
          </cell>
          <cell r="D105" t="str">
            <v>147     43438       60.49</v>
          </cell>
          <cell r="E105" t="str">
            <v>1        31</v>
          </cell>
        </row>
        <row r="106">
          <cell r="A106">
            <v>36923</v>
          </cell>
          <cell r="B106">
            <v>88</v>
          </cell>
          <cell r="C106">
            <v>3883</v>
          </cell>
          <cell r="D106" t="str">
            <v>127     44126       59.07</v>
          </cell>
          <cell r="E106" t="str">
            <v>1        28</v>
          </cell>
        </row>
        <row r="107">
          <cell r="A107">
            <v>36951</v>
          </cell>
          <cell r="B107">
            <v>92</v>
          </cell>
          <cell r="C107">
            <v>4405</v>
          </cell>
          <cell r="D107" t="str">
            <v>125     47881       57.60</v>
          </cell>
          <cell r="E107" t="str">
            <v>1        31</v>
          </cell>
        </row>
        <row r="108">
          <cell r="A108">
            <v>37012</v>
          </cell>
          <cell r="B108">
            <v>98</v>
          </cell>
          <cell r="C108">
            <v>3893</v>
          </cell>
          <cell r="D108" t="str">
            <v>50     39725       33.78</v>
          </cell>
          <cell r="E108" t="str">
            <v>1        31</v>
          </cell>
        </row>
        <row r="109">
          <cell r="A109">
            <v>37043</v>
          </cell>
          <cell r="B109">
            <v>19</v>
          </cell>
          <cell r="C109">
            <v>2448</v>
          </cell>
          <cell r="D109" t="str">
            <v>25    128843       56.82</v>
          </cell>
          <cell r="E109" t="str">
            <v>1        20</v>
          </cell>
        </row>
        <row r="110">
          <cell r="A110" t="str">
            <v>Totals: ____</v>
          </cell>
          <cell r="B110" t="str">
            <v>______</v>
          </cell>
          <cell r="C110" t="str">
            <v>__________</v>
          </cell>
          <cell r="D110" t="str">
            <v>__________</v>
          </cell>
        </row>
        <row r="111">
          <cell r="A111">
            <v>2001</v>
          </cell>
          <cell r="B111">
            <v>393</v>
          </cell>
          <cell r="C111">
            <v>18799</v>
          </cell>
          <cell r="D111">
            <v>474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n96"/>
    </sheetNames>
    <sheetDataSet>
      <sheetData sheetId="0">
        <row r="36">
          <cell r="A36">
            <v>35217</v>
          </cell>
          <cell r="B36">
            <v>9929</v>
          </cell>
          <cell r="C36">
            <v>997713</v>
          </cell>
          <cell r="D36" t="str">
            <v>223    100485        2.20      10       283</v>
          </cell>
        </row>
        <row r="37">
          <cell r="A37">
            <v>35247</v>
          </cell>
          <cell r="B37">
            <v>10144</v>
          </cell>
          <cell r="C37">
            <v>912103</v>
          </cell>
          <cell r="D37" t="str">
            <v>751     89916        6.89      10       310</v>
          </cell>
        </row>
        <row r="38">
          <cell r="A38">
            <v>35278</v>
          </cell>
          <cell r="B38">
            <v>9157</v>
          </cell>
          <cell r="C38">
            <v>795568</v>
          </cell>
          <cell r="D38" t="str">
            <v>472     86881        4.90       9       276</v>
          </cell>
        </row>
        <row r="39">
          <cell r="A39">
            <v>35309</v>
          </cell>
          <cell r="B39">
            <v>9443</v>
          </cell>
          <cell r="C39">
            <v>716222</v>
          </cell>
          <cell r="D39" t="str">
            <v>515     75847        5.17       9       270</v>
          </cell>
        </row>
        <row r="40">
          <cell r="A40">
            <v>35339</v>
          </cell>
          <cell r="B40">
            <v>5439</v>
          </cell>
          <cell r="C40">
            <v>489498</v>
          </cell>
          <cell r="D40" t="str">
            <v>573     89998        9.53       9       255</v>
          </cell>
        </row>
        <row r="41">
          <cell r="A41">
            <v>35370</v>
          </cell>
          <cell r="B41">
            <v>6233</v>
          </cell>
          <cell r="C41">
            <v>578353</v>
          </cell>
          <cell r="D41" t="str">
            <v>132     92789        2.07       9       232</v>
          </cell>
        </row>
        <row r="42">
          <cell r="A42">
            <v>35400</v>
          </cell>
          <cell r="B42">
            <v>16968</v>
          </cell>
          <cell r="C42">
            <v>1750594</v>
          </cell>
          <cell r="D42" t="str">
            <v>133    103171        0.78       9       278</v>
          </cell>
        </row>
        <row r="43">
          <cell r="A43" t="str">
            <v>Totals: __</v>
          </cell>
          <cell r="B43" t="str">
            <v>________</v>
          </cell>
          <cell r="C43" t="str">
            <v>__________</v>
          </cell>
          <cell r="D43" t="str">
            <v>__________</v>
          </cell>
        </row>
        <row r="44">
          <cell r="A44">
            <v>1996</v>
          </cell>
          <cell r="B44">
            <v>67313</v>
          </cell>
          <cell r="C44">
            <v>6240051</v>
          </cell>
          <cell r="D44">
            <v>2799</v>
          </cell>
        </row>
        <row r="46">
          <cell r="A46">
            <v>35431</v>
          </cell>
          <cell r="B46">
            <v>10851</v>
          </cell>
          <cell r="C46">
            <v>1679655</v>
          </cell>
          <cell r="D46" t="str">
            <v>120    154793        1.09       9       278</v>
          </cell>
        </row>
        <row r="47">
          <cell r="A47">
            <v>35462</v>
          </cell>
          <cell r="B47">
            <v>11163</v>
          </cell>
          <cell r="C47">
            <v>1536942</v>
          </cell>
          <cell r="D47" t="str">
            <v>161    137682        1.42       8       223</v>
          </cell>
        </row>
        <row r="48">
          <cell r="A48">
            <v>35490</v>
          </cell>
          <cell r="B48">
            <v>10234</v>
          </cell>
          <cell r="C48">
            <v>1729175</v>
          </cell>
          <cell r="D48" t="str">
            <v>95    168964        0.92       9       279</v>
          </cell>
        </row>
        <row r="49">
          <cell r="A49">
            <v>35521</v>
          </cell>
          <cell r="B49">
            <v>8419</v>
          </cell>
          <cell r="C49">
            <v>1631122</v>
          </cell>
          <cell r="D49" t="str">
            <v>108    193743        1.27       9       268</v>
          </cell>
        </row>
        <row r="50">
          <cell r="A50">
            <v>35551</v>
          </cell>
          <cell r="B50">
            <v>8227</v>
          </cell>
          <cell r="C50">
            <v>1585592</v>
          </cell>
          <cell r="D50" t="str">
            <v>45    192731        0.54       9       279</v>
          </cell>
        </row>
        <row r="51">
          <cell r="A51">
            <v>35582</v>
          </cell>
          <cell r="B51">
            <v>13653</v>
          </cell>
          <cell r="C51">
            <v>1517584</v>
          </cell>
          <cell r="D51" t="str">
            <v>105    111154        0.76       9       265</v>
          </cell>
        </row>
        <row r="52">
          <cell r="A52">
            <v>35612</v>
          </cell>
          <cell r="B52">
            <v>8025</v>
          </cell>
          <cell r="C52">
            <v>1603199</v>
          </cell>
          <cell r="D52" t="str">
            <v>179    199776        2.18       9       279</v>
          </cell>
        </row>
        <row r="53">
          <cell r="A53">
            <v>35643</v>
          </cell>
          <cell r="B53">
            <v>15752</v>
          </cell>
          <cell r="C53">
            <v>1579755</v>
          </cell>
          <cell r="D53" t="str">
            <v>80    100290        0.51       9       279</v>
          </cell>
        </row>
        <row r="54">
          <cell r="A54">
            <v>35674</v>
          </cell>
          <cell r="B54">
            <v>14691</v>
          </cell>
          <cell r="C54">
            <v>1480910</v>
          </cell>
          <cell r="D54" t="str">
            <v>121    100804        0.82       9       270</v>
          </cell>
        </row>
        <row r="55">
          <cell r="A55">
            <v>35704</v>
          </cell>
          <cell r="B55">
            <v>10988</v>
          </cell>
          <cell r="C55">
            <v>1453854</v>
          </cell>
          <cell r="D55" t="str">
            <v>260    132313        2.31       9       279</v>
          </cell>
        </row>
        <row r="56">
          <cell r="A56">
            <v>35735</v>
          </cell>
          <cell r="B56">
            <v>11120</v>
          </cell>
          <cell r="C56">
            <v>1404207</v>
          </cell>
          <cell r="D56" t="str">
            <v>155    126278        1.37       9       270</v>
          </cell>
        </row>
        <row r="57">
          <cell r="A57">
            <v>35765</v>
          </cell>
          <cell r="B57">
            <v>11545</v>
          </cell>
          <cell r="C57">
            <v>1447471</v>
          </cell>
          <cell r="D57" t="str">
            <v>279    125377        2.36       9       277</v>
          </cell>
        </row>
        <row r="58">
          <cell r="A58" t="str">
            <v>Totals: __</v>
          </cell>
          <cell r="B58" t="str">
            <v>________</v>
          </cell>
          <cell r="C58" t="str">
            <v>__________</v>
          </cell>
          <cell r="D58" t="str">
            <v>__________</v>
          </cell>
        </row>
        <row r="59">
          <cell r="A59">
            <v>1997</v>
          </cell>
          <cell r="B59">
            <v>134668</v>
          </cell>
          <cell r="C59">
            <v>18649466</v>
          </cell>
          <cell r="D59">
            <v>1708</v>
          </cell>
        </row>
        <row r="61">
          <cell r="A61">
            <v>35796</v>
          </cell>
          <cell r="B61">
            <v>12207</v>
          </cell>
          <cell r="C61">
            <v>1414670</v>
          </cell>
          <cell r="D61" t="str">
            <v>259    115891        2.08       9       278</v>
          </cell>
        </row>
        <row r="62">
          <cell r="A62">
            <v>35827</v>
          </cell>
          <cell r="B62">
            <v>11328</v>
          </cell>
          <cell r="C62">
            <v>1245211</v>
          </cell>
          <cell r="D62" t="str">
            <v>207    109924        1.79       9       252</v>
          </cell>
        </row>
        <row r="63">
          <cell r="A63">
            <v>35855</v>
          </cell>
          <cell r="B63">
            <v>12153</v>
          </cell>
          <cell r="C63">
            <v>1370930</v>
          </cell>
          <cell r="D63" t="str">
            <v>200    112806        1.62       9       279</v>
          </cell>
        </row>
        <row r="64">
          <cell r="A64">
            <v>35886</v>
          </cell>
          <cell r="B64">
            <v>11991</v>
          </cell>
          <cell r="C64">
            <v>1287553</v>
          </cell>
          <cell r="D64" t="str">
            <v>360    107377        2.91       9       270</v>
          </cell>
        </row>
        <row r="65">
          <cell r="A65">
            <v>35916</v>
          </cell>
          <cell r="B65">
            <v>11036</v>
          </cell>
          <cell r="C65">
            <v>1154694</v>
          </cell>
          <cell r="D65" t="str">
            <v>289    104630        2.55       9       279</v>
          </cell>
        </row>
        <row r="66">
          <cell r="A66">
            <v>35947</v>
          </cell>
          <cell r="B66">
            <v>10494</v>
          </cell>
          <cell r="C66">
            <v>1065345</v>
          </cell>
          <cell r="D66" t="str">
            <v>335    101520        3.09       9       262</v>
          </cell>
        </row>
        <row r="67">
          <cell r="A67">
            <v>35977</v>
          </cell>
          <cell r="B67">
            <v>6471</v>
          </cell>
          <cell r="C67">
            <v>924069</v>
          </cell>
          <cell r="D67" t="str">
            <v>223    142802        3.33       9       269</v>
          </cell>
        </row>
        <row r="68">
          <cell r="A68">
            <v>36008</v>
          </cell>
          <cell r="B68">
            <v>5168</v>
          </cell>
          <cell r="C68">
            <v>815509</v>
          </cell>
          <cell r="D68" t="str">
            <v>351    157800        6.36       9       275</v>
          </cell>
        </row>
        <row r="69">
          <cell r="A69">
            <v>36039</v>
          </cell>
          <cell r="B69">
            <v>7785</v>
          </cell>
          <cell r="C69">
            <v>1046492</v>
          </cell>
          <cell r="D69" t="str">
            <v>217    134425        2.71       9       270</v>
          </cell>
        </row>
        <row r="70">
          <cell r="A70">
            <v>36069</v>
          </cell>
          <cell r="B70">
            <v>7631</v>
          </cell>
          <cell r="C70">
            <v>1003667</v>
          </cell>
          <cell r="D70" t="str">
            <v>246    131525        3.12       9       274</v>
          </cell>
        </row>
        <row r="71">
          <cell r="A71">
            <v>36100</v>
          </cell>
          <cell r="B71">
            <v>6636</v>
          </cell>
          <cell r="C71">
            <v>934640</v>
          </cell>
          <cell r="D71" t="str">
            <v>352    140844        5.04       9       261</v>
          </cell>
        </row>
        <row r="72">
          <cell r="A72">
            <v>36130</v>
          </cell>
          <cell r="B72">
            <v>6988</v>
          </cell>
          <cell r="C72">
            <v>950154</v>
          </cell>
          <cell r="D72" t="str">
            <v>191    135970        2.66       8       245</v>
          </cell>
        </row>
        <row r="73">
          <cell r="A73" t="str">
            <v>Totals: __</v>
          </cell>
          <cell r="B73" t="str">
            <v>________</v>
          </cell>
          <cell r="C73" t="str">
            <v>__________</v>
          </cell>
          <cell r="D73" t="str">
            <v>__________</v>
          </cell>
        </row>
        <row r="74">
          <cell r="A74">
            <v>1998</v>
          </cell>
          <cell r="B74">
            <v>109888</v>
          </cell>
          <cell r="C74">
            <v>13212934</v>
          </cell>
          <cell r="D74">
            <v>3230</v>
          </cell>
        </row>
        <row r="76">
          <cell r="A76">
            <v>36161</v>
          </cell>
          <cell r="B76">
            <v>5457</v>
          </cell>
          <cell r="C76">
            <v>913600</v>
          </cell>
          <cell r="D76" t="str">
            <v>285    167418        4.96       7       217</v>
          </cell>
        </row>
        <row r="77">
          <cell r="A77">
            <v>36192</v>
          </cell>
          <cell r="B77">
            <v>471</v>
          </cell>
          <cell r="C77">
            <v>63694</v>
          </cell>
          <cell r="D77" t="str">
            <v>194    135232       29.17       5       140</v>
          </cell>
        </row>
        <row r="78">
          <cell r="A78">
            <v>36220</v>
          </cell>
          <cell r="B78">
            <v>5176</v>
          </cell>
          <cell r="C78">
            <v>834075</v>
          </cell>
          <cell r="D78" t="str">
            <v>288    161143        5.27       7       217</v>
          </cell>
        </row>
        <row r="79">
          <cell r="A79">
            <v>36251</v>
          </cell>
          <cell r="B79">
            <v>4305</v>
          </cell>
          <cell r="C79">
            <v>780565</v>
          </cell>
          <cell r="D79" t="str">
            <v>306    181316        6.64       7       210</v>
          </cell>
        </row>
        <row r="80">
          <cell r="A80">
            <v>36281</v>
          </cell>
          <cell r="B80">
            <v>4484</v>
          </cell>
          <cell r="C80">
            <v>741464</v>
          </cell>
          <cell r="D80" t="str">
            <v>155    165358        3.34       3        93</v>
          </cell>
        </row>
        <row r="81">
          <cell r="A81">
            <v>36312</v>
          </cell>
          <cell r="B81">
            <v>4619</v>
          </cell>
          <cell r="C81">
            <v>757706</v>
          </cell>
          <cell r="D81" t="str">
            <v>275    164042        5.62       7       210</v>
          </cell>
        </row>
        <row r="82">
          <cell r="A82">
            <v>36342</v>
          </cell>
          <cell r="B82">
            <v>4866</v>
          </cell>
          <cell r="C82">
            <v>762490</v>
          </cell>
          <cell r="D82" t="str">
            <v>395    156698        7.51       7       217</v>
          </cell>
        </row>
        <row r="83">
          <cell r="A83">
            <v>36373</v>
          </cell>
          <cell r="B83">
            <v>4718</v>
          </cell>
          <cell r="C83">
            <v>749632</v>
          </cell>
          <cell r="D83" t="str">
            <v>262    158888        5.26       7       216</v>
          </cell>
        </row>
        <row r="84">
          <cell r="A84">
            <v>36404</v>
          </cell>
          <cell r="B84">
            <v>4483</v>
          </cell>
          <cell r="C84">
            <v>700293</v>
          </cell>
          <cell r="D84" t="str">
            <v>254    156211        5.36       7       209</v>
          </cell>
        </row>
        <row r="85">
          <cell r="A85">
            <v>36434</v>
          </cell>
          <cell r="B85">
            <v>4185</v>
          </cell>
          <cell r="C85">
            <v>695746</v>
          </cell>
          <cell r="D85" t="str">
            <v>304    166248        6.77       7       217</v>
          </cell>
        </row>
        <row r="86">
          <cell r="A86">
            <v>36465</v>
          </cell>
          <cell r="B86">
            <v>4033</v>
          </cell>
          <cell r="C86">
            <v>649507</v>
          </cell>
          <cell r="D86" t="str">
            <v>150    161049        3.59       3        90</v>
          </cell>
        </row>
        <row r="87">
          <cell r="A87">
            <v>36495</v>
          </cell>
          <cell r="B87">
            <v>3920</v>
          </cell>
          <cell r="C87">
            <v>642193</v>
          </cell>
          <cell r="D87" t="str">
            <v>155    163825        3.80       3        93</v>
          </cell>
        </row>
        <row r="88">
          <cell r="A88" t="str">
            <v>Totals: __</v>
          </cell>
          <cell r="B88" t="str">
            <v>________</v>
          </cell>
          <cell r="C88" t="str">
            <v>__________</v>
          </cell>
          <cell r="D88" t="str">
            <v>__________</v>
          </cell>
        </row>
        <row r="89">
          <cell r="A89">
            <v>1999</v>
          </cell>
          <cell r="B89">
            <v>50717</v>
          </cell>
          <cell r="C89">
            <v>8290965</v>
          </cell>
          <cell r="D89">
            <v>3023</v>
          </cell>
        </row>
        <row r="91">
          <cell r="A91">
            <v>36526</v>
          </cell>
          <cell r="B91">
            <v>2955</v>
          </cell>
          <cell r="C91">
            <v>621561</v>
          </cell>
          <cell r="D91" t="str">
            <v>155    210343        4.98       3        93</v>
          </cell>
        </row>
        <row r="92">
          <cell r="A92">
            <v>36557</v>
          </cell>
          <cell r="B92">
            <v>529</v>
          </cell>
          <cell r="C92">
            <v>50817</v>
          </cell>
          <cell r="D92" t="str">
            <v>294     96063       35.72       4       116</v>
          </cell>
        </row>
        <row r="93">
          <cell r="A93">
            <v>36586</v>
          </cell>
          <cell r="B93">
            <v>2618</v>
          </cell>
          <cell r="C93">
            <v>568961</v>
          </cell>
          <cell r="D93" t="str">
            <v>232    217327        8.14       7       217</v>
          </cell>
        </row>
        <row r="94">
          <cell r="A94">
            <v>36617</v>
          </cell>
          <cell r="B94">
            <v>2740</v>
          </cell>
          <cell r="C94">
            <v>610336</v>
          </cell>
          <cell r="D94" t="str">
            <v>298    222751        9.81       7       210</v>
          </cell>
        </row>
        <row r="95">
          <cell r="A95">
            <v>36647</v>
          </cell>
          <cell r="B95">
            <v>3041</v>
          </cell>
          <cell r="C95">
            <v>608448</v>
          </cell>
          <cell r="D95" t="str">
            <v>3,945    200082       56.47       7       217</v>
          </cell>
        </row>
        <row r="96">
          <cell r="A96">
            <v>36678</v>
          </cell>
          <cell r="B96">
            <v>2922</v>
          </cell>
          <cell r="C96">
            <v>576518</v>
          </cell>
          <cell r="D96" t="str">
            <v>3,736    197303       56.11       7       210</v>
          </cell>
        </row>
        <row r="97">
          <cell r="A97">
            <v>36708</v>
          </cell>
          <cell r="B97">
            <v>3622</v>
          </cell>
          <cell r="C97">
            <v>538854</v>
          </cell>
          <cell r="D97" t="str">
            <v>3,512    148773       49.23       3        93</v>
          </cell>
        </row>
        <row r="98">
          <cell r="A98">
            <v>36739</v>
          </cell>
          <cell r="B98">
            <v>3670</v>
          </cell>
          <cell r="C98">
            <v>554609</v>
          </cell>
          <cell r="D98" t="str">
            <v>339    151120        8.46       7       217</v>
          </cell>
        </row>
        <row r="99">
          <cell r="A99">
            <v>36770</v>
          </cell>
          <cell r="B99">
            <v>2821</v>
          </cell>
          <cell r="C99">
            <v>451148</v>
          </cell>
          <cell r="D99" t="str">
            <v>70    159925        2.42       6       180</v>
          </cell>
        </row>
        <row r="100">
          <cell r="A100">
            <v>36800</v>
          </cell>
          <cell r="B100">
            <v>1648</v>
          </cell>
          <cell r="C100">
            <v>244851</v>
          </cell>
          <cell r="D100" t="str">
            <v>1,431    148575       46.48       7       207</v>
          </cell>
        </row>
        <row r="101">
          <cell r="A101">
            <v>36831</v>
          </cell>
          <cell r="B101">
            <v>819</v>
          </cell>
          <cell r="C101">
            <v>125978</v>
          </cell>
          <cell r="D101" t="str">
            <v>324    153820       28.35       7       207</v>
          </cell>
        </row>
        <row r="102">
          <cell r="A102">
            <v>36861</v>
          </cell>
          <cell r="B102">
            <v>3284</v>
          </cell>
          <cell r="C102">
            <v>457088</v>
          </cell>
          <cell r="D102" t="str">
            <v>124    139187        3.64       3        93</v>
          </cell>
        </row>
        <row r="103">
          <cell r="A103" t="str">
            <v>Totals: __</v>
          </cell>
          <cell r="B103" t="str">
            <v>________</v>
          </cell>
          <cell r="C103" t="str">
            <v>__________</v>
          </cell>
          <cell r="D103" t="str">
            <v>__________</v>
          </cell>
        </row>
        <row r="104">
          <cell r="A104">
            <v>2000</v>
          </cell>
          <cell r="B104">
            <v>30669</v>
          </cell>
          <cell r="C104">
            <v>5409169</v>
          </cell>
          <cell r="D104">
            <v>14460</v>
          </cell>
        </row>
        <row r="106">
          <cell r="A106">
            <v>36892</v>
          </cell>
          <cell r="B106">
            <v>3420</v>
          </cell>
          <cell r="C106">
            <v>430791</v>
          </cell>
          <cell r="D106" t="str">
            <v>130    125963        3.66       3        93</v>
          </cell>
        </row>
        <row r="107">
          <cell r="A107">
            <v>36923</v>
          </cell>
          <cell r="B107">
            <v>3434</v>
          </cell>
          <cell r="C107">
            <v>426571</v>
          </cell>
          <cell r="D107" t="str">
            <v>72    124220        2.05       7       196</v>
          </cell>
        </row>
        <row r="108">
          <cell r="A108">
            <v>36951</v>
          </cell>
          <cell r="B108">
            <v>3658</v>
          </cell>
          <cell r="C108">
            <v>473915</v>
          </cell>
          <cell r="D108" t="str">
            <v>410    129556       10.08       7       217</v>
          </cell>
        </row>
        <row r="109">
          <cell r="A109">
            <v>36982</v>
          </cell>
          <cell r="B109">
            <v>133</v>
          </cell>
          <cell r="C109">
            <v>27471</v>
          </cell>
          <cell r="D109" t="str">
            <v>20    206549       13.07       4       120</v>
          </cell>
        </row>
        <row r="110">
          <cell r="A110">
            <v>37012</v>
          </cell>
          <cell r="B110">
            <v>313</v>
          </cell>
          <cell r="C110">
            <v>39393</v>
          </cell>
          <cell r="D110" t="str">
            <v>217    125857       40.94       5       155</v>
          </cell>
        </row>
        <row r="111">
          <cell r="A111" t="str">
            <v>Totals: __</v>
          </cell>
          <cell r="B111" t="str">
            <v>________</v>
          </cell>
          <cell r="C111" t="str">
            <v>__________</v>
          </cell>
          <cell r="D111" t="str">
            <v>__________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96"/>
    </sheetNames>
    <sheetDataSet>
      <sheetData sheetId="0">
        <row r="35">
          <cell r="A35">
            <v>35247</v>
          </cell>
          <cell r="B35">
            <v>216</v>
          </cell>
          <cell r="D35" t="str">
            <v>44308       21.55</v>
          </cell>
          <cell r="F35">
            <v>1</v>
          </cell>
        </row>
        <row r="36">
          <cell r="A36" t="str">
            <v>Totals: ______</v>
          </cell>
          <cell r="B36" t="str">
            <v>____</v>
          </cell>
          <cell r="C36" t="str">
            <v>__________</v>
          </cell>
          <cell r="D36" t="str">
            <v>__________</v>
          </cell>
        </row>
        <row r="37">
          <cell r="A37">
            <v>1996</v>
          </cell>
          <cell r="B37">
            <v>216</v>
          </cell>
        </row>
        <row r="39">
          <cell r="A39">
            <v>36100</v>
          </cell>
          <cell r="C39">
            <v>21726</v>
          </cell>
          <cell r="F39">
            <v>1</v>
          </cell>
        </row>
        <row r="40">
          <cell r="A40">
            <v>36130</v>
          </cell>
          <cell r="B40">
            <v>412</v>
          </cell>
          <cell r="C40">
            <v>21729</v>
          </cell>
          <cell r="D40">
            <v>52741</v>
          </cell>
          <cell r="F40" t="str">
            <v>1        31</v>
          </cell>
        </row>
        <row r="41">
          <cell r="A41" t="str">
            <v>Totals: ______</v>
          </cell>
          <cell r="B41" t="str">
            <v>____</v>
          </cell>
          <cell r="C41" t="str">
            <v>__________</v>
          </cell>
          <cell r="D41" t="str">
            <v>__________</v>
          </cell>
        </row>
        <row r="42">
          <cell r="A42">
            <v>1998</v>
          </cell>
          <cell r="B42">
            <v>412</v>
          </cell>
          <cell r="C42">
            <v>43455</v>
          </cell>
        </row>
        <row r="44">
          <cell r="A44">
            <v>36161</v>
          </cell>
          <cell r="C44">
            <v>21568</v>
          </cell>
          <cell r="F44" t="str">
            <v>1        31</v>
          </cell>
        </row>
        <row r="45">
          <cell r="A45">
            <v>36192</v>
          </cell>
          <cell r="B45">
            <v>5</v>
          </cell>
          <cell r="C45">
            <v>19259</v>
          </cell>
          <cell r="D45">
            <v>3851801</v>
          </cell>
          <cell r="F45" t="str">
            <v>1        28</v>
          </cell>
        </row>
        <row r="46">
          <cell r="A46">
            <v>36220</v>
          </cell>
          <cell r="B46">
            <v>177</v>
          </cell>
          <cell r="C46">
            <v>20973</v>
          </cell>
          <cell r="D46">
            <v>118492</v>
          </cell>
          <cell r="F46" t="str">
            <v>1        31</v>
          </cell>
        </row>
        <row r="47">
          <cell r="A47">
            <v>36251</v>
          </cell>
          <cell r="C47">
            <v>20075</v>
          </cell>
          <cell r="F47" t="str">
            <v>1        30</v>
          </cell>
        </row>
        <row r="48">
          <cell r="A48">
            <v>36281</v>
          </cell>
          <cell r="C48">
            <v>20607</v>
          </cell>
          <cell r="F48" t="str">
            <v>1        31</v>
          </cell>
        </row>
        <row r="49">
          <cell r="A49">
            <v>36312</v>
          </cell>
          <cell r="B49">
            <v>86</v>
          </cell>
          <cell r="C49">
            <v>19654</v>
          </cell>
          <cell r="D49">
            <v>228535</v>
          </cell>
          <cell r="F49" t="str">
            <v>1        30</v>
          </cell>
        </row>
        <row r="50">
          <cell r="A50">
            <v>36342</v>
          </cell>
          <cell r="C50">
            <v>20033</v>
          </cell>
          <cell r="F50" t="str">
            <v>1        31</v>
          </cell>
        </row>
        <row r="51">
          <cell r="A51">
            <v>36373</v>
          </cell>
          <cell r="B51">
            <v>65</v>
          </cell>
          <cell r="C51">
            <v>19839</v>
          </cell>
          <cell r="D51">
            <v>305216</v>
          </cell>
          <cell r="F51" t="str">
            <v>1        31</v>
          </cell>
        </row>
        <row r="52">
          <cell r="A52">
            <v>36404</v>
          </cell>
          <cell r="B52">
            <v>59</v>
          </cell>
          <cell r="C52">
            <v>18855</v>
          </cell>
          <cell r="D52">
            <v>319577</v>
          </cell>
          <cell r="F52" t="str">
            <v>1        30</v>
          </cell>
        </row>
        <row r="53">
          <cell r="A53">
            <v>36434</v>
          </cell>
          <cell r="B53">
            <v>29</v>
          </cell>
          <cell r="C53">
            <v>18895</v>
          </cell>
          <cell r="D53">
            <v>651552</v>
          </cell>
          <cell r="F53" t="str">
            <v>1        31</v>
          </cell>
        </row>
        <row r="54">
          <cell r="A54">
            <v>36465</v>
          </cell>
          <cell r="B54">
            <v>312</v>
          </cell>
          <cell r="C54">
            <v>18388</v>
          </cell>
          <cell r="D54">
            <v>58936</v>
          </cell>
          <cell r="F54" t="str">
            <v>1        30</v>
          </cell>
        </row>
        <row r="55">
          <cell r="A55">
            <v>36495</v>
          </cell>
          <cell r="B55">
            <v>106</v>
          </cell>
          <cell r="C55">
            <v>19128</v>
          </cell>
          <cell r="D55">
            <v>180453</v>
          </cell>
          <cell r="F55" t="str">
            <v>1        31</v>
          </cell>
        </row>
        <row r="56">
          <cell r="A56" t="str">
            <v>Totals: ______</v>
          </cell>
          <cell r="B56" t="str">
            <v>____</v>
          </cell>
          <cell r="C56" t="str">
            <v>__________</v>
          </cell>
          <cell r="D56" t="str">
            <v>__________</v>
          </cell>
        </row>
        <row r="57">
          <cell r="A57">
            <v>1999</v>
          </cell>
          <cell r="B57">
            <v>839</v>
          </cell>
          <cell r="C57">
            <v>237274</v>
          </cell>
        </row>
        <row r="59">
          <cell r="A59">
            <v>36526</v>
          </cell>
          <cell r="B59">
            <v>132</v>
          </cell>
          <cell r="C59">
            <v>18729</v>
          </cell>
          <cell r="D59">
            <v>141887</v>
          </cell>
          <cell r="F59" t="str">
            <v>1        31</v>
          </cell>
        </row>
        <row r="60">
          <cell r="A60">
            <v>36708</v>
          </cell>
          <cell r="B60">
            <v>27</v>
          </cell>
          <cell r="C60">
            <v>17317</v>
          </cell>
          <cell r="D60">
            <v>641371</v>
          </cell>
          <cell r="F60" t="str">
            <v>1        31</v>
          </cell>
        </row>
        <row r="61">
          <cell r="A61">
            <v>36739</v>
          </cell>
          <cell r="B61">
            <v>50</v>
          </cell>
          <cell r="C61">
            <v>17059</v>
          </cell>
          <cell r="D61">
            <v>341181</v>
          </cell>
          <cell r="F61" t="str">
            <v>1        31</v>
          </cell>
        </row>
        <row r="62">
          <cell r="A62">
            <v>36770</v>
          </cell>
          <cell r="C62">
            <v>16472</v>
          </cell>
          <cell r="F62" t="str">
            <v>1        30</v>
          </cell>
        </row>
        <row r="63">
          <cell r="A63">
            <v>36800</v>
          </cell>
          <cell r="C63">
            <v>17317</v>
          </cell>
          <cell r="F63" t="str">
            <v>1        31</v>
          </cell>
        </row>
        <row r="64">
          <cell r="A64">
            <v>36831</v>
          </cell>
          <cell r="C64">
            <v>16459</v>
          </cell>
          <cell r="F64" t="str">
            <v>1        30</v>
          </cell>
        </row>
        <row r="65">
          <cell r="A65">
            <v>36861</v>
          </cell>
          <cell r="B65">
            <v>82</v>
          </cell>
          <cell r="C65">
            <v>16128</v>
          </cell>
          <cell r="D65">
            <v>196683</v>
          </cell>
          <cell r="F65" t="str">
            <v>1        31</v>
          </cell>
        </row>
        <row r="66">
          <cell r="A66" t="str">
            <v>Totals: ______</v>
          </cell>
          <cell r="B66" t="str">
            <v>____</v>
          </cell>
          <cell r="C66" t="str">
            <v>__________</v>
          </cell>
          <cell r="D66" t="str">
            <v>__________</v>
          </cell>
        </row>
        <row r="67">
          <cell r="A67">
            <v>2000</v>
          </cell>
          <cell r="B67">
            <v>291</v>
          </cell>
          <cell r="C67">
            <v>119481</v>
          </cell>
        </row>
        <row r="69">
          <cell r="A69">
            <v>36892</v>
          </cell>
          <cell r="B69">
            <v>9</v>
          </cell>
          <cell r="C69">
            <v>16557</v>
          </cell>
          <cell r="D69">
            <v>1839667</v>
          </cell>
          <cell r="F69" t="str">
            <v>1        31</v>
          </cell>
        </row>
        <row r="70">
          <cell r="A70">
            <v>36923</v>
          </cell>
          <cell r="B70">
            <v>1</v>
          </cell>
          <cell r="C70">
            <v>14840</v>
          </cell>
          <cell r="D70">
            <v>14840001</v>
          </cell>
          <cell r="F70" t="str">
            <v>1        28</v>
          </cell>
        </row>
        <row r="71">
          <cell r="A71">
            <v>36951</v>
          </cell>
          <cell r="B71">
            <v>156</v>
          </cell>
          <cell r="C71">
            <v>15752</v>
          </cell>
          <cell r="D71">
            <v>100975</v>
          </cell>
          <cell r="F71" t="str">
            <v>1        31</v>
          </cell>
        </row>
        <row r="72">
          <cell r="A72" t="str">
            <v>Totals: ______</v>
          </cell>
          <cell r="B72" t="str">
            <v>____</v>
          </cell>
          <cell r="C72" t="str">
            <v>__________</v>
          </cell>
          <cell r="D72" t="str">
            <v>__________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g96"/>
    </sheetNames>
    <sheetDataSet>
      <sheetData sheetId="0">
        <row r="35">
          <cell r="A35">
            <v>35278</v>
          </cell>
          <cell r="B35">
            <v>2477</v>
          </cell>
          <cell r="C35">
            <v>89880</v>
          </cell>
          <cell r="D35" t="str">
            <v>10,493     36286       80.90       3        63</v>
          </cell>
        </row>
        <row r="36">
          <cell r="A36">
            <v>35309</v>
          </cell>
          <cell r="B36">
            <v>24162</v>
          </cell>
          <cell r="C36">
            <v>147530</v>
          </cell>
          <cell r="D36" t="str">
            <v>10,249      6106       29.78       3        78</v>
          </cell>
        </row>
        <row r="37">
          <cell r="A37">
            <v>35339</v>
          </cell>
          <cell r="B37">
            <v>52257</v>
          </cell>
          <cell r="C37">
            <v>255110</v>
          </cell>
          <cell r="D37" t="str">
            <v>10,045      4882       16.12       3        93</v>
          </cell>
        </row>
        <row r="38">
          <cell r="A38">
            <v>35370</v>
          </cell>
          <cell r="B38">
            <v>23477</v>
          </cell>
          <cell r="C38">
            <v>165327</v>
          </cell>
          <cell r="D38" t="str">
            <v>8,508      7043       26.60       3        70</v>
          </cell>
        </row>
        <row r="39">
          <cell r="A39">
            <v>35400</v>
          </cell>
          <cell r="B39">
            <v>34553</v>
          </cell>
          <cell r="C39">
            <v>120042</v>
          </cell>
          <cell r="D39" t="str">
            <v>920      3475        2.59       2        50</v>
          </cell>
        </row>
        <row r="40">
          <cell r="A40" t="str">
            <v>Totals: __</v>
          </cell>
          <cell r="B40" t="str">
            <v>________</v>
          </cell>
          <cell r="C40" t="str">
            <v>__________</v>
          </cell>
          <cell r="D40" t="str">
            <v>__________</v>
          </cell>
        </row>
        <row r="41">
          <cell r="A41">
            <v>1996</v>
          </cell>
          <cell r="B41">
            <v>136926</v>
          </cell>
          <cell r="C41">
            <v>777889</v>
          </cell>
          <cell r="D41">
            <v>40215</v>
          </cell>
        </row>
        <row r="43">
          <cell r="A43">
            <v>35431</v>
          </cell>
          <cell r="B43">
            <v>64414</v>
          </cell>
          <cell r="C43">
            <v>269057</v>
          </cell>
          <cell r="D43" t="str">
            <v>10,535      4177       14.06       3        88</v>
          </cell>
        </row>
        <row r="44">
          <cell r="A44">
            <v>35462</v>
          </cell>
          <cell r="B44">
            <v>63656</v>
          </cell>
          <cell r="C44">
            <v>396393</v>
          </cell>
          <cell r="D44" t="str">
            <v>11,225      6228       14.99       3        84</v>
          </cell>
        </row>
        <row r="45">
          <cell r="A45">
            <v>35490</v>
          </cell>
          <cell r="B45">
            <v>73308</v>
          </cell>
          <cell r="C45">
            <v>569531</v>
          </cell>
          <cell r="D45" t="str">
            <v>10,223      7770       12.24       3        93</v>
          </cell>
        </row>
        <row r="46">
          <cell r="A46">
            <v>35521</v>
          </cell>
          <cell r="B46">
            <v>56895</v>
          </cell>
          <cell r="C46">
            <v>283599</v>
          </cell>
          <cell r="D46" t="str">
            <v>384      4985        0.67       2        60</v>
          </cell>
        </row>
        <row r="47">
          <cell r="A47">
            <v>35551</v>
          </cell>
          <cell r="B47">
            <v>68345</v>
          </cell>
          <cell r="C47">
            <v>374135</v>
          </cell>
          <cell r="D47" t="str">
            <v>6,255      5475        8.38       3        93</v>
          </cell>
        </row>
        <row r="48">
          <cell r="A48">
            <v>35582</v>
          </cell>
          <cell r="B48">
            <v>64918</v>
          </cell>
          <cell r="C48">
            <v>366266</v>
          </cell>
          <cell r="D48" t="str">
            <v>8,968      5642       12.14       3        90</v>
          </cell>
        </row>
        <row r="49">
          <cell r="A49">
            <v>35612</v>
          </cell>
          <cell r="B49">
            <v>70760</v>
          </cell>
          <cell r="C49">
            <v>450596</v>
          </cell>
          <cell r="D49" t="str">
            <v>10,025      6368       12.41       3        93</v>
          </cell>
        </row>
        <row r="50">
          <cell r="A50">
            <v>35643</v>
          </cell>
          <cell r="B50">
            <v>66214</v>
          </cell>
          <cell r="C50">
            <v>447393</v>
          </cell>
          <cell r="D50" t="str">
            <v>10,994      6757       14.24       3        92</v>
          </cell>
        </row>
        <row r="51">
          <cell r="A51">
            <v>35674</v>
          </cell>
          <cell r="B51">
            <v>64624</v>
          </cell>
          <cell r="C51">
            <v>457737</v>
          </cell>
          <cell r="D51" t="str">
            <v>7,633      7084       10.56       3        84</v>
          </cell>
        </row>
        <row r="52">
          <cell r="A52">
            <v>35704</v>
          </cell>
          <cell r="B52">
            <v>45702</v>
          </cell>
          <cell r="C52">
            <v>407791</v>
          </cell>
          <cell r="D52" t="str">
            <v>8,737      8923       16.05       3        93</v>
          </cell>
        </row>
        <row r="53">
          <cell r="A53">
            <v>35735</v>
          </cell>
          <cell r="B53">
            <v>48421</v>
          </cell>
          <cell r="C53">
            <v>421954</v>
          </cell>
          <cell r="D53" t="str">
            <v>7,272      8715       13.06       3        90</v>
          </cell>
        </row>
        <row r="54">
          <cell r="A54">
            <v>35765</v>
          </cell>
          <cell r="B54">
            <v>53892</v>
          </cell>
          <cell r="C54">
            <v>416002</v>
          </cell>
          <cell r="D54" t="str">
            <v>4,845      7720        8.25       3        84</v>
          </cell>
        </row>
        <row r="55">
          <cell r="A55" t="str">
            <v>Totals: __</v>
          </cell>
          <cell r="B55" t="str">
            <v>________</v>
          </cell>
          <cell r="C55" t="str">
            <v>__________</v>
          </cell>
          <cell r="D55" t="str">
            <v>__________</v>
          </cell>
        </row>
        <row r="56">
          <cell r="A56">
            <v>1997</v>
          </cell>
          <cell r="B56">
            <v>741149</v>
          </cell>
          <cell r="C56">
            <v>4860454</v>
          </cell>
          <cell r="D56">
            <v>97096</v>
          </cell>
        </row>
        <row r="58">
          <cell r="A58">
            <v>35796</v>
          </cell>
          <cell r="B58">
            <v>55606</v>
          </cell>
          <cell r="C58">
            <v>412901</v>
          </cell>
          <cell r="D58" t="str">
            <v>4,881      7426        8.07       3        81</v>
          </cell>
        </row>
        <row r="59">
          <cell r="A59">
            <v>35827</v>
          </cell>
          <cell r="B59">
            <v>57828</v>
          </cell>
          <cell r="C59">
            <v>455604</v>
          </cell>
          <cell r="D59" t="str">
            <v>7,569      7879       11.57       3        84</v>
          </cell>
        </row>
        <row r="60">
          <cell r="A60">
            <v>35855</v>
          </cell>
          <cell r="B60">
            <v>63871</v>
          </cell>
          <cell r="C60">
            <v>496614</v>
          </cell>
          <cell r="D60" t="str">
            <v>7,989      7776       11.12       3        93</v>
          </cell>
        </row>
        <row r="61">
          <cell r="A61">
            <v>35886</v>
          </cell>
          <cell r="B61">
            <v>54209</v>
          </cell>
          <cell r="C61">
            <v>406522</v>
          </cell>
          <cell r="D61" t="str">
            <v>7,952      7500       12.79       3        90</v>
          </cell>
        </row>
        <row r="62">
          <cell r="A62">
            <v>35916</v>
          </cell>
          <cell r="B62">
            <v>51215</v>
          </cell>
          <cell r="C62">
            <v>448563</v>
          </cell>
          <cell r="D62" t="str">
            <v>4,837      8759        8.63       2        62</v>
          </cell>
        </row>
        <row r="63">
          <cell r="A63">
            <v>35947</v>
          </cell>
          <cell r="B63">
            <v>53250</v>
          </cell>
          <cell r="C63">
            <v>410350</v>
          </cell>
          <cell r="D63" t="str">
            <v>9,930      7707       15.72       3        88</v>
          </cell>
        </row>
        <row r="64">
          <cell r="A64">
            <v>35977</v>
          </cell>
          <cell r="B64">
            <v>57047</v>
          </cell>
          <cell r="C64">
            <v>473451</v>
          </cell>
          <cell r="D64" t="str">
            <v>10,689      8300       15.78       3        84</v>
          </cell>
        </row>
        <row r="65">
          <cell r="A65">
            <v>36008</v>
          </cell>
          <cell r="B65">
            <v>39037</v>
          </cell>
          <cell r="C65">
            <v>560532</v>
          </cell>
          <cell r="D65" t="str">
            <v>13,332     14359       25.46       3        93</v>
          </cell>
        </row>
        <row r="66">
          <cell r="A66">
            <v>36039</v>
          </cell>
          <cell r="B66">
            <v>39813</v>
          </cell>
          <cell r="C66">
            <v>497581</v>
          </cell>
          <cell r="D66" t="str">
            <v>9,497     12498       19.26       3        79</v>
          </cell>
        </row>
        <row r="67">
          <cell r="A67">
            <v>36069</v>
          </cell>
          <cell r="B67">
            <v>40589</v>
          </cell>
          <cell r="C67">
            <v>515180</v>
          </cell>
          <cell r="D67" t="str">
            <v>5,678     12693       12.27       2        31</v>
          </cell>
        </row>
        <row r="68">
          <cell r="A68">
            <v>36100</v>
          </cell>
          <cell r="B68">
            <v>37190</v>
          </cell>
          <cell r="C68">
            <v>511478</v>
          </cell>
          <cell r="D68" t="str">
            <v>5,423     13754       12.73       2        32</v>
          </cell>
        </row>
        <row r="69">
          <cell r="A69">
            <v>36130</v>
          </cell>
          <cell r="B69">
            <v>36584</v>
          </cell>
          <cell r="C69">
            <v>585485</v>
          </cell>
          <cell r="D69" t="str">
            <v>11,155     16004       23.37       2        62</v>
          </cell>
        </row>
        <row r="70">
          <cell r="A70" t="str">
            <v>Totals: __</v>
          </cell>
          <cell r="B70" t="str">
            <v>________</v>
          </cell>
          <cell r="C70" t="str">
            <v>__________</v>
          </cell>
          <cell r="D70" t="str">
            <v>__________</v>
          </cell>
        </row>
        <row r="71">
          <cell r="A71">
            <v>1998</v>
          </cell>
          <cell r="B71">
            <v>586239</v>
          </cell>
          <cell r="C71">
            <v>5774261</v>
          </cell>
          <cell r="D71">
            <v>98932</v>
          </cell>
        </row>
        <row r="73">
          <cell r="A73">
            <v>36161</v>
          </cell>
          <cell r="B73">
            <v>37996</v>
          </cell>
          <cell r="C73">
            <v>596529</v>
          </cell>
          <cell r="D73" t="str">
            <v>6,082     15700       13.80       1        31</v>
          </cell>
        </row>
        <row r="74">
          <cell r="A74">
            <v>36192</v>
          </cell>
          <cell r="B74">
            <v>33332</v>
          </cell>
          <cell r="C74">
            <v>517823</v>
          </cell>
          <cell r="D74" t="str">
            <v>5,462     15536       14.08       1        28</v>
          </cell>
        </row>
        <row r="75">
          <cell r="A75">
            <v>36220</v>
          </cell>
          <cell r="B75">
            <v>38119</v>
          </cell>
          <cell r="C75">
            <v>596526</v>
          </cell>
          <cell r="D75" t="str">
            <v>6,044     15650       13.69       1        31</v>
          </cell>
        </row>
        <row r="76">
          <cell r="A76">
            <v>36251</v>
          </cell>
          <cell r="B76">
            <v>35312</v>
          </cell>
          <cell r="C76">
            <v>566071</v>
          </cell>
          <cell r="D76" t="str">
            <v>5,892     16031       14.30       1        30</v>
          </cell>
        </row>
        <row r="77">
          <cell r="A77">
            <v>36281</v>
          </cell>
          <cell r="B77">
            <v>35058</v>
          </cell>
          <cell r="C77">
            <v>576522</v>
          </cell>
          <cell r="D77" t="str">
            <v>5,112     16445       12.73       1        30</v>
          </cell>
        </row>
        <row r="78">
          <cell r="A78">
            <v>36312</v>
          </cell>
          <cell r="B78">
            <v>32583</v>
          </cell>
          <cell r="C78">
            <v>566955</v>
          </cell>
          <cell r="D78" t="str">
            <v>5,143     17401       13.63       1        29</v>
          </cell>
        </row>
        <row r="79">
          <cell r="A79">
            <v>36342</v>
          </cell>
          <cell r="B79">
            <v>34290</v>
          </cell>
          <cell r="C79">
            <v>619519</v>
          </cell>
          <cell r="D79" t="str">
            <v>5,611     18068       14.06       1        31</v>
          </cell>
        </row>
        <row r="80">
          <cell r="A80">
            <v>36373</v>
          </cell>
          <cell r="B80">
            <v>35087</v>
          </cell>
          <cell r="C80">
            <v>613040</v>
          </cell>
          <cell r="D80" t="str">
            <v>4,688     17472       11.79       1        31</v>
          </cell>
        </row>
        <row r="81">
          <cell r="A81">
            <v>36404</v>
          </cell>
          <cell r="B81">
            <v>33588</v>
          </cell>
          <cell r="C81">
            <v>645254</v>
          </cell>
          <cell r="D81" t="str">
            <v>4,771     19211       12.44       1        30</v>
          </cell>
        </row>
        <row r="82">
          <cell r="A82">
            <v>36434</v>
          </cell>
          <cell r="B82">
            <v>35461</v>
          </cell>
          <cell r="C82">
            <v>703111</v>
          </cell>
          <cell r="D82" t="str">
            <v>4,972     19828       12.30       1        31</v>
          </cell>
        </row>
        <row r="83">
          <cell r="A83">
            <v>36465</v>
          </cell>
          <cell r="B83">
            <v>36493</v>
          </cell>
          <cell r="C83">
            <v>684697</v>
          </cell>
          <cell r="D83" t="str">
            <v>4,770     18763       11.56       1        30</v>
          </cell>
        </row>
        <row r="84">
          <cell r="A84">
            <v>36495</v>
          </cell>
          <cell r="B84">
            <v>36751</v>
          </cell>
          <cell r="C84">
            <v>717094</v>
          </cell>
          <cell r="D84" t="str">
            <v>4,983     19513       11.94       1        31</v>
          </cell>
        </row>
        <row r="85">
          <cell r="A85" t="str">
            <v>Totals: __</v>
          </cell>
          <cell r="B85" t="str">
            <v>________</v>
          </cell>
          <cell r="C85" t="str">
            <v>__________</v>
          </cell>
          <cell r="D85" t="str">
            <v>__________</v>
          </cell>
        </row>
        <row r="86">
          <cell r="A86">
            <v>1999</v>
          </cell>
          <cell r="B86">
            <v>424070</v>
          </cell>
          <cell r="C86">
            <v>7403141</v>
          </cell>
          <cell r="D86">
            <v>63530</v>
          </cell>
        </row>
        <row r="88">
          <cell r="A88">
            <v>36526</v>
          </cell>
          <cell r="B88">
            <v>35087</v>
          </cell>
          <cell r="C88">
            <v>613040</v>
          </cell>
          <cell r="D88" t="str">
            <v>4,688     17472       11.79       1        31</v>
          </cell>
        </row>
        <row r="89">
          <cell r="A89">
            <v>36557</v>
          </cell>
          <cell r="B89">
            <v>29313</v>
          </cell>
          <cell r="C89">
            <v>604092</v>
          </cell>
          <cell r="D89" t="str">
            <v>4,460     20609       13.21       1        29</v>
          </cell>
        </row>
        <row r="90">
          <cell r="A90">
            <v>36586</v>
          </cell>
          <cell r="B90">
            <v>29469</v>
          </cell>
          <cell r="C90">
            <v>689684</v>
          </cell>
          <cell r="D90" t="str">
            <v>4,734     23404       13.84       1        31</v>
          </cell>
        </row>
        <row r="91">
          <cell r="A91">
            <v>36617</v>
          </cell>
          <cell r="B91">
            <v>28733</v>
          </cell>
          <cell r="C91">
            <v>754370</v>
          </cell>
          <cell r="D91" t="str">
            <v>11,335     26255       28.29       2        60</v>
          </cell>
        </row>
        <row r="92">
          <cell r="A92">
            <v>36647</v>
          </cell>
          <cell r="B92">
            <v>29374</v>
          </cell>
          <cell r="C92">
            <v>721205</v>
          </cell>
          <cell r="D92" t="str">
            <v>5,050     24553       14.67       1        31</v>
          </cell>
        </row>
        <row r="93">
          <cell r="A93">
            <v>36678</v>
          </cell>
          <cell r="B93">
            <v>27988</v>
          </cell>
          <cell r="C93">
            <v>691796</v>
          </cell>
          <cell r="D93" t="str">
            <v>4,702     24718       14.38       1        30</v>
          </cell>
        </row>
        <row r="94">
          <cell r="A94">
            <v>36708</v>
          </cell>
          <cell r="B94">
            <v>29395</v>
          </cell>
          <cell r="C94">
            <v>782952</v>
          </cell>
          <cell r="D94" t="str">
            <v>12,184     26636       29.30       2        62</v>
          </cell>
        </row>
        <row r="95">
          <cell r="A95">
            <v>36800</v>
          </cell>
          <cell r="B95">
            <v>24828</v>
          </cell>
          <cell r="C95">
            <v>690633</v>
          </cell>
          <cell r="D95" t="str">
            <v>4,878     27817       16.42       1        31</v>
          </cell>
        </row>
        <row r="96">
          <cell r="A96">
            <v>36831</v>
          </cell>
          <cell r="B96">
            <v>24243</v>
          </cell>
          <cell r="C96">
            <v>713450</v>
          </cell>
          <cell r="D96" t="str">
            <v>5,075     29430       17.31       1        30</v>
          </cell>
        </row>
        <row r="97">
          <cell r="A97" t="str">
            <v>Totals: __</v>
          </cell>
          <cell r="B97" t="str">
            <v>________</v>
          </cell>
          <cell r="C97" t="str">
            <v>__________</v>
          </cell>
          <cell r="D97" t="str">
            <v>__________</v>
          </cell>
        </row>
        <row r="98">
          <cell r="A98">
            <v>2000</v>
          </cell>
          <cell r="B98">
            <v>258430</v>
          </cell>
          <cell r="C98">
            <v>6261222</v>
          </cell>
          <cell r="D98">
            <v>57106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p96"/>
    </sheetNames>
    <sheetDataSet>
      <sheetData sheetId="0">
        <row r="36">
          <cell r="A36">
            <v>35309</v>
          </cell>
          <cell r="B36">
            <v>1037</v>
          </cell>
          <cell r="C36">
            <v>62280</v>
          </cell>
          <cell r="D36" t="str">
            <v>452     60058       30.36       2        57</v>
          </cell>
        </row>
        <row r="37">
          <cell r="A37">
            <v>35339</v>
          </cell>
          <cell r="B37">
            <v>789</v>
          </cell>
          <cell r="C37">
            <v>56757</v>
          </cell>
          <cell r="D37" t="str">
            <v>279     71936       26.12       2        62</v>
          </cell>
        </row>
        <row r="38">
          <cell r="A38">
            <v>35370</v>
          </cell>
          <cell r="B38">
            <v>1624</v>
          </cell>
          <cell r="C38">
            <v>95339</v>
          </cell>
          <cell r="D38" t="str">
            <v>562     58707       25.71       2        60</v>
          </cell>
        </row>
        <row r="39">
          <cell r="A39">
            <v>35400</v>
          </cell>
          <cell r="B39">
            <v>832</v>
          </cell>
          <cell r="C39">
            <v>48756</v>
          </cell>
          <cell r="D39" t="str">
            <v>496     58601       37.35       2        62</v>
          </cell>
        </row>
        <row r="40">
          <cell r="A40" t="str">
            <v>Totals: ____</v>
          </cell>
          <cell r="B40" t="str">
            <v>______</v>
          </cell>
          <cell r="C40" t="str">
            <v>__________</v>
          </cell>
          <cell r="D40" t="str">
            <v>__________</v>
          </cell>
        </row>
        <row r="41">
          <cell r="A41">
            <v>1996</v>
          </cell>
          <cell r="B41">
            <v>4282</v>
          </cell>
          <cell r="C41">
            <v>263132</v>
          </cell>
          <cell r="D41">
            <v>1789</v>
          </cell>
        </row>
        <row r="43">
          <cell r="A43">
            <v>35431</v>
          </cell>
          <cell r="B43">
            <v>683</v>
          </cell>
          <cell r="C43">
            <v>45540</v>
          </cell>
          <cell r="D43" t="str">
            <v>606     66677       47.01       2        62</v>
          </cell>
        </row>
        <row r="44">
          <cell r="A44">
            <v>35462</v>
          </cell>
          <cell r="B44">
            <v>559</v>
          </cell>
          <cell r="C44">
            <v>41820</v>
          </cell>
          <cell r="D44" t="str">
            <v>140     74813       20.03       2        56</v>
          </cell>
        </row>
        <row r="45">
          <cell r="A45">
            <v>35490</v>
          </cell>
          <cell r="B45">
            <v>646</v>
          </cell>
          <cell r="C45">
            <v>43949</v>
          </cell>
          <cell r="D45" t="str">
            <v>179     68033       21.70       2        62</v>
          </cell>
        </row>
        <row r="46">
          <cell r="A46">
            <v>35521</v>
          </cell>
          <cell r="B46">
            <v>515</v>
          </cell>
          <cell r="C46">
            <v>39759</v>
          </cell>
          <cell r="D46" t="str">
            <v>204     77202       28.37       2        60</v>
          </cell>
        </row>
        <row r="47">
          <cell r="A47">
            <v>35551</v>
          </cell>
          <cell r="B47">
            <v>557</v>
          </cell>
          <cell r="C47">
            <v>39522</v>
          </cell>
          <cell r="D47" t="str">
            <v>189     70956       25.34       2        62</v>
          </cell>
        </row>
        <row r="48">
          <cell r="A48">
            <v>35582</v>
          </cell>
          <cell r="B48">
            <v>512</v>
          </cell>
          <cell r="C48">
            <v>34441</v>
          </cell>
          <cell r="D48" t="str">
            <v>118     67268       18.73       2        58</v>
          </cell>
        </row>
        <row r="49">
          <cell r="A49">
            <v>35612</v>
          </cell>
          <cell r="B49">
            <v>467</v>
          </cell>
          <cell r="C49">
            <v>36741</v>
          </cell>
          <cell r="D49" t="str">
            <v>117     78675       20.03       2        62</v>
          </cell>
        </row>
        <row r="50">
          <cell r="A50">
            <v>35643</v>
          </cell>
          <cell r="B50">
            <v>199</v>
          </cell>
          <cell r="C50">
            <v>35662</v>
          </cell>
          <cell r="D50" t="str">
            <v>39    179207       16.39       2        62</v>
          </cell>
        </row>
        <row r="51">
          <cell r="A51">
            <v>35674</v>
          </cell>
          <cell r="B51">
            <v>728</v>
          </cell>
          <cell r="C51">
            <v>32719</v>
          </cell>
          <cell r="D51" t="str">
            <v>193     44944       20.96       2        60</v>
          </cell>
        </row>
        <row r="52">
          <cell r="A52">
            <v>35704</v>
          </cell>
          <cell r="B52">
            <v>490</v>
          </cell>
          <cell r="C52">
            <v>33456</v>
          </cell>
          <cell r="D52" t="str">
            <v>132     68278       21.22       2        62</v>
          </cell>
        </row>
        <row r="53">
          <cell r="A53">
            <v>35735</v>
          </cell>
          <cell r="B53">
            <v>362</v>
          </cell>
          <cell r="C53">
            <v>30820</v>
          </cell>
          <cell r="D53" t="str">
            <v>95     85139       20.79       2        60</v>
          </cell>
        </row>
        <row r="54">
          <cell r="A54">
            <v>35765</v>
          </cell>
          <cell r="B54">
            <v>355</v>
          </cell>
          <cell r="C54">
            <v>31050</v>
          </cell>
          <cell r="D54" t="str">
            <v>119     87465       25.11       2        62</v>
          </cell>
        </row>
        <row r="55">
          <cell r="A55" t="str">
            <v>Totals: ____</v>
          </cell>
          <cell r="B55" t="str">
            <v>______</v>
          </cell>
          <cell r="C55" t="str">
            <v>__________</v>
          </cell>
          <cell r="D55" t="str">
            <v>__________</v>
          </cell>
        </row>
        <row r="56">
          <cell r="A56">
            <v>1997</v>
          </cell>
          <cell r="B56">
            <v>6073</v>
          </cell>
          <cell r="C56">
            <v>445479</v>
          </cell>
          <cell r="D56">
            <v>2131</v>
          </cell>
        </row>
        <row r="58">
          <cell r="A58">
            <v>35796</v>
          </cell>
          <cell r="B58">
            <v>393</v>
          </cell>
          <cell r="C58">
            <v>31526</v>
          </cell>
          <cell r="D58" t="str">
            <v>138     80219       25.99       2        62</v>
          </cell>
        </row>
        <row r="59">
          <cell r="A59">
            <v>35827</v>
          </cell>
          <cell r="B59">
            <v>369</v>
          </cell>
          <cell r="C59">
            <v>26445</v>
          </cell>
          <cell r="D59" t="str">
            <v>108     71667       22.64       2        56</v>
          </cell>
        </row>
        <row r="60">
          <cell r="A60">
            <v>35855</v>
          </cell>
          <cell r="B60">
            <v>353</v>
          </cell>
          <cell r="C60">
            <v>28266</v>
          </cell>
          <cell r="D60" t="str">
            <v>186     80074       34.51       2        62</v>
          </cell>
        </row>
        <row r="61">
          <cell r="A61">
            <v>35886</v>
          </cell>
          <cell r="B61">
            <v>302</v>
          </cell>
          <cell r="C61">
            <v>27106</v>
          </cell>
          <cell r="D61" t="str">
            <v>120     89755       28.44       2        60</v>
          </cell>
        </row>
        <row r="62">
          <cell r="A62">
            <v>35916</v>
          </cell>
          <cell r="B62">
            <v>360</v>
          </cell>
          <cell r="C62">
            <v>27108</v>
          </cell>
          <cell r="D62" t="str">
            <v>62     75301       14.69       2        62</v>
          </cell>
        </row>
        <row r="63">
          <cell r="A63">
            <v>35947</v>
          </cell>
          <cell r="B63">
            <v>274</v>
          </cell>
          <cell r="C63">
            <v>23436</v>
          </cell>
          <cell r="D63" t="str">
            <v>53     85533       16.21       2        58</v>
          </cell>
        </row>
        <row r="64">
          <cell r="A64">
            <v>35977</v>
          </cell>
          <cell r="B64">
            <v>323</v>
          </cell>
          <cell r="C64">
            <v>25246</v>
          </cell>
          <cell r="D64" t="str">
            <v>62     78161       16.10       2        62</v>
          </cell>
        </row>
        <row r="65">
          <cell r="A65">
            <v>36008</v>
          </cell>
          <cell r="B65">
            <v>309</v>
          </cell>
          <cell r="C65">
            <v>25097</v>
          </cell>
          <cell r="D65" t="str">
            <v>479     81221       60.79       2        62</v>
          </cell>
        </row>
        <row r="66">
          <cell r="A66">
            <v>36039</v>
          </cell>
          <cell r="B66">
            <v>322</v>
          </cell>
          <cell r="C66">
            <v>23478</v>
          </cell>
          <cell r="D66" t="str">
            <v>60     72914       15.71       2        60</v>
          </cell>
        </row>
        <row r="67">
          <cell r="A67">
            <v>36069</v>
          </cell>
          <cell r="B67">
            <v>247</v>
          </cell>
          <cell r="C67">
            <v>23741</v>
          </cell>
          <cell r="D67" t="str">
            <v>33     96118       11.79       2        62</v>
          </cell>
        </row>
        <row r="68">
          <cell r="A68">
            <v>36100</v>
          </cell>
          <cell r="B68">
            <v>236</v>
          </cell>
          <cell r="C68">
            <v>23010</v>
          </cell>
          <cell r="D68" t="str">
            <v>32     97501       11.94       2        60</v>
          </cell>
        </row>
        <row r="69">
          <cell r="A69">
            <v>36130</v>
          </cell>
          <cell r="B69">
            <v>227</v>
          </cell>
          <cell r="C69">
            <v>23389</v>
          </cell>
          <cell r="D69" t="str">
            <v>103036       11.94       2        62</v>
          </cell>
        </row>
        <row r="70">
          <cell r="A70" t="str">
            <v>Totals: ____</v>
          </cell>
          <cell r="B70" t="str">
            <v>______</v>
          </cell>
          <cell r="C70" t="str">
            <v>__________</v>
          </cell>
          <cell r="D70" t="str">
            <v>__________</v>
          </cell>
        </row>
        <row r="71">
          <cell r="A71">
            <v>1998</v>
          </cell>
          <cell r="B71">
            <v>3715</v>
          </cell>
          <cell r="C71">
            <v>307848</v>
          </cell>
          <cell r="D71">
            <v>1333</v>
          </cell>
        </row>
        <row r="73">
          <cell r="A73">
            <v>36161</v>
          </cell>
          <cell r="B73">
            <v>180</v>
          </cell>
          <cell r="C73">
            <v>22133</v>
          </cell>
          <cell r="D73" t="str">
            <v>30    122962       14.29       1        31</v>
          </cell>
        </row>
        <row r="74">
          <cell r="A74">
            <v>36192</v>
          </cell>
          <cell r="B74">
            <v>181</v>
          </cell>
          <cell r="C74">
            <v>20507</v>
          </cell>
          <cell r="D74" t="str">
            <v>22    113299       10.84       1        28</v>
          </cell>
        </row>
        <row r="75">
          <cell r="A75">
            <v>36220</v>
          </cell>
          <cell r="B75">
            <v>212</v>
          </cell>
          <cell r="C75">
            <v>22465</v>
          </cell>
          <cell r="D75" t="str">
            <v>121    105967       36.34       2        56</v>
          </cell>
        </row>
        <row r="76">
          <cell r="A76">
            <v>36251</v>
          </cell>
          <cell r="B76">
            <v>201</v>
          </cell>
          <cell r="C76">
            <v>21179</v>
          </cell>
          <cell r="D76" t="str">
            <v>106    105369       34.53       2        53</v>
          </cell>
        </row>
        <row r="77">
          <cell r="A77">
            <v>36281</v>
          </cell>
          <cell r="B77">
            <v>179</v>
          </cell>
          <cell r="C77">
            <v>21746</v>
          </cell>
          <cell r="D77" t="str">
            <v>86    121487       32.45       2        56</v>
          </cell>
        </row>
        <row r="78">
          <cell r="A78">
            <v>36312</v>
          </cell>
          <cell r="B78">
            <v>203</v>
          </cell>
          <cell r="C78">
            <v>20331</v>
          </cell>
          <cell r="D78" t="str">
            <v>75    100153       26.98       2        54</v>
          </cell>
        </row>
        <row r="79">
          <cell r="A79">
            <v>36342</v>
          </cell>
          <cell r="B79">
            <v>212</v>
          </cell>
          <cell r="C79">
            <v>21306</v>
          </cell>
          <cell r="D79" t="str">
            <v>62    100501       22.63       2        62</v>
          </cell>
        </row>
        <row r="80">
          <cell r="A80">
            <v>36373</v>
          </cell>
          <cell r="B80">
            <v>227</v>
          </cell>
          <cell r="C80">
            <v>21023</v>
          </cell>
          <cell r="D80" t="str">
            <v>146     92613       39.14       2        62</v>
          </cell>
        </row>
        <row r="81">
          <cell r="A81">
            <v>36404</v>
          </cell>
          <cell r="B81">
            <v>153</v>
          </cell>
          <cell r="C81">
            <v>19452</v>
          </cell>
          <cell r="D81" t="str">
            <v>108    127138       41.38       2        60</v>
          </cell>
        </row>
        <row r="82">
          <cell r="A82">
            <v>36434</v>
          </cell>
          <cell r="B82">
            <v>153</v>
          </cell>
          <cell r="C82">
            <v>19446</v>
          </cell>
          <cell r="D82" t="str">
            <v>164    127099       51.74       2        62</v>
          </cell>
        </row>
        <row r="83">
          <cell r="A83">
            <v>36465</v>
          </cell>
          <cell r="B83">
            <v>177</v>
          </cell>
          <cell r="C83">
            <v>18413</v>
          </cell>
          <cell r="D83" t="str">
            <v>71    104029       28.63       2        44</v>
          </cell>
        </row>
        <row r="84">
          <cell r="A84">
            <v>36495</v>
          </cell>
          <cell r="B84">
            <v>144</v>
          </cell>
          <cell r="C84">
            <v>17759</v>
          </cell>
          <cell r="D84" t="str">
            <v>90    123327       38.46       2        38</v>
          </cell>
        </row>
        <row r="85">
          <cell r="A85" t="str">
            <v>Totals: ____</v>
          </cell>
          <cell r="B85" t="str">
            <v>______</v>
          </cell>
          <cell r="C85" t="str">
            <v>__________</v>
          </cell>
          <cell r="D85" t="str">
            <v>__________</v>
          </cell>
        </row>
        <row r="86">
          <cell r="A86">
            <v>1999</v>
          </cell>
          <cell r="B86">
            <v>2222</v>
          </cell>
          <cell r="C86">
            <v>245760</v>
          </cell>
          <cell r="D86">
            <v>1081</v>
          </cell>
        </row>
        <row r="88">
          <cell r="A88">
            <v>36526</v>
          </cell>
          <cell r="B88">
            <v>151</v>
          </cell>
          <cell r="C88">
            <v>17469</v>
          </cell>
          <cell r="D88" t="str">
            <v>95    115689       38.62       2        30</v>
          </cell>
        </row>
        <row r="89">
          <cell r="A89">
            <v>36739</v>
          </cell>
          <cell r="B89">
            <v>153</v>
          </cell>
          <cell r="C89">
            <v>14500</v>
          </cell>
          <cell r="D89" t="str">
            <v>149     94772       49.34       2        61</v>
          </cell>
        </row>
        <row r="90">
          <cell r="A90">
            <v>36800</v>
          </cell>
          <cell r="B90">
            <v>107</v>
          </cell>
          <cell r="C90">
            <v>13752</v>
          </cell>
          <cell r="D90" t="str">
            <v>49    128524       31.41       2        38</v>
          </cell>
        </row>
        <row r="91">
          <cell r="A91">
            <v>36831</v>
          </cell>
          <cell r="B91">
            <v>120</v>
          </cell>
          <cell r="C91">
            <v>12496</v>
          </cell>
          <cell r="D91" t="str">
            <v>60    104134       33.33       2        30</v>
          </cell>
        </row>
        <row r="92">
          <cell r="A92">
            <v>36861</v>
          </cell>
          <cell r="B92">
            <v>129</v>
          </cell>
          <cell r="C92">
            <v>13503</v>
          </cell>
          <cell r="D92" t="str">
            <v>74    104675       36.45       1        31</v>
          </cell>
        </row>
        <row r="93">
          <cell r="A93" t="str">
            <v>Totals: ____</v>
          </cell>
          <cell r="B93" t="str">
            <v>______</v>
          </cell>
          <cell r="C93" t="str">
            <v>__________</v>
          </cell>
          <cell r="D93" t="str">
            <v>__________</v>
          </cell>
        </row>
        <row r="94">
          <cell r="A94">
            <v>2000</v>
          </cell>
          <cell r="B94">
            <v>660</v>
          </cell>
          <cell r="C94">
            <v>71720</v>
          </cell>
          <cell r="D94">
            <v>427</v>
          </cell>
        </row>
        <row r="96">
          <cell r="A96">
            <v>36892</v>
          </cell>
          <cell r="B96">
            <v>127</v>
          </cell>
          <cell r="C96">
            <v>13214</v>
          </cell>
          <cell r="D96" t="str">
            <v>65    104048       33.85       2        32</v>
          </cell>
        </row>
        <row r="97">
          <cell r="A97">
            <v>36923</v>
          </cell>
          <cell r="B97">
            <v>114</v>
          </cell>
          <cell r="C97">
            <v>13027</v>
          </cell>
          <cell r="D97" t="str">
            <v>77    114272       40.31       2        29</v>
          </cell>
        </row>
        <row r="98">
          <cell r="A98">
            <v>36951</v>
          </cell>
          <cell r="B98">
            <v>132</v>
          </cell>
          <cell r="C98">
            <v>14386</v>
          </cell>
          <cell r="D98" t="str">
            <v>79    108985       37.44       1        31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t96"/>
    </sheetNames>
    <sheetDataSet>
      <sheetData sheetId="0">
        <row r="36">
          <cell r="A36">
            <v>35339</v>
          </cell>
          <cell r="B36">
            <v>417</v>
          </cell>
          <cell r="C36">
            <v>52592</v>
          </cell>
          <cell r="D36" t="str">
            <v>2,153    126120       83.77       5       132</v>
          </cell>
        </row>
        <row r="37">
          <cell r="A37">
            <v>35370</v>
          </cell>
          <cell r="B37">
            <v>302</v>
          </cell>
          <cell r="C37">
            <v>82464</v>
          </cell>
          <cell r="D37" t="str">
            <v>354    273060       53.96       4       120</v>
          </cell>
        </row>
        <row r="38">
          <cell r="A38">
            <v>35400</v>
          </cell>
          <cell r="B38">
            <v>265</v>
          </cell>
          <cell r="C38">
            <v>69848</v>
          </cell>
          <cell r="D38" t="str">
            <v>350    263578       56.91       4       124</v>
          </cell>
        </row>
        <row r="39">
          <cell r="A39" t="str">
            <v>Totals: ___</v>
          </cell>
          <cell r="B39" t="str">
            <v>_______</v>
          </cell>
          <cell r="C39" t="str">
            <v>__________</v>
          </cell>
          <cell r="D39" t="str">
            <v>__________</v>
          </cell>
        </row>
        <row r="40">
          <cell r="A40">
            <v>1996</v>
          </cell>
          <cell r="B40">
            <v>984</v>
          </cell>
          <cell r="C40">
            <v>204904</v>
          </cell>
          <cell r="D40">
            <v>2857</v>
          </cell>
        </row>
        <row r="42">
          <cell r="A42">
            <v>35431</v>
          </cell>
          <cell r="B42">
            <v>493</v>
          </cell>
          <cell r="C42">
            <v>67352</v>
          </cell>
          <cell r="D42" t="str">
            <v>3,687    136617       88.21       5       148</v>
          </cell>
        </row>
        <row r="43">
          <cell r="A43">
            <v>35462</v>
          </cell>
          <cell r="B43">
            <v>524</v>
          </cell>
          <cell r="C43">
            <v>57787</v>
          </cell>
          <cell r="D43" t="str">
            <v>3,600    110281       87.29       5       138</v>
          </cell>
        </row>
        <row r="44">
          <cell r="A44">
            <v>35490</v>
          </cell>
          <cell r="B44">
            <v>321</v>
          </cell>
          <cell r="C44">
            <v>58757</v>
          </cell>
          <cell r="D44" t="str">
            <v>816    183044       71.77       5       124</v>
          </cell>
        </row>
        <row r="45">
          <cell r="A45">
            <v>35521</v>
          </cell>
          <cell r="B45">
            <v>606</v>
          </cell>
          <cell r="C45">
            <v>53679</v>
          </cell>
          <cell r="D45" t="str">
            <v>4,901     88580       89.00       5       146</v>
          </cell>
        </row>
        <row r="46">
          <cell r="A46">
            <v>35551</v>
          </cell>
          <cell r="B46">
            <v>210</v>
          </cell>
          <cell r="C46">
            <v>52736</v>
          </cell>
          <cell r="D46" t="str">
            <v>319    251124       60.30       4       118</v>
          </cell>
        </row>
        <row r="47">
          <cell r="A47">
            <v>35582</v>
          </cell>
          <cell r="B47">
            <v>412</v>
          </cell>
          <cell r="C47">
            <v>48004</v>
          </cell>
          <cell r="D47" t="str">
            <v>1,832    116515       81.64       5       128</v>
          </cell>
        </row>
        <row r="48">
          <cell r="A48">
            <v>35612</v>
          </cell>
          <cell r="B48">
            <v>210</v>
          </cell>
          <cell r="C48">
            <v>43391</v>
          </cell>
          <cell r="D48" t="str">
            <v>233    206624       52.60       4       124</v>
          </cell>
        </row>
        <row r="49">
          <cell r="A49">
            <v>35643</v>
          </cell>
          <cell r="B49">
            <v>174</v>
          </cell>
          <cell r="C49">
            <v>45079</v>
          </cell>
          <cell r="D49" t="str">
            <v>259    259075       59.82       4       124</v>
          </cell>
        </row>
        <row r="50">
          <cell r="A50">
            <v>35674</v>
          </cell>
          <cell r="B50">
            <v>185</v>
          </cell>
          <cell r="C50">
            <v>46551</v>
          </cell>
          <cell r="D50" t="str">
            <v>284    251628       60.55       4       116</v>
          </cell>
        </row>
        <row r="51">
          <cell r="A51">
            <v>35704</v>
          </cell>
          <cell r="B51">
            <v>182</v>
          </cell>
          <cell r="C51">
            <v>42163</v>
          </cell>
          <cell r="D51" t="str">
            <v>247    231665       57.58       4       124</v>
          </cell>
        </row>
        <row r="52">
          <cell r="A52">
            <v>35735</v>
          </cell>
          <cell r="B52">
            <v>172</v>
          </cell>
          <cell r="C52">
            <v>42778</v>
          </cell>
          <cell r="D52" t="str">
            <v>232    248710       57.43       4       120</v>
          </cell>
        </row>
        <row r="53">
          <cell r="A53">
            <v>35765</v>
          </cell>
          <cell r="B53">
            <v>173</v>
          </cell>
          <cell r="C53">
            <v>44909</v>
          </cell>
          <cell r="D53" t="str">
            <v>266    259590       60.59       4       124</v>
          </cell>
        </row>
        <row r="54">
          <cell r="A54" t="str">
            <v>Totals: ___</v>
          </cell>
          <cell r="B54" t="str">
            <v>_______</v>
          </cell>
          <cell r="C54" t="str">
            <v>__________</v>
          </cell>
          <cell r="D54" t="str">
            <v>__________</v>
          </cell>
        </row>
        <row r="55">
          <cell r="A55">
            <v>1997</v>
          </cell>
          <cell r="B55">
            <v>3662</v>
          </cell>
          <cell r="C55">
            <v>603186</v>
          </cell>
          <cell r="D55">
            <v>16676</v>
          </cell>
        </row>
        <row r="57">
          <cell r="A57">
            <v>35796</v>
          </cell>
          <cell r="B57">
            <v>170</v>
          </cell>
          <cell r="C57">
            <v>40425</v>
          </cell>
          <cell r="D57" t="str">
            <v>371    237795       68.58       4       124</v>
          </cell>
        </row>
        <row r="58">
          <cell r="A58">
            <v>35827</v>
          </cell>
          <cell r="B58">
            <v>147</v>
          </cell>
          <cell r="C58">
            <v>35058</v>
          </cell>
          <cell r="D58" t="str">
            <v>360    238490       71.01       4       112</v>
          </cell>
        </row>
        <row r="59">
          <cell r="A59">
            <v>35855</v>
          </cell>
          <cell r="B59">
            <v>182</v>
          </cell>
          <cell r="C59">
            <v>40231</v>
          </cell>
          <cell r="D59" t="str">
            <v>378    221050       67.50       4       124</v>
          </cell>
        </row>
        <row r="60">
          <cell r="A60">
            <v>35886</v>
          </cell>
          <cell r="B60">
            <v>123</v>
          </cell>
          <cell r="C60">
            <v>35743</v>
          </cell>
          <cell r="D60" t="str">
            <v>360    290594       74.53       4       120</v>
          </cell>
        </row>
        <row r="61">
          <cell r="A61">
            <v>35916</v>
          </cell>
          <cell r="B61">
            <v>180</v>
          </cell>
          <cell r="C61">
            <v>35760</v>
          </cell>
          <cell r="D61" t="str">
            <v>369    198667       67.21       4       124</v>
          </cell>
        </row>
        <row r="62">
          <cell r="A62">
            <v>35947</v>
          </cell>
          <cell r="B62">
            <v>188</v>
          </cell>
          <cell r="C62">
            <v>31583</v>
          </cell>
          <cell r="D62" t="str">
            <v>348    167995       64.93       4       114</v>
          </cell>
        </row>
        <row r="63">
          <cell r="A63">
            <v>35977</v>
          </cell>
          <cell r="B63">
            <v>171</v>
          </cell>
          <cell r="C63">
            <v>34122</v>
          </cell>
          <cell r="D63" t="str">
            <v>360    199544       67.80       4       124</v>
          </cell>
        </row>
        <row r="64">
          <cell r="A64">
            <v>36008</v>
          </cell>
          <cell r="B64">
            <v>147</v>
          </cell>
          <cell r="C64">
            <v>31650</v>
          </cell>
          <cell r="D64" t="str">
            <v>355    215307       70.72       4       124</v>
          </cell>
        </row>
        <row r="65">
          <cell r="A65">
            <v>36039</v>
          </cell>
          <cell r="B65">
            <v>143</v>
          </cell>
          <cell r="C65">
            <v>29300</v>
          </cell>
          <cell r="D65" t="str">
            <v>345    204896       70.70       3        90</v>
          </cell>
        </row>
        <row r="66">
          <cell r="A66">
            <v>36069</v>
          </cell>
          <cell r="B66">
            <v>166</v>
          </cell>
          <cell r="C66">
            <v>34117</v>
          </cell>
          <cell r="D66" t="str">
            <v>352    205525       67.95       4        92</v>
          </cell>
        </row>
        <row r="67">
          <cell r="A67">
            <v>36100</v>
          </cell>
          <cell r="B67">
            <v>141</v>
          </cell>
          <cell r="C67">
            <v>34002</v>
          </cell>
          <cell r="D67" t="str">
            <v>368    241149       72.30       4       120</v>
          </cell>
        </row>
        <row r="68">
          <cell r="A68">
            <v>36130</v>
          </cell>
          <cell r="B68">
            <v>131</v>
          </cell>
          <cell r="C68">
            <v>36028</v>
          </cell>
          <cell r="D68" t="str">
            <v>361    275023       73.37       4       124</v>
          </cell>
        </row>
        <row r="69">
          <cell r="A69" t="str">
            <v>Totals: ___</v>
          </cell>
          <cell r="B69" t="str">
            <v>_______</v>
          </cell>
          <cell r="C69" t="str">
            <v>__________</v>
          </cell>
          <cell r="D69" t="str">
            <v>__________</v>
          </cell>
        </row>
        <row r="70">
          <cell r="A70">
            <v>1998</v>
          </cell>
          <cell r="B70">
            <v>1889</v>
          </cell>
          <cell r="C70">
            <v>418019</v>
          </cell>
          <cell r="D70">
            <v>4327</v>
          </cell>
        </row>
        <row r="72">
          <cell r="A72">
            <v>36161</v>
          </cell>
          <cell r="B72">
            <v>138</v>
          </cell>
          <cell r="C72">
            <v>22654</v>
          </cell>
          <cell r="D72" t="str">
            <v>298    164160       68.35       3        93</v>
          </cell>
        </row>
        <row r="73">
          <cell r="A73">
            <v>36192</v>
          </cell>
          <cell r="B73">
            <v>103</v>
          </cell>
          <cell r="C73">
            <v>20155</v>
          </cell>
          <cell r="D73" t="str">
            <v>316    195680       75.42       3        83</v>
          </cell>
        </row>
        <row r="74">
          <cell r="A74">
            <v>36220</v>
          </cell>
          <cell r="B74">
            <v>195</v>
          </cell>
          <cell r="C74">
            <v>31222</v>
          </cell>
          <cell r="D74" t="str">
            <v>422    160113       68.40       4       124</v>
          </cell>
        </row>
        <row r="75">
          <cell r="A75">
            <v>36251</v>
          </cell>
          <cell r="B75">
            <v>149</v>
          </cell>
          <cell r="C75">
            <v>27879</v>
          </cell>
          <cell r="D75" t="str">
            <v>288    187108       65.90       4        90</v>
          </cell>
        </row>
        <row r="76">
          <cell r="A76">
            <v>36281</v>
          </cell>
          <cell r="B76">
            <v>147</v>
          </cell>
          <cell r="C76">
            <v>25190</v>
          </cell>
          <cell r="D76" t="str">
            <v>187    171361       55.99       3        62</v>
          </cell>
        </row>
        <row r="77">
          <cell r="A77">
            <v>36312</v>
          </cell>
          <cell r="B77">
            <v>93</v>
          </cell>
          <cell r="C77">
            <v>28736</v>
          </cell>
          <cell r="D77" t="str">
            <v>348    308990       78.91       4        90</v>
          </cell>
        </row>
        <row r="78">
          <cell r="A78">
            <v>36342</v>
          </cell>
          <cell r="B78">
            <v>152</v>
          </cell>
          <cell r="C78">
            <v>26310</v>
          </cell>
          <cell r="D78" t="str">
            <v>377    173093       71.27       4        93</v>
          </cell>
        </row>
        <row r="79">
          <cell r="A79">
            <v>36373</v>
          </cell>
          <cell r="B79">
            <v>87</v>
          </cell>
          <cell r="C79">
            <v>19644</v>
          </cell>
          <cell r="D79" t="str">
            <v>315    225794       78.36       3        93</v>
          </cell>
        </row>
        <row r="80">
          <cell r="A80">
            <v>36404</v>
          </cell>
          <cell r="B80">
            <v>59</v>
          </cell>
          <cell r="C80">
            <v>15993</v>
          </cell>
          <cell r="D80" t="str">
            <v>288    271068       83.00       3        90</v>
          </cell>
        </row>
        <row r="81">
          <cell r="A81">
            <v>36434</v>
          </cell>
          <cell r="B81">
            <v>44</v>
          </cell>
          <cell r="C81">
            <v>16433</v>
          </cell>
          <cell r="D81" t="str">
            <v>298    373478       87.13       3        93</v>
          </cell>
        </row>
        <row r="82">
          <cell r="A82">
            <v>36465</v>
          </cell>
          <cell r="B82">
            <v>57</v>
          </cell>
          <cell r="C82">
            <v>17008</v>
          </cell>
          <cell r="D82" t="str">
            <v>374    298386       86.77       3        90</v>
          </cell>
        </row>
        <row r="83">
          <cell r="A83">
            <v>36495</v>
          </cell>
          <cell r="B83">
            <v>38</v>
          </cell>
          <cell r="C83">
            <v>12314</v>
          </cell>
          <cell r="D83" t="str">
            <v>193    324053       83.55       2        62</v>
          </cell>
        </row>
        <row r="84">
          <cell r="A84" t="str">
            <v>Totals: ___</v>
          </cell>
          <cell r="B84" t="str">
            <v>_______</v>
          </cell>
          <cell r="C84" t="str">
            <v>__________</v>
          </cell>
          <cell r="D84" t="str">
            <v>__________</v>
          </cell>
        </row>
        <row r="85">
          <cell r="A85">
            <v>1999</v>
          </cell>
          <cell r="B85">
            <v>1262</v>
          </cell>
          <cell r="C85">
            <v>263538</v>
          </cell>
          <cell r="D85">
            <v>3704</v>
          </cell>
        </row>
        <row r="87">
          <cell r="A87">
            <v>36526</v>
          </cell>
          <cell r="B87">
            <v>413</v>
          </cell>
          <cell r="C87">
            <v>15735</v>
          </cell>
          <cell r="D87" t="str">
            <v>298     38100       41.91       3        93</v>
          </cell>
        </row>
        <row r="88">
          <cell r="A88">
            <v>36557</v>
          </cell>
          <cell r="B88">
            <v>345</v>
          </cell>
          <cell r="C88">
            <v>14572</v>
          </cell>
          <cell r="D88" t="str">
            <v>278     42238       44.62       3        87</v>
          </cell>
        </row>
        <row r="89">
          <cell r="A89">
            <v>36586</v>
          </cell>
          <cell r="B89">
            <v>228</v>
          </cell>
          <cell r="C89">
            <v>15184</v>
          </cell>
          <cell r="D89" t="str">
            <v>337     66597       59.65       3        93</v>
          </cell>
        </row>
        <row r="90">
          <cell r="A90">
            <v>36617</v>
          </cell>
          <cell r="B90">
            <v>357</v>
          </cell>
          <cell r="C90">
            <v>14028</v>
          </cell>
          <cell r="D90" t="str">
            <v>288     39295       44.65       3        90</v>
          </cell>
        </row>
        <row r="91">
          <cell r="A91">
            <v>36647</v>
          </cell>
          <cell r="B91">
            <v>76</v>
          </cell>
          <cell r="C91">
            <v>14530</v>
          </cell>
          <cell r="D91" t="str">
            <v>172    191185       69.35       3        93</v>
          </cell>
        </row>
        <row r="92">
          <cell r="A92">
            <v>36678</v>
          </cell>
          <cell r="B92">
            <v>250</v>
          </cell>
          <cell r="C92">
            <v>13493</v>
          </cell>
          <cell r="D92" t="str">
            <v>206     53973       45.18       3        90</v>
          </cell>
        </row>
        <row r="93">
          <cell r="A93">
            <v>36708</v>
          </cell>
          <cell r="B93">
            <v>226</v>
          </cell>
          <cell r="C93">
            <v>13343</v>
          </cell>
          <cell r="D93" t="str">
            <v>191     59040       45.80       3        93</v>
          </cell>
        </row>
        <row r="94">
          <cell r="A94">
            <v>36739</v>
          </cell>
          <cell r="B94">
            <v>207</v>
          </cell>
          <cell r="C94">
            <v>10921</v>
          </cell>
          <cell r="D94" t="str">
            <v>102     52759       33.01       2        62</v>
          </cell>
        </row>
        <row r="95">
          <cell r="A95">
            <v>36770</v>
          </cell>
          <cell r="B95">
            <v>72</v>
          </cell>
          <cell r="C95">
            <v>4424</v>
          </cell>
          <cell r="D95" t="str">
            <v>138     61445       65.71       2        60</v>
          </cell>
        </row>
        <row r="96">
          <cell r="A96">
            <v>36800</v>
          </cell>
          <cell r="B96">
            <v>433</v>
          </cell>
          <cell r="C96">
            <v>13449</v>
          </cell>
          <cell r="D96" t="str">
            <v>162     31061       27.23       3        93</v>
          </cell>
        </row>
        <row r="97">
          <cell r="A97">
            <v>36831</v>
          </cell>
          <cell r="B97">
            <v>243</v>
          </cell>
          <cell r="C97">
            <v>12874</v>
          </cell>
          <cell r="D97" t="str">
            <v>224     52980       47.97       3        90</v>
          </cell>
        </row>
        <row r="98">
          <cell r="A98">
            <v>36861</v>
          </cell>
          <cell r="B98">
            <v>197</v>
          </cell>
          <cell r="C98">
            <v>12777</v>
          </cell>
          <cell r="D98" t="str">
            <v>184     64858       48.29       3        93</v>
          </cell>
        </row>
        <row r="99">
          <cell r="A99" t="str">
            <v>Totals: ___</v>
          </cell>
          <cell r="B99" t="str">
            <v>_______</v>
          </cell>
          <cell r="C99" t="str">
            <v>__________</v>
          </cell>
          <cell r="D99" t="str">
            <v>__________</v>
          </cell>
        </row>
        <row r="100">
          <cell r="A100">
            <v>2000</v>
          </cell>
          <cell r="B100">
            <v>3047</v>
          </cell>
          <cell r="C100">
            <v>155330</v>
          </cell>
          <cell r="D100">
            <v>2580</v>
          </cell>
        </row>
        <row r="102">
          <cell r="A102">
            <v>36892</v>
          </cell>
          <cell r="B102">
            <v>177</v>
          </cell>
          <cell r="C102">
            <v>13550</v>
          </cell>
          <cell r="D102" t="str">
            <v>232     76554       56.72       3        93</v>
          </cell>
        </row>
        <row r="103">
          <cell r="A103">
            <v>36923</v>
          </cell>
          <cell r="B103">
            <v>33</v>
          </cell>
          <cell r="C103">
            <v>8554</v>
          </cell>
          <cell r="D103" t="str">
            <v>42    259213       56.00       2        56</v>
          </cell>
        </row>
        <row r="104">
          <cell r="A104">
            <v>36951</v>
          </cell>
          <cell r="B104">
            <v>184</v>
          </cell>
          <cell r="C104">
            <v>9194</v>
          </cell>
          <cell r="D104" t="str">
            <v>31     49968       14.42       2        62</v>
          </cell>
        </row>
        <row r="105">
          <cell r="A105">
            <v>36982</v>
          </cell>
          <cell r="B105">
            <v>29</v>
          </cell>
          <cell r="C105">
            <v>576</v>
          </cell>
          <cell r="D105" t="str">
            <v>19863       14.42       1        30</v>
          </cell>
        </row>
        <row r="106">
          <cell r="A106">
            <v>37012</v>
          </cell>
          <cell r="B106">
            <v>74</v>
          </cell>
          <cell r="C106">
            <v>9334</v>
          </cell>
          <cell r="D106" t="str">
            <v>37    126136       33.33       2        62</v>
          </cell>
        </row>
        <row r="107">
          <cell r="A107" t="str">
            <v>Totals: ___</v>
          </cell>
          <cell r="B107" t="str">
            <v>_______</v>
          </cell>
          <cell r="C107" t="str">
            <v>__________</v>
          </cell>
          <cell r="D107" t="str">
            <v>__________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v96"/>
    </sheetNames>
    <sheetDataSet>
      <sheetData sheetId="0">
        <row r="36">
          <cell r="A36">
            <v>35370</v>
          </cell>
          <cell r="B36">
            <v>847</v>
          </cell>
          <cell r="C36">
            <v>182089</v>
          </cell>
          <cell r="D36" t="str">
            <v>1,093    214982       56.34      14       312</v>
          </cell>
        </row>
        <row r="37">
          <cell r="A37">
            <v>35400</v>
          </cell>
          <cell r="B37">
            <v>1532</v>
          </cell>
          <cell r="C37">
            <v>245627</v>
          </cell>
          <cell r="D37" t="str">
            <v>2,060    160331       57.35      13       391</v>
          </cell>
        </row>
        <row r="38">
          <cell r="A38" t="str">
            <v>Totals: ____</v>
          </cell>
          <cell r="B38" t="str">
            <v>______</v>
          </cell>
          <cell r="C38" t="str">
            <v>__________</v>
          </cell>
          <cell r="D38" t="str">
            <v>__________</v>
          </cell>
        </row>
        <row r="39">
          <cell r="A39">
            <v>1996</v>
          </cell>
          <cell r="B39">
            <v>2379</v>
          </cell>
          <cell r="C39">
            <v>427716</v>
          </cell>
          <cell r="D39">
            <v>3153</v>
          </cell>
        </row>
        <row r="41">
          <cell r="A41">
            <v>35431</v>
          </cell>
          <cell r="B41">
            <v>1733</v>
          </cell>
          <cell r="C41">
            <v>241121</v>
          </cell>
          <cell r="D41" t="str">
            <v>1,325    139136       43.33      14       433</v>
          </cell>
        </row>
        <row r="42">
          <cell r="A42">
            <v>35462</v>
          </cell>
          <cell r="B42">
            <v>1168</v>
          </cell>
          <cell r="C42">
            <v>217844</v>
          </cell>
          <cell r="D42" t="str">
            <v>1,138    186511       49.35      13       364</v>
          </cell>
        </row>
        <row r="43">
          <cell r="A43">
            <v>35490</v>
          </cell>
          <cell r="B43">
            <v>1665</v>
          </cell>
          <cell r="C43">
            <v>296564</v>
          </cell>
          <cell r="D43" t="str">
            <v>942    178117       36.13      14       429</v>
          </cell>
        </row>
        <row r="44">
          <cell r="A44">
            <v>35521</v>
          </cell>
          <cell r="B44">
            <v>1021</v>
          </cell>
          <cell r="C44">
            <v>264751</v>
          </cell>
          <cell r="D44" t="str">
            <v>814    259306       44.36      14       419</v>
          </cell>
        </row>
        <row r="45">
          <cell r="A45">
            <v>35551</v>
          </cell>
          <cell r="B45">
            <v>1406</v>
          </cell>
          <cell r="C45">
            <v>282428</v>
          </cell>
          <cell r="D45" t="str">
            <v>800    200874       36.26      14       434</v>
          </cell>
        </row>
        <row r="46">
          <cell r="A46">
            <v>35582</v>
          </cell>
          <cell r="B46">
            <v>1014</v>
          </cell>
          <cell r="C46">
            <v>208811</v>
          </cell>
          <cell r="D46" t="str">
            <v>687    205929       40.39      10       285</v>
          </cell>
        </row>
        <row r="47">
          <cell r="A47">
            <v>35612</v>
          </cell>
          <cell r="B47">
            <v>1035</v>
          </cell>
          <cell r="C47">
            <v>221893</v>
          </cell>
          <cell r="D47" t="str">
            <v>748    214390       41.95      13       364</v>
          </cell>
        </row>
        <row r="48">
          <cell r="A48">
            <v>35643</v>
          </cell>
          <cell r="B48">
            <v>1363</v>
          </cell>
          <cell r="C48">
            <v>240731</v>
          </cell>
          <cell r="D48" t="str">
            <v>716    176619       34.44      14       405</v>
          </cell>
        </row>
        <row r="49">
          <cell r="A49">
            <v>35674</v>
          </cell>
          <cell r="B49">
            <v>967</v>
          </cell>
          <cell r="C49">
            <v>228773</v>
          </cell>
          <cell r="D49" t="str">
            <v>796    236581       45.15      14       411</v>
          </cell>
        </row>
        <row r="50">
          <cell r="A50">
            <v>35704</v>
          </cell>
          <cell r="B50">
            <v>982</v>
          </cell>
          <cell r="C50">
            <v>233634</v>
          </cell>
          <cell r="D50" t="str">
            <v>752    237917       43.37      13       393</v>
          </cell>
        </row>
        <row r="51">
          <cell r="A51">
            <v>35735</v>
          </cell>
          <cell r="B51">
            <v>958</v>
          </cell>
          <cell r="C51">
            <v>215104</v>
          </cell>
          <cell r="D51" t="str">
            <v>773    224535       44.66      14       420</v>
          </cell>
        </row>
        <row r="52">
          <cell r="A52">
            <v>35765</v>
          </cell>
          <cell r="B52">
            <v>813</v>
          </cell>
          <cell r="C52">
            <v>197914</v>
          </cell>
          <cell r="D52" t="str">
            <v>1,125    243437       58.05      14       423</v>
          </cell>
        </row>
        <row r="53">
          <cell r="A53" t="str">
            <v>Totals: ____</v>
          </cell>
          <cell r="B53" t="str">
            <v>______</v>
          </cell>
          <cell r="C53" t="str">
            <v>__________</v>
          </cell>
          <cell r="D53" t="str">
            <v>__________</v>
          </cell>
        </row>
        <row r="54">
          <cell r="A54">
            <v>1997</v>
          </cell>
          <cell r="B54">
            <v>14125</v>
          </cell>
          <cell r="C54">
            <v>2849568</v>
          </cell>
          <cell r="D54">
            <v>10616</v>
          </cell>
        </row>
        <row r="56">
          <cell r="A56">
            <v>35796</v>
          </cell>
          <cell r="B56">
            <v>948</v>
          </cell>
          <cell r="C56">
            <v>242200</v>
          </cell>
          <cell r="D56" t="str">
            <v>1,307    255486       57.96      14       434</v>
          </cell>
        </row>
        <row r="57">
          <cell r="A57">
            <v>35827</v>
          </cell>
          <cell r="B57">
            <v>601</v>
          </cell>
          <cell r="C57">
            <v>210872</v>
          </cell>
          <cell r="D57" t="str">
            <v>925    350869       60.62      14       379</v>
          </cell>
        </row>
        <row r="58">
          <cell r="A58">
            <v>35855</v>
          </cell>
          <cell r="B58">
            <v>771</v>
          </cell>
          <cell r="C58">
            <v>189621</v>
          </cell>
          <cell r="D58" t="str">
            <v>1,126    245942       59.36      11       341</v>
          </cell>
        </row>
        <row r="59">
          <cell r="A59">
            <v>35886</v>
          </cell>
          <cell r="B59">
            <v>792</v>
          </cell>
          <cell r="C59">
            <v>203626</v>
          </cell>
          <cell r="D59" t="str">
            <v>566    257104       41.68      13       390</v>
          </cell>
        </row>
        <row r="60">
          <cell r="A60">
            <v>35916</v>
          </cell>
          <cell r="B60">
            <v>910</v>
          </cell>
          <cell r="C60">
            <v>208518</v>
          </cell>
          <cell r="D60" t="str">
            <v>974    229141       51.70      13       401</v>
          </cell>
        </row>
        <row r="61">
          <cell r="A61">
            <v>35947</v>
          </cell>
          <cell r="B61">
            <v>875</v>
          </cell>
          <cell r="C61">
            <v>176642</v>
          </cell>
          <cell r="D61" t="str">
            <v>642    201877       42.32      14       376</v>
          </cell>
        </row>
        <row r="62">
          <cell r="A62">
            <v>35977</v>
          </cell>
          <cell r="B62">
            <v>786</v>
          </cell>
          <cell r="C62">
            <v>208171</v>
          </cell>
          <cell r="D62" t="str">
            <v>1,203    264849       60.48      14       416</v>
          </cell>
        </row>
        <row r="63">
          <cell r="A63">
            <v>36008</v>
          </cell>
          <cell r="B63">
            <v>849</v>
          </cell>
          <cell r="C63">
            <v>193103</v>
          </cell>
          <cell r="D63" t="str">
            <v>2,478    227448       74.48      14       427</v>
          </cell>
        </row>
        <row r="64">
          <cell r="A64">
            <v>36039</v>
          </cell>
          <cell r="B64">
            <v>995</v>
          </cell>
          <cell r="C64">
            <v>180974</v>
          </cell>
          <cell r="D64" t="str">
            <v>1,104    181884       52.60      14       420</v>
          </cell>
        </row>
        <row r="65">
          <cell r="A65">
            <v>36069</v>
          </cell>
          <cell r="B65">
            <v>653</v>
          </cell>
          <cell r="C65">
            <v>177737</v>
          </cell>
          <cell r="D65" t="str">
            <v>961    272186       59.54      14       361</v>
          </cell>
        </row>
        <row r="66">
          <cell r="A66">
            <v>36100</v>
          </cell>
          <cell r="B66">
            <v>617</v>
          </cell>
          <cell r="C66">
            <v>165318</v>
          </cell>
          <cell r="D66" t="str">
            <v>933    267939       60.19      14       417</v>
          </cell>
        </row>
        <row r="67">
          <cell r="A67">
            <v>36130</v>
          </cell>
          <cell r="B67">
            <v>858</v>
          </cell>
          <cell r="C67">
            <v>161212</v>
          </cell>
          <cell r="D67" t="str">
            <v>924    187893       51.85      14       412</v>
          </cell>
        </row>
        <row r="68">
          <cell r="A68" t="str">
            <v>Totals: ____</v>
          </cell>
          <cell r="B68" t="str">
            <v>______</v>
          </cell>
          <cell r="C68" t="str">
            <v>__________</v>
          </cell>
          <cell r="D68" t="str">
            <v>__________</v>
          </cell>
        </row>
        <row r="69">
          <cell r="A69">
            <v>1998</v>
          </cell>
          <cell r="B69">
            <v>9655</v>
          </cell>
          <cell r="C69">
            <v>2317994</v>
          </cell>
          <cell r="D69">
            <v>13143</v>
          </cell>
        </row>
        <row r="71">
          <cell r="A71">
            <v>36161</v>
          </cell>
          <cell r="B71">
            <v>853</v>
          </cell>
          <cell r="C71">
            <v>158831</v>
          </cell>
          <cell r="D71" t="str">
            <v>1,448    186203       62.93      14       422</v>
          </cell>
        </row>
        <row r="72">
          <cell r="A72">
            <v>36192</v>
          </cell>
          <cell r="B72">
            <v>811</v>
          </cell>
          <cell r="C72">
            <v>134751</v>
          </cell>
          <cell r="D72" t="str">
            <v>841    166155       50.91      14       385</v>
          </cell>
        </row>
        <row r="73">
          <cell r="A73">
            <v>36220</v>
          </cell>
          <cell r="B73">
            <v>645</v>
          </cell>
          <cell r="C73">
            <v>162854</v>
          </cell>
          <cell r="D73" t="str">
            <v>914    252487       58.63      14       431</v>
          </cell>
        </row>
        <row r="74">
          <cell r="A74">
            <v>36251</v>
          </cell>
          <cell r="B74">
            <v>672</v>
          </cell>
          <cell r="C74">
            <v>127757</v>
          </cell>
          <cell r="D74" t="str">
            <v>1,292    190115       65.78      14       420</v>
          </cell>
        </row>
        <row r="75">
          <cell r="A75">
            <v>36281</v>
          </cell>
          <cell r="B75">
            <v>456</v>
          </cell>
          <cell r="C75">
            <v>137543</v>
          </cell>
          <cell r="D75" t="str">
            <v>1,004    301630       68.77      12       361</v>
          </cell>
        </row>
        <row r="76">
          <cell r="A76">
            <v>36312</v>
          </cell>
          <cell r="B76">
            <v>551</v>
          </cell>
          <cell r="C76">
            <v>128535</v>
          </cell>
          <cell r="D76" t="str">
            <v>1,104    233276       66.71      14       408</v>
          </cell>
        </row>
        <row r="77">
          <cell r="A77">
            <v>36342</v>
          </cell>
          <cell r="B77">
            <v>713</v>
          </cell>
          <cell r="C77">
            <v>126798</v>
          </cell>
          <cell r="D77" t="str">
            <v>1,059    177838       59.76      14       403</v>
          </cell>
        </row>
        <row r="78">
          <cell r="A78">
            <v>36373</v>
          </cell>
          <cell r="B78">
            <v>636</v>
          </cell>
          <cell r="C78">
            <v>123210</v>
          </cell>
          <cell r="D78" t="str">
            <v>1,196    193727       65.28      14       410</v>
          </cell>
        </row>
        <row r="79">
          <cell r="A79">
            <v>36404</v>
          </cell>
          <cell r="B79">
            <v>489</v>
          </cell>
          <cell r="C79">
            <v>119164</v>
          </cell>
          <cell r="D79" t="str">
            <v>1,004    243690       67.25      13       390</v>
          </cell>
        </row>
        <row r="80">
          <cell r="A80">
            <v>36434</v>
          </cell>
          <cell r="B80">
            <v>355</v>
          </cell>
          <cell r="C80">
            <v>111827</v>
          </cell>
          <cell r="D80" t="str">
            <v>1,029    315006       74.35      12       372</v>
          </cell>
        </row>
        <row r="81">
          <cell r="A81">
            <v>36465</v>
          </cell>
          <cell r="B81">
            <v>505</v>
          </cell>
          <cell r="C81">
            <v>129863</v>
          </cell>
          <cell r="D81" t="str">
            <v>719    257155       58.74      14       390</v>
          </cell>
        </row>
        <row r="82">
          <cell r="A82">
            <v>36495</v>
          </cell>
          <cell r="B82">
            <v>901</v>
          </cell>
          <cell r="C82">
            <v>121688</v>
          </cell>
          <cell r="D82" t="str">
            <v>906    135059       50.14      11       332</v>
          </cell>
        </row>
        <row r="83">
          <cell r="A83" t="str">
            <v>Totals: ____</v>
          </cell>
          <cell r="B83" t="str">
            <v>______</v>
          </cell>
          <cell r="C83" t="str">
            <v>__________</v>
          </cell>
          <cell r="D83" t="str">
            <v>__________</v>
          </cell>
        </row>
        <row r="84">
          <cell r="A84">
            <v>1999</v>
          </cell>
          <cell r="B84">
            <v>7587</v>
          </cell>
          <cell r="C84">
            <v>1582821</v>
          </cell>
          <cell r="D84">
            <v>12516</v>
          </cell>
        </row>
        <row r="86">
          <cell r="A86">
            <v>36526</v>
          </cell>
          <cell r="B86">
            <v>417</v>
          </cell>
          <cell r="C86">
            <v>150434</v>
          </cell>
          <cell r="D86" t="str">
            <v>753    360753       64.36      13       403</v>
          </cell>
        </row>
        <row r="87">
          <cell r="A87">
            <v>36557</v>
          </cell>
          <cell r="B87">
            <v>356</v>
          </cell>
          <cell r="C87">
            <v>89349</v>
          </cell>
          <cell r="D87" t="str">
            <v>432    250981       54.82       7       203</v>
          </cell>
        </row>
        <row r="88">
          <cell r="A88">
            <v>36586</v>
          </cell>
          <cell r="B88">
            <v>552</v>
          </cell>
          <cell r="C88">
            <v>104429</v>
          </cell>
          <cell r="D88" t="str">
            <v>486    189183       46.82       8       248</v>
          </cell>
        </row>
        <row r="89">
          <cell r="A89">
            <v>36617</v>
          </cell>
          <cell r="B89">
            <v>544</v>
          </cell>
          <cell r="C89">
            <v>98370</v>
          </cell>
          <cell r="D89" t="str">
            <v>463    180828       45.98       8       240</v>
          </cell>
        </row>
        <row r="90">
          <cell r="A90">
            <v>36647</v>
          </cell>
          <cell r="B90">
            <v>595</v>
          </cell>
          <cell r="C90">
            <v>96031</v>
          </cell>
          <cell r="D90" t="str">
            <v>308    161397       34.11       8       248</v>
          </cell>
        </row>
        <row r="91">
          <cell r="A91">
            <v>36678</v>
          </cell>
          <cell r="B91">
            <v>692</v>
          </cell>
          <cell r="C91">
            <v>88457</v>
          </cell>
          <cell r="D91" t="str">
            <v>358    127829       34.10       8       238</v>
          </cell>
        </row>
        <row r="92">
          <cell r="A92">
            <v>36708</v>
          </cell>
          <cell r="B92">
            <v>541</v>
          </cell>
          <cell r="C92">
            <v>118587</v>
          </cell>
          <cell r="D92" t="str">
            <v>443    219200       45.02      12       372</v>
          </cell>
        </row>
        <row r="93">
          <cell r="A93">
            <v>36739</v>
          </cell>
          <cell r="B93">
            <v>499</v>
          </cell>
          <cell r="C93">
            <v>104730</v>
          </cell>
          <cell r="D93" t="str">
            <v>688    209880       57.96      11       336</v>
          </cell>
        </row>
        <row r="94">
          <cell r="A94">
            <v>36770</v>
          </cell>
          <cell r="B94">
            <v>273</v>
          </cell>
          <cell r="C94">
            <v>36519</v>
          </cell>
          <cell r="D94" t="str">
            <v>81    133770       22.88       4       120</v>
          </cell>
        </row>
        <row r="95">
          <cell r="A95">
            <v>36800</v>
          </cell>
          <cell r="B95">
            <v>558</v>
          </cell>
          <cell r="C95">
            <v>94286</v>
          </cell>
          <cell r="D95" t="str">
            <v>605    168972       52.02       9       279</v>
          </cell>
        </row>
        <row r="96">
          <cell r="A96">
            <v>36831</v>
          </cell>
          <cell r="B96">
            <v>465</v>
          </cell>
          <cell r="C96">
            <v>119525</v>
          </cell>
          <cell r="D96" t="str">
            <v>1,267    257044       73.15      13       383</v>
          </cell>
        </row>
        <row r="97">
          <cell r="A97">
            <v>36861</v>
          </cell>
          <cell r="B97">
            <v>529</v>
          </cell>
          <cell r="C97">
            <v>124175</v>
          </cell>
          <cell r="D97" t="str">
            <v>365    234736       40.83      13       403</v>
          </cell>
        </row>
        <row r="98">
          <cell r="A98" t="str">
            <v>Totals: ____</v>
          </cell>
          <cell r="B98" t="str">
            <v>______</v>
          </cell>
          <cell r="C98" t="str">
            <v>__________</v>
          </cell>
          <cell r="D98" t="str">
            <v>__________</v>
          </cell>
        </row>
        <row r="99">
          <cell r="A99">
            <v>2000</v>
          </cell>
          <cell r="B99">
            <v>6021</v>
          </cell>
          <cell r="C99">
            <v>1224892</v>
          </cell>
          <cell r="D99">
            <v>6249</v>
          </cell>
        </row>
        <row r="101">
          <cell r="A101">
            <v>36892</v>
          </cell>
          <cell r="B101">
            <v>723</v>
          </cell>
          <cell r="C101">
            <v>122909</v>
          </cell>
          <cell r="D101" t="str">
            <v>395    169999       35.33      13       403</v>
          </cell>
        </row>
        <row r="102">
          <cell r="A102">
            <v>36923</v>
          </cell>
          <cell r="B102">
            <v>247</v>
          </cell>
          <cell r="C102">
            <v>81676</v>
          </cell>
          <cell r="D102" t="str">
            <v>676    330673       73.24      11       308</v>
          </cell>
        </row>
        <row r="103">
          <cell r="A103">
            <v>36951</v>
          </cell>
          <cell r="B103">
            <v>411</v>
          </cell>
          <cell r="C103">
            <v>94623</v>
          </cell>
          <cell r="D103" t="str">
            <v>411    230227       50.00      11       217</v>
          </cell>
        </row>
        <row r="104">
          <cell r="A104">
            <v>36982</v>
          </cell>
          <cell r="B104">
            <v>32</v>
          </cell>
          <cell r="C104">
            <v>5771</v>
          </cell>
          <cell r="D104" t="str">
            <v>19    180344       37.25       1        29</v>
          </cell>
        </row>
        <row r="105">
          <cell r="A105">
            <v>37012</v>
          </cell>
          <cell r="B105">
            <v>182</v>
          </cell>
          <cell r="C105">
            <v>50007</v>
          </cell>
          <cell r="D105" t="str">
            <v>140    274764       43.48       5       153</v>
          </cell>
        </row>
        <row r="106">
          <cell r="A106">
            <v>37043</v>
          </cell>
          <cell r="B106">
            <v>37</v>
          </cell>
          <cell r="C106">
            <v>5820</v>
          </cell>
          <cell r="D106" t="str">
            <v>32    157298       46.38       1        30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96"/>
    </sheetNames>
    <sheetDataSet>
      <sheetData sheetId="0">
        <row r="36">
          <cell r="A36">
            <v>35400</v>
          </cell>
          <cell r="B36">
            <v>881</v>
          </cell>
          <cell r="C36">
            <v>102148</v>
          </cell>
          <cell r="D36" t="str">
            <v>404    115946       31.44       3        82</v>
          </cell>
        </row>
        <row r="37">
          <cell r="A37" t="str">
            <v>Totals: ___</v>
          </cell>
          <cell r="B37" t="str">
            <v>_______</v>
          </cell>
          <cell r="C37" t="str">
            <v>__________</v>
          </cell>
          <cell r="D37" t="str">
            <v>__________</v>
          </cell>
        </row>
        <row r="38">
          <cell r="A38">
            <v>1996</v>
          </cell>
          <cell r="B38">
            <v>881</v>
          </cell>
          <cell r="C38">
            <v>102148</v>
          </cell>
          <cell r="D38">
            <v>404</v>
          </cell>
        </row>
        <row r="40">
          <cell r="A40">
            <v>35431</v>
          </cell>
          <cell r="B40">
            <v>642</v>
          </cell>
          <cell r="C40">
            <v>91346</v>
          </cell>
          <cell r="D40" t="str">
            <v>517    142284       44.61       3        93</v>
          </cell>
        </row>
        <row r="41">
          <cell r="A41">
            <v>35462</v>
          </cell>
          <cell r="B41">
            <v>450</v>
          </cell>
          <cell r="C41">
            <v>67839</v>
          </cell>
          <cell r="D41" t="str">
            <v>331    150754       42.38       3        84</v>
          </cell>
        </row>
        <row r="42">
          <cell r="A42">
            <v>35490</v>
          </cell>
          <cell r="B42">
            <v>485</v>
          </cell>
          <cell r="C42">
            <v>67361</v>
          </cell>
          <cell r="D42" t="str">
            <v>272    138889       35.93       3        92</v>
          </cell>
        </row>
        <row r="43">
          <cell r="A43">
            <v>35521</v>
          </cell>
          <cell r="B43">
            <v>451</v>
          </cell>
          <cell r="C43">
            <v>62746</v>
          </cell>
          <cell r="D43" t="str">
            <v>243    139127       35.01       3        90</v>
          </cell>
        </row>
        <row r="44">
          <cell r="A44">
            <v>35551</v>
          </cell>
          <cell r="B44">
            <v>518</v>
          </cell>
          <cell r="C44">
            <v>63301</v>
          </cell>
          <cell r="D44" t="str">
            <v>260    122203       33.42       3        93</v>
          </cell>
        </row>
        <row r="45">
          <cell r="A45">
            <v>35582</v>
          </cell>
          <cell r="B45">
            <v>317</v>
          </cell>
          <cell r="C45">
            <v>55976</v>
          </cell>
          <cell r="D45" t="str">
            <v>268    176581       45.81       3        85</v>
          </cell>
        </row>
        <row r="46">
          <cell r="A46">
            <v>35612</v>
          </cell>
          <cell r="B46">
            <v>484</v>
          </cell>
          <cell r="C46">
            <v>55829</v>
          </cell>
          <cell r="D46" t="str">
            <v>318    115350       39.65       3        93</v>
          </cell>
        </row>
        <row r="47">
          <cell r="A47">
            <v>35643</v>
          </cell>
          <cell r="B47">
            <v>370</v>
          </cell>
          <cell r="C47">
            <v>52645</v>
          </cell>
          <cell r="D47" t="str">
            <v>191    142284       34.05       3        91</v>
          </cell>
        </row>
        <row r="48">
          <cell r="A48">
            <v>35674</v>
          </cell>
          <cell r="B48">
            <v>431</v>
          </cell>
          <cell r="C48">
            <v>49390</v>
          </cell>
          <cell r="D48" t="str">
            <v>219    114594       33.69       3        90</v>
          </cell>
        </row>
        <row r="49">
          <cell r="A49">
            <v>35704</v>
          </cell>
          <cell r="B49">
            <v>364</v>
          </cell>
          <cell r="C49">
            <v>48408</v>
          </cell>
          <cell r="D49" t="str">
            <v>202    132990       35.69       3        93</v>
          </cell>
        </row>
        <row r="50">
          <cell r="A50">
            <v>35735</v>
          </cell>
          <cell r="B50">
            <v>308</v>
          </cell>
          <cell r="C50">
            <v>45566</v>
          </cell>
          <cell r="D50" t="str">
            <v>172    147942       35.83       3        90</v>
          </cell>
        </row>
        <row r="51">
          <cell r="A51">
            <v>35765</v>
          </cell>
          <cell r="B51">
            <v>336</v>
          </cell>
          <cell r="C51">
            <v>45490</v>
          </cell>
          <cell r="D51" t="str">
            <v>267    135387       44.28       3        91</v>
          </cell>
        </row>
        <row r="52">
          <cell r="A52" t="str">
            <v>Totals: ___</v>
          </cell>
          <cell r="B52" t="str">
            <v>_______</v>
          </cell>
          <cell r="C52" t="str">
            <v>__________</v>
          </cell>
          <cell r="D52" t="str">
            <v>__________</v>
          </cell>
        </row>
        <row r="53">
          <cell r="A53">
            <v>1997</v>
          </cell>
          <cell r="B53">
            <v>5156</v>
          </cell>
          <cell r="C53">
            <v>705897</v>
          </cell>
          <cell r="D53">
            <v>3260</v>
          </cell>
        </row>
        <row r="55">
          <cell r="A55">
            <v>35796</v>
          </cell>
          <cell r="B55">
            <v>1135</v>
          </cell>
          <cell r="C55">
            <v>48099</v>
          </cell>
          <cell r="D55" t="str">
            <v>132     42378       10.42       3        93</v>
          </cell>
        </row>
        <row r="56">
          <cell r="A56">
            <v>35827</v>
          </cell>
          <cell r="B56">
            <v>1054</v>
          </cell>
          <cell r="C56">
            <v>43086</v>
          </cell>
          <cell r="D56" t="str">
            <v>155     40879       12.82       3        84</v>
          </cell>
        </row>
        <row r="57">
          <cell r="A57">
            <v>35855</v>
          </cell>
          <cell r="B57">
            <v>1153</v>
          </cell>
          <cell r="C57">
            <v>46671</v>
          </cell>
          <cell r="D57" t="str">
            <v>172     40478       12.98       3        93</v>
          </cell>
        </row>
        <row r="58">
          <cell r="A58">
            <v>35886</v>
          </cell>
          <cell r="B58">
            <v>1059</v>
          </cell>
          <cell r="C58">
            <v>45557</v>
          </cell>
          <cell r="D58" t="str">
            <v>134     43019       11.23       3        90</v>
          </cell>
        </row>
        <row r="59">
          <cell r="A59">
            <v>35916</v>
          </cell>
          <cell r="B59">
            <v>956</v>
          </cell>
          <cell r="C59">
            <v>44068</v>
          </cell>
          <cell r="D59" t="str">
            <v>155     46097       13.95       3        93</v>
          </cell>
        </row>
        <row r="60">
          <cell r="A60">
            <v>35947</v>
          </cell>
          <cell r="B60">
            <v>912</v>
          </cell>
          <cell r="C60">
            <v>39873</v>
          </cell>
          <cell r="D60" t="str">
            <v>152     43721       14.29       3        80</v>
          </cell>
        </row>
        <row r="61">
          <cell r="A61">
            <v>35977</v>
          </cell>
          <cell r="B61">
            <v>321</v>
          </cell>
          <cell r="C61">
            <v>32583</v>
          </cell>
          <cell r="D61" t="str">
            <v>256    101505       44.37       3        86</v>
          </cell>
        </row>
        <row r="62">
          <cell r="A62">
            <v>36008</v>
          </cell>
          <cell r="B62">
            <v>286</v>
          </cell>
          <cell r="C62">
            <v>35748</v>
          </cell>
          <cell r="D62" t="str">
            <v>281    124994       49.56       3        82</v>
          </cell>
        </row>
        <row r="63">
          <cell r="A63">
            <v>36039</v>
          </cell>
          <cell r="B63">
            <v>382</v>
          </cell>
          <cell r="C63">
            <v>42888</v>
          </cell>
          <cell r="D63" t="str">
            <v>436    112273       53.30       3        90</v>
          </cell>
        </row>
        <row r="64">
          <cell r="A64">
            <v>36069</v>
          </cell>
          <cell r="B64">
            <v>313</v>
          </cell>
          <cell r="C64">
            <v>43288</v>
          </cell>
          <cell r="D64" t="str">
            <v>650    138301       67.50       3        92</v>
          </cell>
        </row>
        <row r="65">
          <cell r="A65">
            <v>36100</v>
          </cell>
          <cell r="B65">
            <v>307</v>
          </cell>
          <cell r="C65">
            <v>41486</v>
          </cell>
          <cell r="D65" t="str">
            <v>812    135134       72.56       3        90</v>
          </cell>
        </row>
        <row r="66">
          <cell r="A66">
            <v>36130</v>
          </cell>
          <cell r="B66">
            <v>352</v>
          </cell>
          <cell r="C66">
            <v>40522</v>
          </cell>
          <cell r="D66" t="str">
            <v>153    115120       30.30       3        89</v>
          </cell>
        </row>
        <row r="67">
          <cell r="A67" t="str">
            <v>Totals: ___</v>
          </cell>
          <cell r="B67" t="str">
            <v>_______</v>
          </cell>
          <cell r="C67" t="str">
            <v>__________</v>
          </cell>
          <cell r="D67" t="str">
            <v>__________</v>
          </cell>
        </row>
        <row r="68">
          <cell r="A68">
            <v>1998</v>
          </cell>
          <cell r="B68">
            <v>8230</v>
          </cell>
          <cell r="C68">
            <v>503869</v>
          </cell>
          <cell r="D68">
            <v>3488</v>
          </cell>
        </row>
        <row r="70">
          <cell r="A70">
            <v>36161</v>
          </cell>
          <cell r="B70">
            <v>207</v>
          </cell>
          <cell r="C70">
            <v>31816</v>
          </cell>
          <cell r="D70" t="str">
            <v>381    153701       64.80       3        93</v>
          </cell>
        </row>
        <row r="71">
          <cell r="A71">
            <v>36192</v>
          </cell>
          <cell r="B71">
            <v>194</v>
          </cell>
          <cell r="C71">
            <v>34407</v>
          </cell>
          <cell r="D71" t="str">
            <v>314    177356       61.81       3        84</v>
          </cell>
        </row>
        <row r="72">
          <cell r="A72">
            <v>36220</v>
          </cell>
          <cell r="B72">
            <v>237</v>
          </cell>
          <cell r="C72">
            <v>36159</v>
          </cell>
          <cell r="D72" t="str">
            <v>370    152570       60.96       3        93</v>
          </cell>
        </row>
        <row r="73">
          <cell r="A73">
            <v>36251</v>
          </cell>
          <cell r="B73">
            <v>204</v>
          </cell>
          <cell r="C73">
            <v>33852</v>
          </cell>
          <cell r="D73" t="str">
            <v>292    165942       58.87       3        90</v>
          </cell>
        </row>
        <row r="74">
          <cell r="A74">
            <v>36281</v>
          </cell>
          <cell r="B74">
            <v>69</v>
          </cell>
          <cell r="C74">
            <v>10847</v>
          </cell>
          <cell r="D74" t="str">
            <v>67    157203       49.26       2        54</v>
          </cell>
        </row>
        <row r="75">
          <cell r="A75">
            <v>36312</v>
          </cell>
          <cell r="B75">
            <v>204</v>
          </cell>
          <cell r="C75">
            <v>33842</v>
          </cell>
          <cell r="D75" t="str">
            <v>330    165893       61.80       3        90</v>
          </cell>
        </row>
        <row r="76">
          <cell r="A76">
            <v>36342</v>
          </cell>
          <cell r="B76">
            <v>200</v>
          </cell>
          <cell r="C76">
            <v>34780</v>
          </cell>
          <cell r="D76" t="str">
            <v>312    173901       60.94       3        93</v>
          </cell>
        </row>
        <row r="77">
          <cell r="A77">
            <v>36373</v>
          </cell>
          <cell r="B77">
            <v>199</v>
          </cell>
          <cell r="C77">
            <v>33613</v>
          </cell>
          <cell r="D77" t="str">
            <v>325    168910       62.02       3        93</v>
          </cell>
        </row>
        <row r="78">
          <cell r="A78">
            <v>36404</v>
          </cell>
          <cell r="B78">
            <v>188</v>
          </cell>
          <cell r="C78">
            <v>31903</v>
          </cell>
          <cell r="D78" t="str">
            <v>310    169697       62.25       3        90</v>
          </cell>
        </row>
        <row r="79">
          <cell r="A79">
            <v>36434</v>
          </cell>
          <cell r="B79">
            <v>110</v>
          </cell>
          <cell r="C79">
            <v>21976</v>
          </cell>
          <cell r="D79" t="str">
            <v>915    199782       89.27       1        31</v>
          </cell>
        </row>
        <row r="80">
          <cell r="A80">
            <v>36465</v>
          </cell>
          <cell r="B80">
            <v>214</v>
          </cell>
          <cell r="C80">
            <v>31498</v>
          </cell>
          <cell r="D80" t="str">
            <v>925    147187       81.21       3        81</v>
          </cell>
        </row>
        <row r="81">
          <cell r="A81">
            <v>36495</v>
          </cell>
          <cell r="B81">
            <v>206</v>
          </cell>
          <cell r="C81">
            <v>34081</v>
          </cell>
          <cell r="D81" t="str">
            <v>1,043    165442       83.51       3        93</v>
          </cell>
        </row>
        <row r="82">
          <cell r="A82" t="str">
            <v>Totals: ___</v>
          </cell>
          <cell r="B82" t="str">
            <v>_______</v>
          </cell>
          <cell r="C82" t="str">
            <v>__________</v>
          </cell>
          <cell r="D82" t="str">
            <v>__________</v>
          </cell>
        </row>
        <row r="83">
          <cell r="A83">
            <v>1999</v>
          </cell>
          <cell r="B83">
            <v>2232</v>
          </cell>
          <cell r="C83">
            <v>368774</v>
          </cell>
          <cell r="D83">
            <v>5584</v>
          </cell>
        </row>
        <row r="85">
          <cell r="A85">
            <v>36526</v>
          </cell>
          <cell r="B85">
            <v>199</v>
          </cell>
          <cell r="C85">
            <v>32288</v>
          </cell>
          <cell r="D85" t="str">
            <v>1,283    162252       86.57       3        93</v>
          </cell>
        </row>
        <row r="86">
          <cell r="A86">
            <v>36557</v>
          </cell>
          <cell r="B86">
            <v>115</v>
          </cell>
          <cell r="C86">
            <v>20310</v>
          </cell>
          <cell r="D86" t="str">
            <v>687    176609       85.66       3        77</v>
          </cell>
        </row>
        <row r="87">
          <cell r="A87">
            <v>36586</v>
          </cell>
          <cell r="B87">
            <v>259</v>
          </cell>
          <cell r="C87">
            <v>33026</v>
          </cell>
          <cell r="D87" t="str">
            <v>621    127514       70.57       3        87</v>
          </cell>
        </row>
        <row r="88">
          <cell r="A88">
            <v>36617</v>
          </cell>
          <cell r="B88">
            <v>237</v>
          </cell>
          <cell r="C88">
            <v>34193</v>
          </cell>
          <cell r="D88" t="str">
            <v>568    144275       70.56       3        90</v>
          </cell>
        </row>
        <row r="89">
          <cell r="A89">
            <v>36647</v>
          </cell>
          <cell r="B89">
            <v>219</v>
          </cell>
          <cell r="C89">
            <v>33301</v>
          </cell>
          <cell r="D89" t="str">
            <v>578    152060       72.52       3        93</v>
          </cell>
        </row>
        <row r="90">
          <cell r="A90">
            <v>36678</v>
          </cell>
          <cell r="B90">
            <v>240</v>
          </cell>
          <cell r="C90">
            <v>30458</v>
          </cell>
          <cell r="D90" t="str">
            <v>382    126909       61.41       3        86</v>
          </cell>
        </row>
        <row r="91">
          <cell r="A91">
            <v>36708</v>
          </cell>
          <cell r="B91">
            <v>260</v>
          </cell>
          <cell r="C91">
            <v>32582</v>
          </cell>
          <cell r="D91" t="str">
            <v>406    125316       60.96       3        93</v>
          </cell>
        </row>
        <row r="92">
          <cell r="A92">
            <v>36739</v>
          </cell>
          <cell r="B92">
            <v>276</v>
          </cell>
          <cell r="C92">
            <v>31883</v>
          </cell>
          <cell r="D92" t="str">
            <v>376    115519       57.67       3        86</v>
          </cell>
        </row>
        <row r="93">
          <cell r="A93">
            <v>36770</v>
          </cell>
          <cell r="B93">
            <v>50</v>
          </cell>
          <cell r="C93">
            <v>10012</v>
          </cell>
          <cell r="D93" t="str">
            <v>85    200241       62.96       2        60</v>
          </cell>
        </row>
        <row r="94">
          <cell r="A94">
            <v>36800</v>
          </cell>
          <cell r="B94">
            <v>318</v>
          </cell>
          <cell r="C94">
            <v>32249</v>
          </cell>
          <cell r="D94" t="str">
            <v>561    101412       63.82       3        85</v>
          </cell>
        </row>
        <row r="95">
          <cell r="A95">
            <v>36831</v>
          </cell>
          <cell r="B95">
            <v>48</v>
          </cell>
          <cell r="C95">
            <v>9885</v>
          </cell>
          <cell r="D95" t="str">
            <v>69    205938       58.97       2        60</v>
          </cell>
        </row>
        <row r="96">
          <cell r="A96">
            <v>36861</v>
          </cell>
          <cell r="B96">
            <v>382</v>
          </cell>
          <cell r="C96">
            <v>43680</v>
          </cell>
          <cell r="D96" t="str">
            <v>598    114346       61.02       3        85</v>
          </cell>
        </row>
        <row r="97">
          <cell r="A97" t="str">
            <v>Totals: ___</v>
          </cell>
          <cell r="B97" t="str">
            <v>_______</v>
          </cell>
          <cell r="C97" t="str">
            <v>__________</v>
          </cell>
          <cell r="D97" t="str">
            <v>__________</v>
          </cell>
        </row>
        <row r="98">
          <cell r="A98">
            <v>2000</v>
          </cell>
          <cell r="B98">
            <v>2603</v>
          </cell>
          <cell r="C98">
            <v>343867</v>
          </cell>
          <cell r="D98">
            <v>6214</v>
          </cell>
        </row>
        <row r="100">
          <cell r="A100">
            <v>36892</v>
          </cell>
          <cell r="B100">
            <v>357</v>
          </cell>
          <cell r="C100">
            <v>40084</v>
          </cell>
          <cell r="D100" t="str">
            <v>412    112281       53.58       3        92</v>
          </cell>
        </row>
        <row r="101">
          <cell r="A101">
            <v>36923</v>
          </cell>
          <cell r="B101">
            <v>268</v>
          </cell>
          <cell r="C101">
            <v>32701</v>
          </cell>
          <cell r="D101" t="str">
            <v>116    122019       30.21       3        84</v>
          </cell>
        </row>
        <row r="102">
          <cell r="A102">
            <v>36951</v>
          </cell>
          <cell r="B102">
            <v>292</v>
          </cell>
          <cell r="C102">
            <v>35768</v>
          </cell>
          <cell r="D102" t="str">
            <v>275    122494       48.50       3        93</v>
          </cell>
        </row>
        <row r="103">
          <cell r="A103">
            <v>36982</v>
          </cell>
          <cell r="B103">
            <v>58</v>
          </cell>
          <cell r="C103">
            <v>8603</v>
          </cell>
          <cell r="D103" t="str">
            <v>80    148328       57.97       2        57</v>
          </cell>
        </row>
        <row r="104">
          <cell r="A104">
            <v>37012</v>
          </cell>
          <cell r="B104">
            <v>244</v>
          </cell>
          <cell r="C104">
            <v>34882</v>
          </cell>
          <cell r="D104" t="str">
            <v>1,044    142960       81.06       3        86</v>
          </cell>
        </row>
        <row r="105">
          <cell r="A105">
            <v>37043</v>
          </cell>
          <cell r="B105">
            <v>47</v>
          </cell>
          <cell r="C105">
            <v>8776</v>
          </cell>
          <cell r="D105" t="str">
            <v>57    186724       54.81       2        60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97"/>
    </sheetNames>
    <sheetDataSet>
      <sheetData sheetId="0">
        <row r="35">
          <cell r="A35">
            <v>35431</v>
          </cell>
          <cell r="B35">
            <v>2266</v>
          </cell>
          <cell r="C35">
            <v>229001</v>
          </cell>
          <cell r="D35" t="str">
            <v>527    101060       18.87      14       358</v>
          </cell>
        </row>
        <row r="36">
          <cell r="A36">
            <v>35462</v>
          </cell>
          <cell r="B36">
            <v>2276</v>
          </cell>
          <cell r="C36">
            <v>237412</v>
          </cell>
          <cell r="D36" t="str">
            <v>597    104312       20.78      13       350</v>
          </cell>
        </row>
        <row r="37">
          <cell r="A37">
            <v>35490</v>
          </cell>
          <cell r="B37">
            <v>2201</v>
          </cell>
          <cell r="C37">
            <v>298318</v>
          </cell>
          <cell r="D37" t="str">
            <v>394    135538       15.18      12       244</v>
          </cell>
        </row>
        <row r="38">
          <cell r="A38">
            <v>35521</v>
          </cell>
          <cell r="B38">
            <v>2062</v>
          </cell>
          <cell r="C38">
            <v>209060</v>
          </cell>
          <cell r="D38" t="str">
            <v>553    101388       21.15      12       346</v>
          </cell>
        </row>
        <row r="39">
          <cell r="A39">
            <v>35551</v>
          </cell>
          <cell r="B39">
            <v>1921</v>
          </cell>
          <cell r="C39">
            <v>177590</v>
          </cell>
          <cell r="D39" t="str">
            <v>530     92447       21.62      13       324</v>
          </cell>
        </row>
        <row r="40">
          <cell r="A40">
            <v>35582</v>
          </cell>
          <cell r="B40">
            <v>1826</v>
          </cell>
          <cell r="C40">
            <v>182898</v>
          </cell>
          <cell r="D40" t="str">
            <v>541    100164       22.86      12       334</v>
          </cell>
        </row>
        <row r="41">
          <cell r="A41">
            <v>35612</v>
          </cell>
          <cell r="B41">
            <v>1794</v>
          </cell>
          <cell r="C41">
            <v>187372</v>
          </cell>
          <cell r="D41" t="str">
            <v>542    104444       23.20      13       399</v>
          </cell>
        </row>
        <row r="42">
          <cell r="A42">
            <v>35643</v>
          </cell>
          <cell r="B42">
            <v>1881</v>
          </cell>
          <cell r="C42">
            <v>183216</v>
          </cell>
          <cell r="D42" t="str">
            <v>470     97404       19.99      13       398</v>
          </cell>
        </row>
        <row r="43">
          <cell r="A43">
            <v>35674</v>
          </cell>
          <cell r="B43">
            <v>1621</v>
          </cell>
          <cell r="C43">
            <v>167082</v>
          </cell>
          <cell r="D43" t="str">
            <v>406    103074       20.03      13       369</v>
          </cell>
        </row>
        <row r="44">
          <cell r="A44">
            <v>35704</v>
          </cell>
          <cell r="B44">
            <v>1858</v>
          </cell>
          <cell r="C44">
            <v>184572</v>
          </cell>
          <cell r="D44" t="str">
            <v>689     99340       27.05      13       387</v>
          </cell>
        </row>
        <row r="45">
          <cell r="A45">
            <v>35735</v>
          </cell>
          <cell r="B45">
            <v>1783</v>
          </cell>
          <cell r="C45">
            <v>168941</v>
          </cell>
          <cell r="D45" t="str">
            <v>731     94751       29.08      13       384</v>
          </cell>
        </row>
        <row r="46">
          <cell r="A46">
            <v>35765</v>
          </cell>
          <cell r="B46">
            <v>1717</v>
          </cell>
          <cell r="C46">
            <v>158732</v>
          </cell>
          <cell r="D46" t="str">
            <v>754     92448       30.51      12       344</v>
          </cell>
        </row>
        <row r="47">
          <cell r="A47" t="str">
            <v>Totals: ___</v>
          </cell>
          <cell r="B47" t="str">
            <v>_______</v>
          </cell>
          <cell r="C47" t="str">
            <v>__________</v>
          </cell>
          <cell r="D47" t="str">
            <v>__________</v>
          </cell>
        </row>
        <row r="48">
          <cell r="A48">
            <v>1997</v>
          </cell>
          <cell r="B48">
            <v>23206</v>
          </cell>
          <cell r="C48">
            <v>2384194</v>
          </cell>
          <cell r="D48">
            <v>6734</v>
          </cell>
        </row>
        <row r="50">
          <cell r="A50">
            <v>35796</v>
          </cell>
          <cell r="B50">
            <v>1636</v>
          </cell>
          <cell r="C50">
            <v>156613</v>
          </cell>
          <cell r="D50" t="str">
            <v>836     95730       33.82      12       356</v>
          </cell>
        </row>
        <row r="51">
          <cell r="A51">
            <v>35827</v>
          </cell>
          <cell r="B51">
            <v>1493</v>
          </cell>
          <cell r="C51">
            <v>137669</v>
          </cell>
          <cell r="D51" t="str">
            <v>587     92210       28.22      13       339</v>
          </cell>
        </row>
        <row r="52">
          <cell r="A52">
            <v>35855</v>
          </cell>
          <cell r="B52">
            <v>1526</v>
          </cell>
          <cell r="C52">
            <v>144856</v>
          </cell>
          <cell r="D52" t="str">
            <v>589     94926       27.85      13       387</v>
          </cell>
        </row>
        <row r="53">
          <cell r="A53">
            <v>35886</v>
          </cell>
          <cell r="B53">
            <v>1486</v>
          </cell>
          <cell r="C53">
            <v>136183</v>
          </cell>
          <cell r="D53" t="str">
            <v>450     91645       23.24      13       371</v>
          </cell>
        </row>
        <row r="54">
          <cell r="A54">
            <v>35916</v>
          </cell>
          <cell r="B54">
            <v>1588</v>
          </cell>
          <cell r="C54">
            <v>137106</v>
          </cell>
          <cell r="D54" t="str">
            <v>731     86339       31.52      13       381</v>
          </cell>
        </row>
        <row r="55">
          <cell r="A55">
            <v>35947</v>
          </cell>
          <cell r="B55">
            <v>1473</v>
          </cell>
          <cell r="C55">
            <v>117201</v>
          </cell>
          <cell r="D55" t="str">
            <v>228     79567       13.40      12       321</v>
          </cell>
        </row>
        <row r="56">
          <cell r="A56">
            <v>35977</v>
          </cell>
          <cell r="B56">
            <v>1667</v>
          </cell>
          <cell r="C56">
            <v>135326</v>
          </cell>
          <cell r="D56" t="str">
            <v>618     81180       27.05      13       377</v>
          </cell>
        </row>
        <row r="57">
          <cell r="A57">
            <v>36008</v>
          </cell>
          <cell r="B57">
            <v>1291</v>
          </cell>
          <cell r="C57">
            <v>129390</v>
          </cell>
          <cell r="D57" t="str">
            <v>481    100225       27.14      13       375</v>
          </cell>
        </row>
        <row r="58">
          <cell r="A58">
            <v>36039</v>
          </cell>
          <cell r="B58">
            <v>1207</v>
          </cell>
          <cell r="C58">
            <v>119917</v>
          </cell>
          <cell r="D58" t="str">
            <v>534     99352       30.67      13       362</v>
          </cell>
        </row>
        <row r="59">
          <cell r="A59">
            <v>36069</v>
          </cell>
          <cell r="B59">
            <v>1686</v>
          </cell>
          <cell r="C59">
            <v>124440</v>
          </cell>
          <cell r="D59" t="str">
            <v>468     73808       21.73      12       244</v>
          </cell>
        </row>
        <row r="60">
          <cell r="A60">
            <v>36100</v>
          </cell>
          <cell r="B60">
            <v>1356</v>
          </cell>
          <cell r="C60">
            <v>118694</v>
          </cell>
          <cell r="D60" t="str">
            <v>411     87533       23.26      13       363</v>
          </cell>
        </row>
        <row r="61">
          <cell r="A61">
            <v>36130</v>
          </cell>
          <cell r="B61">
            <v>1155</v>
          </cell>
          <cell r="C61">
            <v>99580</v>
          </cell>
          <cell r="D61" t="str">
            <v>437     86217       27.45      10       293</v>
          </cell>
        </row>
        <row r="62">
          <cell r="A62" t="str">
            <v>Totals: ___</v>
          </cell>
          <cell r="B62" t="str">
            <v>_______</v>
          </cell>
          <cell r="C62" t="str">
            <v>__________</v>
          </cell>
          <cell r="D62" t="str">
            <v>__________</v>
          </cell>
        </row>
        <row r="63">
          <cell r="A63">
            <v>1998</v>
          </cell>
          <cell r="B63">
            <v>17564</v>
          </cell>
          <cell r="C63">
            <v>1556975</v>
          </cell>
          <cell r="D63">
            <v>6370</v>
          </cell>
        </row>
        <row r="65">
          <cell r="A65">
            <v>36161</v>
          </cell>
          <cell r="B65">
            <v>1667</v>
          </cell>
          <cell r="C65">
            <v>119035</v>
          </cell>
          <cell r="D65" t="str">
            <v>641     71407       27.77      12       310</v>
          </cell>
        </row>
        <row r="66">
          <cell r="A66">
            <v>36192</v>
          </cell>
          <cell r="B66">
            <v>1134</v>
          </cell>
          <cell r="C66">
            <v>105882</v>
          </cell>
          <cell r="D66" t="str">
            <v>633     93371       35.82      12       224</v>
          </cell>
        </row>
        <row r="67">
          <cell r="A67">
            <v>36220</v>
          </cell>
          <cell r="B67">
            <v>1508</v>
          </cell>
          <cell r="C67">
            <v>120657</v>
          </cell>
          <cell r="D67" t="str">
            <v>595     80012       28.29      13       402</v>
          </cell>
        </row>
        <row r="68">
          <cell r="A68">
            <v>36251</v>
          </cell>
          <cell r="B68">
            <v>971</v>
          </cell>
          <cell r="C68">
            <v>89302</v>
          </cell>
          <cell r="D68" t="str">
            <v>392     91970       28.76      11       321</v>
          </cell>
        </row>
        <row r="69">
          <cell r="A69">
            <v>36281</v>
          </cell>
          <cell r="B69">
            <v>991</v>
          </cell>
          <cell r="C69">
            <v>118465</v>
          </cell>
          <cell r="D69" t="str">
            <v>435    119541       30.50      10       306</v>
          </cell>
        </row>
        <row r="70">
          <cell r="A70">
            <v>36312</v>
          </cell>
          <cell r="B70">
            <v>779</v>
          </cell>
          <cell r="C70">
            <v>95131</v>
          </cell>
          <cell r="D70" t="str">
            <v>560    122120       41.82      11       329</v>
          </cell>
        </row>
        <row r="71">
          <cell r="A71">
            <v>36342</v>
          </cell>
          <cell r="B71">
            <v>1061</v>
          </cell>
          <cell r="C71">
            <v>104109</v>
          </cell>
          <cell r="D71" t="str">
            <v>492     98124       31.68      13       403</v>
          </cell>
        </row>
        <row r="72">
          <cell r="A72">
            <v>36373</v>
          </cell>
          <cell r="B72">
            <v>809</v>
          </cell>
          <cell r="C72">
            <v>85366</v>
          </cell>
          <cell r="D72" t="str">
            <v>441    105521       35.28      13       403</v>
          </cell>
        </row>
        <row r="73">
          <cell r="A73">
            <v>36404</v>
          </cell>
          <cell r="B73">
            <v>959</v>
          </cell>
          <cell r="C73">
            <v>94544</v>
          </cell>
          <cell r="D73" t="str">
            <v>432     98587       31.06      13       390</v>
          </cell>
        </row>
        <row r="74">
          <cell r="A74">
            <v>36434</v>
          </cell>
          <cell r="B74">
            <v>806</v>
          </cell>
          <cell r="C74">
            <v>93333</v>
          </cell>
          <cell r="D74" t="str">
            <v>360    115798       30.87      13       403</v>
          </cell>
        </row>
        <row r="75">
          <cell r="A75">
            <v>36465</v>
          </cell>
          <cell r="B75">
            <v>699</v>
          </cell>
          <cell r="C75">
            <v>96449</v>
          </cell>
          <cell r="D75" t="str">
            <v>354    137982       33.62      11       320</v>
          </cell>
        </row>
        <row r="76">
          <cell r="A76">
            <v>36495</v>
          </cell>
          <cell r="B76">
            <v>652</v>
          </cell>
          <cell r="C76">
            <v>92684</v>
          </cell>
          <cell r="D76" t="str">
            <v>277    142154       29.82      10       310</v>
          </cell>
        </row>
        <row r="77">
          <cell r="A77" t="str">
            <v>Totals: ___</v>
          </cell>
          <cell r="B77" t="str">
            <v>_______</v>
          </cell>
          <cell r="C77" t="str">
            <v>__________</v>
          </cell>
          <cell r="D77" t="str">
            <v>__________</v>
          </cell>
        </row>
        <row r="78">
          <cell r="A78">
            <v>1999</v>
          </cell>
          <cell r="B78">
            <v>12036</v>
          </cell>
          <cell r="C78">
            <v>1214957</v>
          </cell>
          <cell r="D78">
            <v>5612</v>
          </cell>
        </row>
        <row r="80">
          <cell r="A80">
            <v>36526</v>
          </cell>
          <cell r="B80">
            <v>959</v>
          </cell>
          <cell r="C80">
            <v>106350</v>
          </cell>
          <cell r="D80" t="str">
            <v>481    110897       33.40      12       354</v>
          </cell>
        </row>
        <row r="81">
          <cell r="A81">
            <v>36557</v>
          </cell>
          <cell r="B81">
            <v>600</v>
          </cell>
          <cell r="C81">
            <v>65978</v>
          </cell>
          <cell r="D81" t="str">
            <v>235    109964       28.14       7       203</v>
          </cell>
        </row>
        <row r="82">
          <cell r="A82">
            <v>36586</v>
          </cell>
          <cell r="B82">
            <v>638</v>
          </cell>
          <cell r="C82">
            <v>57047</v>
          </cell>
          <cell r="D82" t="str">
            <v>228     89416       26.33       5       155</v>
          </cell>
        </row>
        <row r="83">
          <cell r="A83">
            <v>36617</v>
          </cell>
          <cell r="B83">
            <v>725</v>
          </cell>
          <cell r="C83">
            <v>60078</v>
          </cell>
          <cell r="D83" t="str">
            <v>336     82867       31.67       7       210</v>
          </cell>
        </row>
        <row r="84">
          <cell r="A84">
            <v>36647</v>
          </cell>
          <cell r="B84">
            <v>322</v>
          </cell>
          <cell r="C84">
            <v>62599</v>
          </cell>
          <cell r="D84" t="str">
            <v>139    194407       30.15       6       186</v>
          </cell>
        </row>
        <row r="85">
          <cell r="A85">
            <v>36678</v>
          </cell>
          <cell r="B85">
            <v>653</v>
          </cell>
          <cell r="C85">
            <v>55948</v>
          </cell>
          <cell r="D85" t="str">
            <v>176     85679       21.23       7       206</v>
          </cell>
        </row>
        <row r="86">
          <cell r="A86">
            <v>36708</v>
          </cell>
          <cell r="B86">
            <v>394</v>
          </cell>
          <cell r="C86">
            <v>86189</v>
          </cell>
          <cell r="D86" t="str">
            <v>258    218754       39.57      10       308</v>
          </cell>
        </row>
        <row r="87">
          <cell r="A87">
            <v>36739</v>
          </cell>
          <cell r="B87">
            <v>861</v>
          </cell>
          <cell r="C87">
            <v>98885</v>
          </cell>
          <cell r="D87" t="str">
            <v>397    114850       31.56      12       372</v>
          </cell>
        </row>
        <row r="88">
          <cell r="A88">
            <v>36770</v>
          </cell>
          <cell r="B88">
            <v>89</v>
          </cell>
          <cell r="C88">
            <v>17482</v>
          </cell>
          <cell r="D88" t="str">
            <v>93    196427       51.10       2        59</v>
          </cell>
        </row>
        <row r="89">
          <cell r="A89">
            <v>36800</v>
          </cell>
          <cell r="B89">
            <v>553</v>
          </cell>
          <cell r="C89">
            <v>37743</v>
          </cell>
          <cell r="D89" t="str">
            <v>147     68252       21.00       4       124</v>
          </cell>
        </row>
        <row r="90">
          <cell r="A90">
            <v>36831</v>
          </cell>
          <cell r="B90">
            <v>735</v>
          </cell>
          <cell r="C90">
            <v>76489</v>
          </cell>
          <cell r="D90" t="str">
            <v>372    104067       33.60      11       330</v>
          </cell>
        </row>
        <row r="91">
          <cell r="A91">
            <v>36861</v>
          </cell>
          <cell r="B91">
            <v>864</v>
          </cell>
          <cell r="C91">
            <v>78103</v>
          </cell>
          <cell r="D91" t="str">
            <v>195     90397       18.41      11       341</v>
          </cell>
        </row>
        <row r="92">
          <cell r="A92" t="str">
            <v>Totals: ___</v>
          </cell>
          <cell r="B92" t="str">
            <v>_______</v>
          </cell>
          <cell r="C92" t="str">
            <v>__________</v>
          </cell>
          <cell r="D92" t="str">
            <v>__________</v>
          </cell>
        </row>
        <row r="93">
          <cell r="A93">
            <v>2000</v>
          </cell>
          <cell r="B93">
            <v>7393</v>
          </cell>
          <cell r="C93">
            <v>802891</v>
          </cell>
          <cell r="D93">
            <v>3057</v>
          </cell>
        </row>
        <row r="95">
          <cell r="A95">
            <v>36892</v>
          </cell>
          <cell r="B95">
            <v>466</v>
          </cell>
          <cell r="C95">
            <v>74059</v>
          </cell>
          <cell r="D95" t="str">
            <v>276    158925       37.20      10       309</v>
          </cell>
        </row>
        <row r="96">
          <cell r="A96">
            <v>36923</v>
          </cell>
          <cell r="B96">
            <v>438</v>
          </cell>
          <cell r="C96">
            <v>60372</v>
          </cell>
          <cell r="D96" t="str">
            <v>199    137836       31.24       9       168</v>
          </cell>
        </row>
        <row r="97">
          <cell r="A97">
            <v>36951</v>
          </cell>
          <cell r="B97">
            <v>567</v>
          </cell>
          <cell r="C97">
            <v>75958</v>
          </cell>
          <cell r="D97" t="str">
            <v>417    133965       42.38       9        93</v>
          </cell>
        </row>
        <row r="98">
          <cell r="A98">
            <v>36982</v>
          </cell>
          <cell r="B98">
            <v>83</v>
          </cell>
          <cell r="C98">
            <v>14726</v>
          </cell>
          <cell r="D98" t="str">
            <v>80    177422       49.08       2        60</v>
          </cell>
        </row>
        <row r="99">
          <cell r="A99">
            <v>37012</v>
          </cell>
          <cell r="B99">
            <v>457</v>
          </cell>
          <cell r="C99">
            <v>37331</v>
          </cell>
          <cell r="D99" t="str">
            <v>229     81688       33.38       6        93</v>
          </cell>
        </row>
        <row r="100">
          <cell r="A100">
            <v>37043</v>
          </cell>
          <cell r="B100">
            <v>23</v>
          </cell>
          <cell r="C100">
            <v>6116</v>
          </cell>
          <cell r="D100" t="str">
            <v>8    265914       25.81       1        30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b97"/>
    </sheetNames>
    <sheetDataSet>
      <sheetData sheetId="0">
        <row r="42">
          <cell r="A42">
            <v>35462</v>
          </cell>
          <cell r="B42">
            <v>1878</v>
          </cell>
          <cell r="C42">
            <v>79760</v>
          </cell>
          <cell r="D42" t="str">
            <v>689     42471       26.84       4        87</v>
          </cell>
        </row>
        <row r="43">
          <cell r="A43">
            <v>35490</v>
          </cell>
          <cell r="B43">
            <v>2025</v>
          </cell>
          <cell r="C43">
            <v>100007</v>
          </cell>
          <cell r="D43" t="str">
            <v>947     49387       31.86       4       124</v>
          </cell>
        </row>
        <row r="44">
          <cell r="A44">
            <v>35521</v>
          </cell>
          <cell r="B44">
            <v>1958</v>
          </cell>
          <cell r="C44">
            <v>89682</v>
          </cell>
          <cell r="D44" t="str">
            <v>299     45803       13.25       4       120</v>
          </cell>
        </row>
        <row r="45">
          <cell r="A45">
            <v>35551</v>
          </cell>
          <cell r="B45">
            <v>1428</v>
          </cell>
          <cell r="C45">
            <v>96338</v>
          </cell>
          <cell r="D45" t="str">
            <v>427     67464       23.02       4       123</v>
          </cell>
        </row>
        <row r="46">
          <cell r="A46">
            <v>35582</v>
          </cell>
          <cell r="B46">
            <v>1679</v>
          </cell>
          <cell r="C46">
            <v>72229</v>
          </cell>
          <cell r="D46" t="str">
            <v>201     43020       10.69       4        94</v>
          </cell>
        </row>
        <row r="47">
          <cell r="A47">
            <v>35612</v>
          </cell>
          <cell r="B47">
            <v>1376</v>
          </cell>
          <cell r="C47">
            <v>84649</v>
          </cell>
          <cell r="D47" t="str">
            <v>340     61519       19.81       4       117</v>
          </cell>
        </row>
        <row r="48">
          <cell r="A48">
            <v>35643</v>
          </cell>
          <cell r="B48">
            <v>1281</v>
          </cell>
          <cell r="C48">
            <v>80163</v>
          </cell>
          <cell r="D48" t="str">
            <v>318     62579       19.89       4        89</v>
          </cell>
        </row>
        <row r="49">
          <cell r="A49">
            <v>35674</v>
          </cell>
          <cell r="B49">
            <v>1199</v>
          </cell>
          <cell r="C49">
            <v>74136</v>
          </cell>
          <cell r="D49" t="str">
            <v>342     61832       22.19       4       119</v>
          </cell>
        </row>
        <row r="50">
          <cell r="A50">
            <v>35704</v>
          </cell>
          <cell r="B50">
            <v>1265</v>
          </cell>
          <cell r="C50">
            <v>71472</v>
          </cell>
          <cell r="D50" t="str">
            <v>228     56500       15.27       4        95</v>
          </cell>
        </row>
        <row r="51">
          <cell r="A51">
            <v>35735</v>
          </cell>
          <cell r="B51">
            <v>1204</v>
          </cell>
          <cell r="C51">
            <v>65926</v>
          </cell>
          <cell r="D51" t="str">
            <v>226     54756       15.80       4       109</v>
          </cell>
        </row>
        <row r="52">
          <cell r="A52">
            <v>35765</v>
          </cell>
          <cell r="B52">
            <v>986</v>
          </cell>
          <cell r="C52">
            <v>60496</v>
          </cell>
          <cell r="D52" t="str">
            <v>340     61355       25.64       4       123</v>
          </cell>
        </row>
        <row r="53">
          <cell r="A53" t="str">
            <v>Totals: ___</v>
          </cell>
          <cell r="B53" t="str">
            <v>_______</v>
          </cell>
          <cell r="C53" t="str">
            <v>__________</v>
          </cell>
          <cell r="D53" t="str">
            <v>__________</v>
          </cell>
        </row>
        <row r="54">
          <cell r="A54">
            <v>1997</v>
          </cell>
          <cell r="B54">
            <v>16279</v>
          </cell>
          <cell r="C54">
            <v>874858</v>
          </cell>
          <cell r="D54">
            <v>4357</v>
          </cell>
        </row>
        <row r="56">
          <cell r="A56">
            <v>35796</v>
          </cell>
          <cell r="B56">
            <v>938</v>
          </cell>
          <cell r="C56">
            <v>65568</v>
          </cell>
          <cell r="D56" t="str">
            <v>246     69902       20.78       4       124</v>
          </cell>
        </row>
        <row r="57">
          <cell r="A57">
            <v>35827</v>
          </cell>
          <cell r="B57">
            <v>971</v>
          </cell>
          <cell r="C57">
            <v>56072</v>
          </cell>
          <cell r="D57" t="str">
            <v>262     57747       21.25       4        84</v>
          </cell>
        </row>
        <row r="58">
          <cell r="A58">
            <v>35855</v>
          </cell>
          <cell r="B58">
            <v>941</v>
          </cell>
          <cell r="C58">
            <v>57976</v>
          </cell>
          <cell r="D58" t="str">
            <v>230     61612       19.64       4        93</v>
          </cell>
        </row>
        <row r="59">
          <cell r="A59">
            <v>35886</v>
          </cell>
          <cell r="B59">
            <v>913</v>
          </cell>
          <cell r="C59">
            <v>55546</v>
          </cell>
          <cell r="D59" t="str">
            <v>207     60839       18.48       4        90</v>
          </cell>
        </row>
        <row r="60">
          <cell r="A60">
            <v>35916</v>
          </cell>
          <cell r="B60">
            <v>773</v>
          </cell>
          <cell r="C60">
            <v>55433</v>
          </cell>
          <cell r="D60" t="str">
            <v>189     71712       19.65       4        93</v>
          </cell>
        </row>
        <row r="61">
          <cell r="A61">
            <v>35947</v>
          </cell>
          <cell r="B61">
            <v>922</v>
          </cell>
          <cell r="C61">
            <v>45469</v>
          </cell>
          <cell r="D61" t="str">
            <v>127     49316       12.11       4       105</v>
          </cell>
        </row>
        <row r="62">
          <cell r="A62">
            <v>35977</v>
          </cell>
          <cell r="B62">
            <v>885</v>
          </cell>
          <cell r="C62">
            <v>55183</v>
          </cell>
          <cell r="D62" t="str">
            <v>128     62354       12.64       4       123</v>
          </cell>
        </row>
        <row r="63">
          <cell r="A63">
            <v>36008</v>
          </cell>
          <cell r="B63">
            <v>797</v>
          </cell>
          <cell r="C63">
            <v>116239</v>
          </cell>
          <cell r="D63" t="str">
            <v>142    145846       15.12       4       124</v>
          </cell>
        </row>
        <row r="64">
          <cell r="A64">
            <v>36039</v>
          </cell>
          <cell r="B64">
            <v>798</v>
          </cell>
          <cell r="C64">
            <v>46637</v>
          </cell>
          <cell r="D64" t="str">
            <v>146     58443       15.47       4       120</v>
          </cell>
        </row>
        <row r="65">
          <cell r="A65">
            <v>36069</v>
          </cell>
          <cell r="B65">
            <v>798</v>
          </cell>
          <cell r="C65">
            <v>45759</v>
          </cell>
          <cell r="D65" t="str">
            <v>145     57343       15.38       4       123</v>
          </cell>
        </row>
        <row r="66">
          <cell r="A66">
            <v>36100</v>
          </cell>
          <cell r="B66">
            <v>948</v>
          </cell>
          <cell r="C66">
            <v>45773</v>
          </cell>
          <cell r="D66" t="str">
            <v>157     48284       14.21       4       120</v>
          </cell>
        </row>
        <row r="67">
          <cell r="A67">
            <v>36130</v>
          </cell>
          <cell r="B67">
            <v>716</v>
          </cell>
          <cell r="C67">
            <v>44867</v>
          </cell>
          <cell r="D67" t="str">
            <v>148     62664       17.13       4        91</v>
          </cell>
        </row>
        <row r="68">
          <cell r="A68" t="str">
            <v>Totals: ___</v>
          </cell>
          <cell r="B68" t="str">
            <v>_______</v>
          </cell>
          <cell r="C68" t="str">
            <v>__________</v>
          </cell>
          <cell r="D68" t="str">
            <v>__________</v>
          </cell>
        </row>
        <row r="69">
          <cell r="A69">
            <v>1998</v>
          </cell>
          <cell r="B69">
            <v>10400</v>
          </cell>
          <cell r="C69">
            <v>690522</v>
          </cell>
          <cell r="D69">
            <v>2127</v>
          </cell>
        </row>
        <row r="71">
          <cell r="A71">
            <v>36161</v>
          </cell>
          <cell r="B71">
            <v>934</v>
          </cell>
          <cell r="C71">
            <v>45445</v>
          </cell>
          <cell r="D71" t="str">
            <v>168     48657       15.25       4       124</v>
          </cell>
        </row>
        <row r="72">
          <cell r="A72">
            <v>36192</v>
          </cell>
          <cell r="B72">
            <v>849</v>
          </cell>
          <cell r="C72">
            <v>39073</v>
          </cell>
          <cell r="D72" t="str">
            <v>145     46023       14.59       4       112</v>
          </cell>
        </row>
        <row r="73">
          <cell r="A73">
            <v>36220</v>
          </cell>
          <cell r="B73">
            <v>985</v>
          </cell>
          <cell r="C73">
            <v>44263</v>
          </cell>
          <cell r="D73" t="str">
            <v>173     44938       14.94       4       124</v>
          </cell>
        </row>
        <row r="74">
          <cell r="A74">
            <v>36251</v>
          </cell>
          <cell r="B74">
            <v>815</v>
          </cell>
          <cell r="C74">
            <v>41075</v>
          </cell>
          <cell r="D74" t="str">
            <v>167     50399       17.01       4       120</v>
          </cell>
        </row>
        <row r="75">
          <cell r="A75">
            <v>36281</v>
          </cell>
          <cell r="B75">
            <v>639</v>
          </cell>
          <cell r="C75">
            <v>38263</v>
          </cell>
          <cell r="D75" t="str">
            <v>102     59880       13.77       4        85</v>
          </cell>
        </row>
        <row r="76">
          <cell r="A76">
            <v>36312</v>
          </cell>
          <cell r="B76">
            <v>685</v>
          </cell>
          <cell r="C76">
            <v>41409</v>
          </cell>
          <cell r="D76" t="str">
            <v>171     60452       19.98       4       120</v>
          </cell>
        </row>
        <row r="77">
          <cell r="A77">
            <v>36342</v>
          </cell>
          <cell r="B77">
            <v>840</v>
          </cell>
          <cell r="C77">
            <v>43299</v>
          </cell>
          <cell r="D77" t="str">
            <v>141     51547       14.37       4       124</v>
          </cell>
        </row>
        <row r="78">
          <cell r="A78">
            <v>36373</v>
          </cell>
          <cell r="B78">
            <v>747</v>
          </cell>
          <cell r="C78">
            <v>40725</v>
          </cell>
          <cell r="D78" t="str">
            <v>141     54519       15.88       4       124</v>
          </cell>
        </row>
        <row r="79">
          <cell r="A79">
            <v>36404</v>
          </cell>
          <cell r="B79">
            <v>779</v>
          </cell>
          <cell r="C79">
            <v>38597</v>
          </cell>
          <cell r="D79" t="str">
            <v>239     49547       23.48       4       120</v>
          </cell>
        </row>
        <row r="80">
          <cell r="A80">
            <v>36434</v>
          </cell>
          <cell r="B80">
            <v>543</v>
          </cell>
          <cell r="C80">
            <v>22633</v>
          </cell>
          <cell r="D80" t="str">
            <v>77     41682       12.42       2        62</v>
          </cell>
        </row>
        <row r="81">
          <cell r="A81">
            <v>36465</v>
          </cell>
          <cell r="B81">
            <v>769</v>
          </cell>
          <cell r="C81">
            <v>36145</v>
          </cell>
          <cell r="D81" t="str">
            <v>123     47003       13.79       4       111</v>
          </cell>
        </row>
        <row r="82">
          <cell r="A82">
            <v>36495</v>
          </cell>
          <cell r="B82">
            <v>689</v>
          </cell>
          <cell r="C82">
            <v>37022</v>
          </cell>
          <cell r="D82" t="str">
            <v>173     53733       20.07       4       124</v>
          </cell>
        </row>
        <row r="83">
          <cell r="A83" t="str">
            <v>Totals: ___</v>
          </cell>
          <cell r="B83" t="str">
            <v>_______</v>
          </cell>
          <cell r="C83" t="str">
            <v>__________</v>
          </cell>
          <cell r="D83" t="str">
            <v>__________</v>
          </cell>
        </row>
        <row r="84">
          <cell r="A84">
            <v>1999</v>
          </cell>
          <cell r="B84">
            <v>9274</v>
          </cell>
          <cell r="C84">
            <v>467949</v>
          </cell>
          <cell r="D84">
            <v>1820</v>
          </cell>
        </row>
        <row r="86">
          <cell r="A86">
            <v>36526</v>
          </cell>
          <cell r="B86">
            <v>54</v>
          </cell>
          <cell r="C86">
            <v>19329</v>
          </cell>
          <cell r="D86" t="str">
            <v>128    357945       70.33       3        93</v>
          </cell>
        </row>
        <row r="87">
          <cell r="A87">
            <v>36557</v>
          </cell>
          <cell r="B87">
            <v>29</v>
          </cell>
          <cell r="C87">
            <v>11263</v>
          </cell>
          <cell r="D87" t="str">
            <v>60    388380       67.42       1        29</v>
          </cell>
        </row>
        <row r="88">
          <cell r="A88">
            <v>36586</v>
          </cell>
          <cell r="B88">
            <v>113</v>
          </cell>
          <cell r="C88">
            <v>16691</v>
          </cell>
          <cell r="D88" t="str">
            <v>119    147708       51.29       2        62</v>
          </cell>
        </row>
        <row r="89">
          <cell r="A89">
            <v>36617</v>
          </cell>
          <cell r="B89">
            <v>212</v>
          </cell>
          <cell r="C89">
            <v>14969</v>
          </cell>
          <cell r="D89" t="str">
            <v>106     70609       33.33       2        60</v>
          </cell>
        </row>
        <row r="90">
          <cell r="A90">
            <v>36647</v>
          </cell>
          <cell r="B90">
            <v>498</v>
          </cell>
          <cell r="C90">
            <v>29965</v>
          </cell>
          <cell r="D90" t="str">
            <v>90     60171       15.31       3        93</v>
          </cell>
        </row>
        <row r="91">
          <cell r="A91">
            <v>36678</v>
          </cell>
          <cell r="B91">
            <v>490</v>
          </cell>
          <cell r="C91">
            <v>31721</v>
          </cell>
          <cell r="D91" t="str">
            <v>146     64737       22.96       4       116</v>
          </cell>
        </row>
        <row r="92">
          <cell r="A92">
            <v>36708</v>
          </cell>
          <cell r="B92">
            <v>474</v>
          </cell>
          <cell r="C92">
            <v>29829</v>
          </cell>
          <cell r="D92" t="str">
            <v>151     62931       24.16       3        93</v>
          </cell>
        </row>
        <row r="93">
          <cell r="A93">
            <v>36739</v>
          </cell>
          <cell r="B93">
            <v>25</v>
          </cell>
          <cell r="C93">
            <v>18467</v>
          </cell>
          <cell r="D93" t="str">
            <v>106    738681       80.92       3        88</v>
          </cell>
        </row>
        <row r="94">
          <cell r="A94">
            <v>36770</v>
          </cell>
          <cell r="B94">
            <v>545</v>
          </cell>
          <cell r="C94">
            <v>30985</v>
          </cell>
          <cell r="D94" t="str">
            <v>180     56854       24.83       4       120</v>
          </cell>
        </row>
        <row r="95">
          <cell r="A95">
            <v>36800</v>
          </cell>
          <cell r="B95">
            <v>430</v>
          </cell>
          <cell r="C95">
            <v>31209</v>
          </cell>
          <cell r="D95" t="str">
            <v>177     72580       29.16       4       124</v>
          </cell>
        </row>
        <row r="96">
          <cell r="A96">
            <v>36831</v>
          </cell>
          <cell r="B96">
            <v>371</v>
          </cell>
          <cell r="C96">
            <v>30679</v>
          </cell>
          <cell r="D96" t="str">
            <v>119     82693       24.29       4       120</v>
          </cell>
        </row>
        <row r="97">
          <cell r="A97">
            <v>36861</v>
          </cell>
          <cell r="B97">
            <v>582</v>
          </cell>
          <cell r="C97">
            <v>29454</v>
          </cell>
          <cell r="D97" t="str">
            <v>103     50609       15.04       4       122</v>
          </cell>
        </row>
        <row r="98">
          <cell r="A98" t="str">
            <v>Totals: ___</v>
          </cell>
          <cell r="B98" t="str">
            <v>_______</v>
          </cell>
          <cell r="C98" t="str">
            <v>__________</v>
          </cell>
          <cell r="D98" t="str">
            <v>__________</v>
          </cell>
        </row>
        <row r="99">
          <cell r="A99">
            <v>2000</v>
          </cell>
          <cell r="B99">
            <v>3823</v>
          </cell>
          <cell r="C99">
            <v>294561</v>
          </cell>
          <cell r="D99">
            <v>1485</v>
          </cell>
        </row>
        <row r="101">
          <cell r="A101">
            <v>36892</v>
          </cell>
          <cell r="B101">
            <v>432</v>
          </cell>
          <cell r="C101">
            <v>29812</v>
          </cell>
          <cell r="D101" t="str">
            <v>132     69010       23.40       4       124</v>
          </cell>
        </row>
        <row r="102">
          <cell r="A102">
            <v>36923</v>
          </cell>
          <cell r="B102">
            <v>219</v>
          </cell>
          <cell r="C102">
            <v>15945</v>
          </cell>
          <cell r="D102" t="str">
            <v>112     72809       33.84       3        84</v>
          </cell>
        </row>
        <row r="103">
          <cell r="A103">
            <v>36951</v>
          </cell>
          <cell r="B103">
            <v>202</v>
          </cell>
          <cell r="C103">
            <v>18560</v>
          </cell>
          <cell r="D103" t="str">
            <v>133     91882       39.70       3        93</v>
          </cell>
        </row>
        <row r="104">
          <cell r="A104">
            <v>36982</v>
          </cell>
          <cell r="B104">
            <v>38</v>
          </cell>
          <cell r="C104">
            <v>13508</v>
          </cell>
          <cell r="D104" t="str">
            <v>59    355474       60.82       2        59</v>
          </cell>
        </row>
        <row r="105">
          <cell r="A105">
            <v>37012</v>
          </cell>
          <cell r="B105">
            <v>27</v>
          </cell>
          <cell r="C105">
            <v>10224</v>
          </cell>
          <cell r="D105" t="str">
            <v>51    378667       65.38       1        31</v>
          </cell>
        </row>
        <row r="106">
          <cell r="A106">
            <v>37043</v>
          </cell>
          <cell r="B106">
            <v>34</v>
          </cell>
          <cell r="C106">
            <v>9774</v>
          </cell>
          <cell r="D106" t="str">
            <v>51    287471       60.00       1        30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94"/>
    </sheetNames>
    <sheetDataSet>
      <sheetData sheetId="0">
        <row r="38">
          <cell r="A38">
            <v>34394</v>
          </cell>
          <cell r="B38">
            <v>550</v>
          </cell>
          <cell r="C38">
            <v>60124</v>
          </cell>
          <cell r="D38" t="str">
            <v>1    109317        0.18       7       115</v>
          </cell>
        </row>
        <row r="39">
          <cell r="A39">
            <v>34425</v>
          </cell>
          <cell r="B39">
            <v>205</v>
          </cell>
          <cell r="C39">
            <v>23787</v>
          </cell>
          <cell r="D39" t="str">
            <v>116035        0.18       5       129</v>
          </cell>
        </row>
        <row r="40">
          <cell r="A40">
            <v>34455</v>
          </cell>
          <cell r="B40">
            <v>635</v>
          </cell>
          <cell r="C40">
            <v>47697</v>
          </cell>
          <cell r="D40" t="str">
            <v>75114        0.18       4       122</v>
          </cell>
        </row>
        <row r="41">
          <cell r="A41">
            <v>34486</v>
          </cell>
          <cell r="B41">
            <v>330</v>
          </cell>
          <cell r="C41">
            <v>46914</v>
          </cell>
          <cell r="D41" t="str">
            <v>142164        0.18       5       145</v>
          </cell>
        </row>
        <row r="42">
          <cell r="A42">
            <v>34516</v>
          </cell>
          <cell r="B42">
            <v>518</v>
          </cell>
          <cell r="C42">
            <v>62305</v>
          </cell>
          <cell r="D42" t="str">
            <v>28    120280        5.13       5       154</v>
          </cell>
        </row>
        <row r="43">
          <cell r="A43">
            <v>34547</v>
          </cell>
          <cell r="B43">
            <v>650</v>
          </cell>
          <cell r="C43">
            <v>45230</v>
          </cell>
          <cell r="D43" t="str">
            <v>69585        5.13       5       155</v>
          </cell>
        </row>
        <row r="44">
          <cell r="A44">
            <v>34578</v>
          </cell>
          <cell r="B44">
            <v>575</v>
          </cell>
          <cell r="C44">
            <v>28525</v>
          </cell>
          <cell r="D44" t="str">
            <v>38     49609        6.20       5       146</v>
          </cell>
        </row>
        <row r="45">
          <cell r="A45">
            <v>34608</v>
          </cell>
          <cell r="B45">
            <v>531</v>
          </cell>
          <cell r="C45">
            <v>27581</v>
          </cell>
          <cell r="D45" t="str">
            <v>48     51942        8.29       5       145</v>
          </cell>
        </row>
        <row r="46">
          <cell r="A46">
            <v>34639</v>
          </cell>
          <cell r="B46">
            <v>507</v>
          </cell>
          <cell r="C46">
            <v>16631</v>
          </cell>
          <cell r="D46" t="str">
            <v>69     32803       11.98       6       161</v>
          </cell>
        </row>
        <row r="47">
          <cell r="A47">
            <v>34669</v>
          </cell>
          <cell r="B47">
            <v>352</v>
          </cell>
          <cell r="C47">
            <v>36387</v>
          </cell>
          <cell r="D47" t="str">
            <v>66    103373       15.79       6       173</v>
          </cell>
        </row>
        <row r="48">
          <cell r="A48" t="str">
            <v>Totals: ____</v>
          </cell>
          <cell r="B48" t="str">
            <v>______</v>
          </cell>
          <cell r="C48" t="str">
            <v>__________</v>
          </cell>
          <cell r="D48" t="str">
            <v>__________</v>
          </cell>
        </row>
        <row r="49">
          <cell r="A49">
            <v>1994</v>
          </cell>
          <cell r="B49">
            <v>4853</v>
          </cell>
          <cell r="C49">
            <v>395181</v>
          </cell>
          <cell r="D49">
            <v>250</v>
          </cell>
        </row>
        <row r="51">
          <cell r="A51">
            <v>34700</v>
          </cell>
          <cell r="B51">
            <v>459</v>
          </cell>
          <cell r="C51">
            <v>42658</v>
          </cell>
          <cell r="D51" t="str">
            <v>83     92937       15.31       6       181</v>
          </cell>
        </row>
        <row r="52">
          <cell r="A52">
            <v>34731</v>
          </cell>
          <cell r="B52">
            <v>257</v>
          </cell>
          <cell r="C52">
            <v>41230</v>
          </cell>
          <cell r="D52" t="str">
            <v>98    160429       27.61       5       132</v>
          </cell>
        </row>
        <row r="53">
          <cell r="A53">
            <v>34759</v>
          </cell>
          <cell r="B53">
            <v>450</v>
          </cell>
          <cell r="C53">
            <v>41582</v>
          </cell>
          <cell r="D53" t="str">
            <v>106     92405       19.06       5       153</v>
          </cell>
        </row>
        <row r="54">
          <cell r="A54">
            <v>34790</v>
          </cell>
          <cell r="B54">
            <v>380</v>
          </cell>
          <cell r="C54">
            <v>39228</v>
          </cell>
          <cell r="D54" t="str">
            <v>102    103232       21.16       5       144</v>
          </cell>
        </row>
        <row r="55">
          <cell r="A55">
            <v>34820</v>
          </cell>
          <cell r="B55">
            <v>429</v>
          </cell>
          <cell r="C55">
            <v>38019</v>
          </cell>
          <cell r="D55" t="str">
            <v>72     88623       14.37       5       147</v>
          </cell>
        </row>
        <row r="56">
          <cell r="A56">
            <v>34851</v>
          </cell>
          <cell r="B56">
            <v>414</v>
          </cell>
          <cell r="C56">
            <v>36775</v>
          </cell>
          <cell r="D56" t="str">
            <v>114     88829       21.59       6       168</v>
          </cell>
        </row>
        <row r="57">
          <cell r="A57">
            <v>34881</v>
          </cell>
          <cell r="B57">
            <v>402</v>
          </cell>
          <cell r="C57">
            <v>36167</v>
          </cell>
          <cell r="D57" t="str">
            <v>65     89968       13.92       6       177</v>
          </cell>
        </row>
        <row r="58">
          <cell r="A58">
            <v>34912</v>
          </cell>
          <cell r="B58">
            <v>349</v>
          </cell>
          <cell r="C58">
            <v>37104</v>
          </cell>
          <cell r="D58" t="str">
            <v>65    106316       15.70       6       170</v>
          </cell>
        </row>
        <row r="59">
          <cell r="A59">
            <v>34943</v>
          </cell>
          <cell r="B59">
            <v>428</v>
          </cell>
          <cell r="C59">
            <v>34473</v>
          </cell>
          <cell r="D59" t="str">
            <v>81     80545       15.91       6       180</v>
          </cell>
        </row>
        <row r="60">
          <cell r="A60">
            <v>34973</v>
          </cell>
          <cell r="B60">
            <v>400</v>
          </cell>
          <cell r="C60">
            <v>34934</v>
          </cell>
          <cell r="D60" t="str">
            <v>71     87336       15.07       6       170</v>
          </cell>
        </row>
        <row r="61">
          <cell r="A61">
            <v>35004</v>
          </cell>
          <cell r="B61">
            <v>457</v>
          </cell>
          <cell r="C61">
            <v>36327</v>
          </cell>
          <cell r="D61" t="str">
            <v>55     79491       10.74       6       180</v>
          </cell>
        </row>
        <row r="62">
          <cell r="A62">
            <v>35034</v>
          </cell>
          <cell r="B62">
            <v>310</v>
          </cell>
          <cell r="C62">
            <v>31167</v>
          </cell>
          <cell r="D62" t="str">
            <v>70    100539       18.42       6       184</v>
          </cell>
        </row>
        <row r="63">
          <cell r="A63" t="str">
            <v>Totals: ____</v>
          </cell>
          <cell r="B63" t="str">
            <v>______</v>
          </cell>
          <cell r="C63" t="str">
            <v>__________</v>
          </cell>
          <cell r="D63" t="str">
            <v>__________</v>
          </cell>
        </row>
        <row r="64">
          <cell r="A64">
            <v>1995</v>
          </cell>
          <cell r="B64">
            <v>4735</v>
          </cell>
          <cell r="C64">
            <v>449664</v>
          </cell>
          <cell r="D64">
            <v>982</v>
          </cell>
        </row>
        <row r="66">
          <cell r="A66">
            <v>35065</v>
          </cell>
          <cell r="B66">
            <v>371</v>
          </cell>
          <cell r="C66">
            <v>42455</v>
          </cell>
          <cell r="D66" t="str">
            <v>89    114434       19.35       6       186</v>
          </cell>
        </row>
        <row r="67">
          <cell r="A67">
            <v>35096</v>
          </cell>
          <cell r="B67">
            <v>187</v>
          </cell>
          <cell r="C67">
            <v>37399</v>
          </cell>
          <cell r="D67" t="str">
            <v>122    199995       39.48       6       174</v>
          </cell>
        </row>
        <row r="68">
          <cell r="A68">
            <v>35125</v>
          </cell>
          <cell r="B68">
            <v>239</v>
          </cell>
          <cell r="C68">
            <v>37897</v>
          </cell>
          <cell r="D68" t="str">
            <v>126    158565       34.52       6       186</v>
          </cell>
        </row>
        <row r="69">
          <cell r="A69">
            <v>35156</v>
          </cell>
          <cell r="B69">
            <v>327</v>
          </cell>
          <cell r="C69">
            <v>35928</v>
          </cell>
          <cell r="D69" t="str">
            <v>103    109872       23.95       6       180</v>
          </cell>
        </row>
        <row r="70">
          <cell r="A70">
            <v>35186</v>
          </cell>
          <cell r="B70">
            <v>203</v>
          </cell>
          <cell r="C70">
            <v>37713</v>
          </cell>
          <cell r="D70" t="str">
            <v>76    185779       27.24       6       185</v>
          </cell>
        </row>
        <row r="71">
          <cell r="A71">
            <v>35217</v>
          </cell>
          <cell r="B71">
            <v>413</v>
          </cell>
          <cell r="C71">
            <v>31492</v>
          </cell>
          <cell r="D71" t="str">
            <v>17     76252        3.95       6       180</v>
          </cell>
        </row>
        <row r="72">
          <cell r="A72">
            <v>35247</v>
          </cell>
          <cell r="B72">
            <v>249</v>
          </cell>
          <cell r="C72">
            <v>30176</v>
          </cell>
          <cell r="D72" t="str">
            <v>13    121189        4.96       6       186</v>
          </cell>
        </row>
        <row r="73">
          <cell r="A73">
            <v>35278</v>
          </cell>
          <cell r="B73">
            <v>309</v>
          </cell>
          <cell r="C73">
            <v>29058</v>
          </cell>
          <cell r="D73" t="str">
            <v>22     94039        6.65       6       181</v>
          </cell>
        </row>
        <row r="74">
          <cell r="A74">
            <v>35309</v>
          </cell>
          <cell r="B74">
            <v>253</v>
          </cell>
          <cell r="C74">
            <v>27562</v>
          </cell>
          <cell r="D74" t="str">
            <v>50    108941       16.50       6       180</v>
          </cell>
        </row>
        <row r="75">
          <cell r="A75">
            <v>35339</v>
          </cell>
          <cell r="B75">
            <v>383</v>
          </cell>
          <cell r="C75">
            <v>29170</v>
          </cell>
          <cell r="D75" t="str">
            <v>20     76162        4.96       6       182</v>
          </cell>
        </row>
        <row r="76">
          <cell r="A76">
            <v>35370</v>
          </cell>
          <cell r="B76">
            <v>243</v>
          </cell>
          <cell r="C76">
            <v>31473</v>
          </cell>
          <cell r="D76" t="str">
            <v>51    129519       17.35       6       177</v>
          </cell>
        </row>
        <row r="77">
          <cell r="A77">
            <v>35400</v>
          </cell>
          <cell r="B77">
            <v>201</v>
          </cell>
          <cell r="C77">
            <v>26721</v>
          </cell>
          <cell r="D77" t="str">
            <v>23    132941       10.27       6       183</v>
          </cell>
        </row>
        <row r="78">
          <cell r="A78" t="str">
            <v>Totals: ____</v>
          </cell>
          <cell r="B78" t="str">
            <v>______</v>
          </cell>
          <cell r="C78" t="str">
            <v>__________</v>
          </cell>
          <cell r="D78" t="str">
            <v>__________</v>
          </cell>
        </row>
        <row r="79">
          <cell r="A79">
            <v>1996</v>
          </cell>
          <cell r="B79">
            <v>3378</v>
          </cell>
          <cell r="C79">
            <v>397044</v>
          </cell>
          <cell r="D79">
            <v>712</v>
          </cell>
        </row>
        <row r="81">
          <cell r="A81">
            <v>35431</v>
          </cell>
          <cell r="B81">
            <v>111</v>
          </cell>
          <cell r="C81">
            <v>28063</v>
          </cell>
          <cell r="D81" t="str">
            <v>42    252820       27.45       5       152</v>
          </cell>
        </row>
        <row r="82">
          <cell r="A82">
            <v>35462</v>
          </cell>
          <cell r="B82">
            <v>367</v>
          </cell>
          <cell r="C82">
            <v>23061</v>
          </cell>
          <cell r="D82" t="str">
            <v>10     62837        2.65       6       164</v>
          </cell>
        </row>
        <row r="83">
          <cell r="A83">
            <v>35490</v>
          </cell>
          <cell r="B83">
            <v>141</v>
          </cell>
          <cell r="C83">
            <v>25873</v>
          </cell>
          <cell r="D83" t="str">
            <v>65    183497       31.55       6       155</v>
          </cell>
        </row>
        <row r="84">
          <cell r="A84">
            <v>35521</v>
          </cell>
          <cell r="B84">
            <v>268</v>
          </cell>
          <cell r="C84">
            <v>24561</v>
          </cell>
          <cell r="D84" t="str">
            <v>48     91646       15.19       6       180</v>
          </cell>
        </row>
        <row r="85">
          <cell r="A85">
            <v>35551</v>
          </cell>
          <cell r="B85">
            <v>347</v>
          </cell>
          <cell r="C85">
            <v>28264</v>
          </cell>
          <cell r="D85" t="str">
            <v>21     81453        5.71       6       183</v>
          </cell>
        </row>
        <row r="86">
          <cell r="A86">
            <v>35582</v>
          </cell>
          <cell r="B86">
            <v>437</v>
          </cell>
          <cell r="C86">
            <v>26563</v>
          </cell>
          <cell r="D86" t="str">
            <v>60     60785       12.07       6       180</v>
          </cell>
        </row>
        <row r="87">
          <cell r="A87">
            <v>35612</v>
          </cell>
          <cell r="B87">
            <v>267</v>
          </cell>
          <cell r="C87">
            <v>26778</v>
          </cell>
          <cell r="D87" t="str">
            <v>50    100293       15.77       6       186</v>
          </cell>
        </row>
        <row r="88">
          <cell r="A88">
            <v>35643</v>
          </cell>
          <cell r="B88">
            <v>129</v>
          </cell>
          <cell r="C88">
            <v>26938</v>
          </cell>
          <cell r="D88" t="str">
            <v>55    208822       29.89       6       155</v>
          </cell>
        </row>
        <row r="89">
          <cell r="A89">
            <v>35674</v>
          </cell>
          <cell r="B89">
            <v>382</v>
          </cell>
          <cell r="C89">
            <v>47770</v>
          </cell>
          <cell r="D89" t="str">
            <v>60    125053       13.57       6       180</v>
          </cell>
        </row>
        <row r="90">
          <cell r="A90">
            <v>35704</v>
          </cell>
          <cell r="B90">
            <v>304</v>
          </cell>
          <cell r="C90">
            <v>26639</v>
          </cell>
          <cell r="D90" t="str">
            <v>29     87629        8.71       6       186</v>
          </cell>
        </row>
        <row r="91">
          <cell r="A91">
            <v>35735</v>
          </cell>
          <cell r="B91">
            <v>164</v>
          </cell>
          <cell r="C91">
            <v>25877</v>
          </cell>
          <cell r="D91" t="str">
            <v>21    157787       11.35       6       180</v>
          </cell>
        </row>
        <row r="92">
          <cell r="A92">
            <v>35765</v>
          </cell>
          <cell r="B92">
            <v>139</v>
          </cell>
          <cell r="C92">
            <v>21186</v>
          </cell>
          <cell r="D92" t="str">
            <v>37    152418       21.02       6       186</v>
          </cell>
        </row>
        <row r="93">
          <cell r="A93" t="str">
            <v>Totals: ____</v>
          </cell>
          <cell r="B93" t="str">
            <v>______</v>
          </cell>
          <cell r="C93" t="str">
            <v>__________</v>
          </cell>
          <cell r="D93" t="str">
            <v>__________</v>
          </cell>
        </row>
        <row r="94">
          <cell r="A94">
            <v>1997</v>
          </cell>
          <cell r="B94">
            <v>3056</v>
          </cell>
          <cell r="C94">
            <v>331573</v>
          </cell>
          <cell r="D94">
            <v>498</v>
          </cell>
        </row>
        <row r="96">
          <cell r="A96">
            <v>35796</v>
          </cell>
          <cell r="B96">
            <v>166</v>
          </cell>
          <cell r="C96">
            <v>22140</v>
          </cell>
          <cell r="D96" t="str">
            <v>44    133374       20.95       6       186</v>
          </cell>
        </row>
        <row r="97">
          <cell r="A97">
            <v>35827</v>
          </cell>
          <cell r="B97">
            <v>370</v>
          </cell>
          <cell r="C97">
            <v>22210</v>
          </cell>
          <cell r="D97" t="str">
            <v>16     60028        4.15       6       168</v>
          </cell>
        </row>
        <row r="98">
          <cell r="A98">
            <v>35855</v>
          </cell>
          <cell r="B98">
            <v>219</v>
          </cell>
          <cell r="C98">
            <v>20940</v>
          </cell>
          <cell r="D98" t="str">
            <v>65     95617       22.89       6       186</v>
          </cell>
        </row>
        <row r="99">
          <cell r="A99">
            <v>35886</v>
          </cell>
          <cell r="B99">
            <v>166</v>
          </cell>
          <cell r="C99">
            <v>23392</v>
          </cell>
          <cell r="D99" t="str">
            <v>22    140916       11.70       6       179</v>
          </cell>
        </row>
        <row r="100">
          <cell r="A100">
            <v>35916</v>
          </cell>
          <cell r="B100">
            <v>172</v>
          </cell>
          <cell r="C100">
            <v>24073</v>
          </cell>
          <cell r="D100" t="str">
            <v>12    139960        6.52       6       186</v>
          </cell>
        </row>
        <row r="101">
          <cell r="A101">
            <v>35947</v>
          </cell>
          <cell r="B101">
            <v>269</v>
          </cell>
          <cell r="C101">
            <v>18343</v>
          </cell>
          <cell r="D101" t="str">
            <v>5     68190        1.82       5       142</v>
          </cell>
        </row>
        <row r="102">
          <cell r="A102">
            <v>35977</v>
          </cell>
          <cell r="B102">
            <v>206</v>
          </cell>
          <cell r="C102">
            <v>23138</v>
          </cell>
          <cell r="D102" t="str">
            <v>17    112321        7.62       5       155</v>
          </cell>
        </row>
        <row r="103">
          <cell r="A103">
            <v>36008</v>
          </cell>
          <cell r="B103">
            <v>186</v>
          </cell>
          <cell r="C103">
            <v>46901</v>
          </cell>
          <cell r="D103" t="str">
            <v>10    252156        5.10       5       155</v>
          </cell>
        </row>
        <row r="104">
          <cell r="A104">
            <v>36039</v>
          </cell>
          <cell r="B104">
            <v>197</v>
          </cell>
          <cell r="C104">
            <v>21961</v>
          </cell>
          <cell r="D104" t="str">
            <v>15    111478        7.08       6       180</v>
          </cell>
        </row>
        <row r="105">
          <cell r="A105">
            <v>36069</v>
          </cell>
          <cell r="B105">
            <v>335</v>
          </cell>
          <cell r="C105">
            <v>22573</v>
          </cell>
          <cell r="D105" t="str">
            <v>18     67383        5.10       6       186</v>
          </cell>
        </row>
        <row r="106">
          <cell r="A106">
            <v>36100</v>
          </cell>
          <cell r="B106">
            <v>122</v>
          </cell>
          <cell r="C106">
            <v>22750</v>
          </cell>
          <cell r="D106" t="str">
            <v>13    186476        9.63       6       178</v>
          </cell>
        </row>
        <row r="107">
          <cell r="A107">
            <v>36130</v>
          </cell>
          <cell r="B107">
            <v>213</v>
          </cell>
          <cell r="C107">
            <v>19848</v>
          </cell>
          <cell r="D107" t="str">
            <v>8     93184        3.62       6       186</v>
          </cell>
        </row>
        <row r="108">
          <cell r="A108" t="str">
            <v>Totals: ____</v>
          </cell>
          <cell r="B108" t="str">
            <v>______</v>
          </cell>
          <cell r="C108" t="str">
            <v>__________</v>
          </cell>
          <cell r="D108" t="str">
            <v>__________</v>
          </cell>
        </row>
        <row r="109">
          <cell r="A109">
            <v>1998</v>
          </cell>
          <cell r="B109">
            <v>2621</v>
          </cell>
          <cell r="C109">
            <v>288269</v>
          </cell>
          <cell r="D109">
            <v>245</v>
          </cell>
        </row>
        <row r="111">
          <cell r="A111">
            <v>36161</v>
          </cell>
          <cell r="B111">
            <v>204</v>
          </cell>
          <cell r="C111">
            <v>16589</v>
          </cell>
          <cell r="D111" t="str">
            <v>50     81319       19.69       4       124</v>
          </cell>
        </row>
        <row r="112">
          <cell r="A112">
            <v>36192</v>
          </cell>
          <cell r="B112">
            <v>76</v>
          </cell>
          <cell r="C112">
            <v>14159</v>
          </cell>
          <cell r="D112" t="str">
            <v>31    186303       28.97       4       112</v>
          </cell>
        </row>
        <row r="113">
          <cell r="A113">
            <v>36220</v>
          </cell>
          <cell r="B113">
            <v>83</v>
          </cell>
          <cell r="C113">
            <v>19462</v>
          </cell>
          <cell r="D113" t="str">
            <v>160    234482       65.84       6       155</v>
          </cell>
        </row>
        <row r="114">
          <cell r="A114">
            <v>36251</v>
          </cell>
          <cell r="B114">
            <v>185</v>
          </cell>
          <cell r="C114">
            <v>21210</v>
          </cell>
          <cell r="D114" t="str">
            <v>63    114649       25.40       5       150</v>
          </cell>
        </row>
        <row r="115">
          <cell r="A115">
            <v>36281</v>
          </cell>
          <cell r="B115">
            <v>256</v>
          </cell>
          <cell r="C115">
            <v>23227</v>
          </cell>
          <cell r="D115" t="str">
            <v>44     90731       14.67       5       155</v>
          </cell>
        </row>
        <row r="116">
          <cell r="A116">
            <v>36312</v>
          </cell>
          <cell r="B116">
            <v>104</v>
          </cell>
          <cell r="C116">
            <v>17977</v>
          </cell>
          <cell r="D116" t="str">
            <v>49    172856       32.03       5       150</v>
          </cell>
        </row>
        <row r="117">
          <cell r="A117">
            <v>36342</v>
          </cell>
          <cell r="B117">
            <v>187</v>
          </cell>
          <cell r="C117">
            <v>23241</v>
          </cell>
          <cell r="D117" t="str">
            <v>46    124284       19.74       5       155</v>
          </cell>
        </row>
        <row r="118">
          <cell r="A118">
            <v>36373</v>
          </cell>
          <cell r="B118">
            <v>111</v>
          </cell>
          <cell r="C118">
            <v>18979</v>
          </cell>
          <cell r="D118" t="str">
            <v>20    170982       15.27       5       153</v>
          </cell>
        </row>
        <row r="119">
          <cell r="A119">
            <v>36404</v>
          </cell>
          <cell r="B119">
            <v>352</v>
          </cell>
          <cell r="C119">
            <v>17790</v>
          </cell>
          <cell r="D119" t="str">
            <v>37     50540        9.51       5       150</v>
          </cell>
        </row>
        <row r="120">
          <cell r="A120">
            <v>36434</v>
          </cell>
          <cell r="B120">
            <v>295</v>
          </cell>
          <cell r="C120">
            <v>24738</v>
          </cell>
          <cell r="D120" t="str">
            <v>53     83858       15.23       5       155</v>
          </cell>
        </row>
        <row r="121">
          <cell r="A121">
            <v>36465</v>
          </cell>
          <cell r="B121">
            <v>150</v>
          </cell>
          <cell r="C121">
            <v>21807</v>
          </cell>
          <cell r="D121" t="str">
            <v>34    145381       18.48       5       150</v>
          </cell>
        </row>
        <row r="122">
          <cell r="A122">
            <v>36495</v>
          </cell>
          <cell r="B122">
            <v>103</v>
          </cell>
          <cell r="C122">
            <v>22582</v>
          </cell>
          <cell r="D122" t="str">
            <v>55    219243       34.81       5       155</v>
          </cell>
        </row>
        <row r="123">
          <cell r="A123" t="str">
            <v>Totals: ____</v>
          </cell>
          <cell r="B123" t="str">
            <v>______</v>
          </cell>
          <cell r="C123" t="str">
            <v>__________</v>
          </cell>
          <cell r="D123" t="str">
            <v>__________</v>
          </cell>
        </row>
        <row r="124">
          <cell r="A124">
            <v>1999</v>
          </cell>
          <cell r="B124">
            <v>2106</v>
          </cell>
          <cell r="C124">
            <v>241761</v>
          </cell>
          <cell r="D124">
            <v>642</v>
          </cell>
        </row>
        <row r="126">
          <cell r="A126">
            <v>36526</v>
          </cell>
          <cell r="B126">
            <v>197</v>
          </cell>
          <cell r="C126">
            <v>20904</v>
          </cell>
          <cell r="D126" t="str">
            <v>42    106112       17.57       5       154</v>
          </cell>
        </row>
        <row r="127">
          <cell r="A127">
            <v>36557</v>
          </cell>
          <cell r="B127">
            <v>58</v>
          </cell>
          <cell r="C127">
            <v>2451</v>
          </cell>
          <cell r="D127" t="str">
            <v>2     42259        3.33       1        29</v>
          </cell>
        </row>
        <row r="128">
          <cell r="A128">
            <v>36586</v>
          </cell>
          <cell r="B128">
            <v>472</v>
          </cell>
          <cell r="C128">
            <v>17059</v>
          </cell>
          <cell r="D128" t="str">
            <v>48     36142        9.23       5       155</v>
          </cell>
        </row>
        <row r="129">
          <cell r="A129">
            <v>36617</v>
          </cell>
          <cell r="B129">
            <v>113</v>
          </cell>
          <cell r="C129">
            <v>15004</v>
          </cell>
          <cell r="D129" t="str">
            <v>34    132779       23.13       5       150</v>
          </cell>
        </row>
        <row r="130">
          <cell r="A130">
            <v>36647</v>
          </cell>
          <cell r="B130">
            <v>202</v>
          </cell>
          <cell r="C130">
            <v>20788</v>
          </cell>
          <cell r="D130" t="str">
            <v>75    102911       27.08       5       155</v>
          </cell>
        </row>
        <row r="131">
          <cell r="A131">
            <v>36678</v>
          </cell>
          <cell r="B131">
            <v>99</v>
          </cell>
          <cell r="C131">
            <v>16756</v>
          </cell>
          <cell r="D131" t="str">
            <v>57    169253       36.54       5       150</v>
          </cell>
        </row>
        <row r="132">
          <cell r="A132">
            <v>36708</v>
          </cell>
          <cell r="B132">
            <v>240</v>
          </cell>
          <cell r="C132">
            <v>18922</v>
          </cell>
          <cell r="D132" t="str">
            <v>100     78842       29.41       5       155</v>
          </cell>
        </row>
        <row r="133">
          <cell r="A133">
            <v>36739</v>
          </cell>
          <cell r="B133">
            <v>75</v>
          </cell>
          <cell r="C133">
            <v>16902</v>
          </cell>
          <cell r="D133" t="str">
            <v>79    225361       51.30       5       155</v>
          </cell>
        </row>
        <row r="134">
          <cell r="A134">
            <v>36770</v>
          </cell>
          <cell r="B134">
            <v>84</v>
          </cell>
          <cell r="C134">
            <v>15240</v>
          </cell>
          <cell r="D134" t="str">
            <v>67    181429       44.37       4       120</v>
          </cell>
        </row>
        <row r="135">
          <cell r="A135">
            <v>36800</v>
          </cell>
          <cell r="B135">
            <v>249</v>
          </cell>
          <cell r="C135">
            <v>18931</v>
          </cell>
          <cell r="D135" t="str">
            <v>92     76029       26.98       5       155</v>
          </cell>
        </row>
        <row r="136">
          <cell r="A136">
            <v>36831</v>
          </cell>
          <cell r="B136">
            <v>75</v>
          </cell>
          <cell r="C136">
            <v>16786</v>
          </cell>
          <cell r="D136" t="str">
            <v>27    223814       26.47       5       150</v>
          </cell>
        </row>
        <row r="137">
          <cell r="A137">
            <v>36861</v>
          </cell>
          <cell r="B137">
            <v>109</v>
          </cell>
          <cell r="C137">
            <v>18891</v>
          </cell>
          <cell r="D137" t="str">
            <v>27    173312       19.85       5       155</v>
          </cell>
        </row>
        <row r="138">
          <cell r="A138" t="str">
            <v>Totals: ____</v>
          </cell>
          <cell r="B138" t="str">
            <v>______</v>
          </cell>
          <cell r="C138" t="str">
            <v>__________</v>
          </cell>
          <cell r="D138" t="str">
            <v>__________</v>
          </cell>
        </row>
        <row r="139">
          <cell r="A139">
            <v>2000</v>
          </cell>
          <cell r="B139">
            <v>1973</v>
          </cell>
          <cell r="C139">
            <v>198634</v>
          </cell>
          <cell r="D139">
            <v>650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97"/>
    </sheetNames>
    <sheetDataSet>
      <sheetData sheetId="0">
        <row r="35">
          <cell r="A35">
            <v>35490</v>
          </cell>
          <cell r="B35">
            <v>2395</v>
          </cell>
          <cell r="C35">
            <v>125863</v>
          </cell>
          <cell r="D35" t="str">
            <v>503     52553       17.36       7       165</v>
          </cell>
        </row>
        <row r="36">
          <cell r="A36">
            <v>35521</v>
          </cell>
          <cell r="B36">
            <v>6302</v>
          </cell>
          <cell r="C36">
            <v>348073</v>
          </cell>
          <cell r="D36" t="str">
            <v>835     55233       11.70       7       198</v>
          </cell>
        </row>
        <row r="37">
          <cell r="A37">
            <v>35551</v>
          </cell>
          <cell r="B37">
            <v>5926</v>
          </cell>
          <cell r="C37">
            <v>388970</v>
          </cell>
          <cell r="D37" t="str">
            <v>1,336     65638       18.40       7       208</v>
          </cell>
        </row>
        <row r="38">
          <cell r="A38">
            <v>35582</v>
          </cell>
          <cell r="B38">
            <v>5758</v>
          </cell>
          <cell r="C38">
            <v>372167</v>
          </cell>
          <cell r="D38" t="str">
            <v>1,276     64635       18.14       7       210</v>
          </cell>
        </row>
        <row r="39">
          <cell r="A39">
            <v>35612</v>
          </cell>
          <cell r="B39">
            <v>6309</v>
          </cell>
          <cell r="C39">
            <v>369694</v>
          </cell>
          <cell r="D39" t="str">
            <v>1,137     58598       15.27       7       217</v>
          </cell>
        </row>
        <row r="40">
          <cell r="A40">
            <v>35643</v>
          </cell>
          <cell r="B40">
            <v>5723</v>
          </cell>
          <cell r="C40">
            <v>354485</v>
          </cell>
          <cell r="D40" t="str">
            <v>1,063     61941       15.66       7       217</v>
          </cell>
        </row>
        <row r="41">
          <cell r="A41">
            <v>35674</v>
          </cell>
          <cell r="B41">
            <v>5295</v>
          </cell>
          <cell r="C41">
            <v>336980</v>
          </cell>
          <cell r="D41" t="str">
            <v>985     63642       15.68       7       206</v>
          </cell>
        </row>
        <row r="42">
          <cell r="A42">
            <v>35704</v>
          </cell>
          <cell r="B42">
            <v>4865</v>
          </cell>
          <cell r="C42">
            <v>337803</v>
          </cell>
          <cell r="D42" t="str">
            <v>916     69436       15.85       7       217</v>
          </cell>
        </row>
        <row r="43">
          <cell r="A43">
            <v>35735</v>
          </cell>
          <cell r="B43">
            <v>5369</v>
          </cell>
          <cell r="C43">
            <v>315547</v>
          </cell>
          <cell r="D43" t="str">
            <v>933     58773       14.80       7       210</v>
          </cell>
        </row>
        <row r="44">
          <cell r="A44">
            <v>35765</v>
          </cell>
          <cell r="B44">
            <v>4958</v>
          </cell>
          <cell r="C44">
            <v>316793</v>
          </cell>
          <cell r="D44" t="str">
            <v>880     63896       15.07       7       215</v>
          </cell>
        </row>
        <row r="45">
          <cell r="A45" t="str">
            <v>Totals: ___</v>
          </cell>
          <cell r="B45" t="str">
            <v>_______</v>
          </cell>
          <cell r="C45" t="str">
            <v>__________</v>
          </cell>
          <cell r="D45" t="str">
            <v>__________</v>
          </cell>
        </row>
        <row r="46">
          <cell r="A46">
            <v>1997</v>
          </cell>
          <cell r="B46">
            <v>52900</v>
          </cell>
          <cell r="C46">
            <v>3266375</v>
          </cell>
          <cell r="D46">
            <v>9864</v>
          </cell>
        </row>
        <row r="48">
          <cell r="A48">
            <v>35796</v>
          </cell>
          <cell r="B48">
            <v>4766</v>
          </cell>
          <cell r="C48">
            <v>311724</v>
          </cell>
          <cell r="D48" t="str">
            <v>953     65406       16.66       7       214</v>
          </cell>
        </row>
        <row r="49">
          <cell r="A49">
            <v>35827</v>
          </cell>
          <cell r="B49">
            <v>3525</v>
          </cell>
          <cell r="C49">
            <v>273136</v>
          </cell>
          <cell r="D49" t="str">
            <v>790     77486       18.31       6       168</v>
          </cell>
        </row>
        <row r="50">
          <cell r="A50">
            <v>35855</v>
          </cell>
          <cell r="B50">
            <v>3812</v>
          </cell>
          <cell r="C50">
            <v>252389</v>
          </cell>
          <cell r="D50" t="str">
            <v>879     66210       18.74       6       186</v>
          </cell>
        </row>
        <row r="51">
          <cell r="A51">
            <v>35886</v>
          </cell>
          <cell r="B51">
            <v>3529</v>
          </cell>
          <cell r="C51">
            <v>243395</v>
          </cell>
          <cell r="D51" t="str">
            <v>872     68970       19.81       6       180</v>
          </cell>
        </row>
        <row r="52">
          <cell r="A52">
            <v>35916</v>
          </cell>
          <cell r="B52">
            <v>3249</v>
          </cell>
          <cell r="C52">
            <v>241331</v>
          </cell>
          <cell r="D52" t="str">
            <v>762     74279       19.00       6       185</v>
          </cell>
        </row>
        <row r="53">
          <cell r="A53">
            <v>35947</v>
          </cell>
          <cell r="B53">
            <v>3197</v>
          </cell>
          <cell r="C53">
            <v>218526</v>
          </cell>
          <cell r="D53" t="str">
            <v>733     68354       18.65       6       164</v>
          </cell>
        </row>
        <row r="54">
          <cell r="A54">
            <v>35977</v>
          </cell>
          <cell r="B54">
            <v>3189</v>
          </cell>
          <cell r="C54">
            <v>232697</v>
          </cell>
          <cell r="D54" t="str">
            <v>850     72969       21.04       6       183</v>
          </cell>
        </row>
        <row r="55">
          <cell r="A55">
            <v>36008</v>
          </cell>
          <cell r="B55">
            <v>3192</v>
          </cell>
          <cell r="C55">
            <v>225487</v>
          </cell>
          <cell r="D55" t="str">
            <v>913     70642       22.24       6       186</v>
          </cell>
        </row>
        <row r="56">
          <cell r="A56">
            <v>36039</v>
          </cell>
          <cell r="B56">
            <v>3278</v>
          </cell>
          <cell r="C56">
            <v>218965</v>
          </cell>
          <cell r="D56" t="str">
            <v>842     66799       20.44       6       180</v>
          </cell>
        </row>
        <row r="57">
          <cell r="A57">
            <v>36069</v>
          </cell>
          <cell r="B57">
            <v>4358</v>
          </cell>
          <cell r="C57">
            <v>264810</v>
          </cell>
          <cell r="D57" t="str">
            <v>1,187     60765       21.41       7       215</v>
          </cell>
        </row>
        <row r="58">
          <cell r="A58">
            <v>36100</v>
          </cell>
          <cell r="B58">
            <v>3991</v>
          </cell>
          <cell r="C58">
            <v>247341</v>
          </cell>
          <cell r="D58" t="str">
            <v>1,179     61975       22.80       7       207</v>
          </cell>
        </row>
        <row r="59">
          <cell r="A59">
            <v>36130</v>
          </cell>
          <cell r="B59">
            <v>2121</v>
          </cell>
          <cell r="C59">
            <v>114179</v>
          </cell>
          <cell r="D59" t="str">
            <v>1,022     53833       32.52       6       185</v>
          </cell>
        </row>
        <row r="60">
          <cell r="A60" t="str">
            <v>Totals: ___</v>
          </cell>
          <cell r="B60" t="str">
            <v>_______</v>
          </cell>
          <cell r="C60" t="str">
            <v>__________</v>
          </cell>
          <cell r="D60" t="str">
            <v>__________</v>
          </cell>
        </row>
        <row r="61">
          <cell r="A61">
            <v>1998</v>
          </cell>
          <cell r="B61">
            <v>42207</v>
          </cell>
          <cell r="C61">
            <v>2843980</v>
          </cell>
          <cell r="D61">
            <v>10982</v>
          </cell>
        </row>
        <row r="63">
          <cell r="A63">
            <v>36161</v>
          </cell>
          <cell r="B63">
            <v>3780</v>
          </cell>
          <cell r="C63">
            <v>243650</v>
          </cell>
          <cell r="D63" t="str">
            <v>1,183     64458       23.84       7       213</v>
          </cell>
        </row>
        <row r="64">
          <cell r="A64">
            <v>36192</v>
          </cell>
          <cell r="B64">
            <v>3388</v>
          </cell>
          <cell r="C64">
            <v>187061</v>
          </cell>
          <cell r="D64" t="str">
            <v>1,085     55213       24.26       7       194</v>
          </cell>
        </row>
        <row r="65">
          <cell r="A65">
            <v>36220</v>
          </cell>
          <cell r="B65">
            <v>3552</v>
          </cell>
          <cell r="C65">
            <v>230477</v>
          </cell>
          <cell r="D65" t="str">
            <v>1,014     64887       22.21       7       212</v>
          </cell>
        </row>
        <row r="66">
          <cell r="A66">
            <v>36251</v>
          </cell>
          <cell r="B66">
            <v>1711</v>
          </cell>
          <cell r="C66">
            <v>96142</v>
          </cell>
          <cell r="D66" t="str">
            <v>896     56191       34.37       6       174</v>
          </cell>
        </row>
        <row r="67">
          <cell r="A67">
            <v>36281</v>
          </cell>
          <cell r="B67">
            <v>3276</v>
          </cell>
          <cell r="C67">
            <v>239740</v>
          </cell>
          <cell r="D67" t="str">
            <v>1,150     73181       25.98       7       207</v>
          </cell>
        </row>
        <row r="68">
          <cell r="A68">
            <v>36312</v>
          </cell>
          <cell r="B68">
            <v>1632</v>
          </cell>
          <cell r="C68">
            <v>93276</v>
          </cell>
          <cell r="D68" t="str">
            <v>915     57155       35.92       6       180</v>
          </cell>
        </row>
        <row r="69">
          <cell r="A69">
            <v>36342</v>
          </cell>
          <cell r="B69">
            <v>2880</v>
          </cell>
          <cell r="C69">
            <v>203907</v>
          </cell>
          <cell r="D69" t="str">
            <v>1,126     70802       28.11       7       214</v>
          </cell>
        </row>
        <row r="70">
          <cell r="A70">
            <v>36373</v>
          </cell>
          <cell r="B70">
            <v>2809</v>
          </cell>
          <cell r="C70">
            <v>208426</v>
          </cell>
          <cell r="D70" t="str">
            <v>1,123     74200       28.56       7       214</v>
          </cell>
        </row>
        <row r="71">
          <cell r="A71">
            <v>36404</v>
          </cell>
          <cell r="B71">
            <v>2719</v>
          </cell>
          <cell r="C71">
            <v>186113</v>
          </cell>
          <cell r="D71" t="str">
            <v>1,064     68450       28.13       7       209</v>
          </cell>
        </row>
        <row r="72">
          <cell r="A72">
            <v>36434</v>
          </cell>
          <cell r="B72">
            <v>2645</v>
          </cell>
          <cell r="C72">
            <v>184989</v>
          </cell>
          <cell r="D72" t="str">
            <v>1,096     69940       29.30       7       213</v>
          </cell>
        </row>
        <row r="73">
          <cell r="A73">
            <v>36465</v>
          </cell>
          <cell r="B73">
            <v>1383</v>
          </cell>
          <cell r="C73">
            <v>87825</v>
          </cell>
          <cell r="D73" t="str">
            <v>864     63504       38.45       6       174</v>
          </cell>
        </row>
        <row r="74">
          <cell r="A74">
            <v>36495</v>
          </cell>
          <cell r="B74">
            <v>1434</v>
          </cell>
          <cell r="C74">
            <v>65498</v>
          </cell>
          <cell r="D74" t="str">
            <v>890     45676       38.30       5       153</v>
          </cell>
        </row>
        <row r="75">
          <cell r="A75" t="str">
            <v>Totals: ___</v>
          </cell>
          <cell r="B75" t="str">
            <v>_______</v>
          </cell>
          <cell r="C75" t="str">
            <v>__________</v>
          </cell>
          <cell r="D75" t="str">
            <v>__________</v>
          </cell>
        </row>
        <row r="76">
          <cell r="A76">
            <v>1999</v>
          </cell>
          <cell r="B76">
            <v>31209</v>
          </cell>
          <cell r="C76">
            <v>2027104</v>
          </cell>
          <cell r="D76">
            <v>12406</v>
          </cell>
        </row>
        <row r="78">
          <cell r="A78">
            <v>36526</v>
          </cell>
          <cell r="B78">
            <v>2425</v>
          </cell>
          <cell r="C78">
            <v>177721</v>
          </cell>
          <cell r="D78" t="str">
            <v>962     73288       28.40       7       215</v>
          </cell>
        </row>
        <row r="79">
          <cell r="A79">
            <v>36557</v>
          </cell>
          <cell r="B79">
            <v>2171</v>
          </cell>
          <cell r="C79">
            <v>154897</v>
          </cell>
          <cell r="D79" t="str">
            <v>982     71349       31.14       7       203</v>
          </cell>
        </row>
        <row r="80">
          <cell r="A80">
            <v>36586</v>
          </cell>
          <cell r="B80">
            <v>1394</v>
          </cell>
          <cell r="C80">
            <v>78420</v>
          </cell>
          <cell r="D80" t="str">
            <v>909     56256       39.47       6       186</v>
          </cell>
        </row>
        <row r="81">
          <cell r="A81">
            <v>36617</v>
          </cell>
          <cell r="B81">
            <v>2052</v>
          </cell>
          <cell r="C81">
            <v>158112</v>
          </cell>
          <cell r="D81" t="str">
            <v>1,031     77053       33.44       7       209</v>
          </cell>
        </row>
        <row r="82">
          <cell r="A82">
            <v>36647</v>
          </cell>
          <cell r="B82">
            <v>1046</v>
          </cell>
          <cell r="C82">
            <v>77932</v>
          </cell>
          <cell r="D82" t="str">
            <v>933     74505       47.15       6       186</v>
          </cell>
        </row>
        <row r="83">
          <cell r="A83">
            <v>36678</v>
          </cell>
          <cell r="B83">
            <v>2181</v>
          </cell>
          <cell r="C83">
            <v>148299</v>
          </cell>
          <cell r="D83" t="str">
            <v>892     67996       29.03       7       210</v>
          </cell>
        </row>
        <row r="84">
          <cell r="A84">
            <v>36708</v>
          </cell>
          <cell r="B84">
            <v>1904</v>
          </cell>
          <cell r="C84">
            <v>150423</v>
          </cell>
          <cell r="D84" t="str">
            <v>931     79004       32.84       7       216</v>
          </cell>
        </row>
        <row r="85">
          <cell r="A85">
            <v>36739</v>
          </cell>
          <cell r="B85">
            <v>1869</v>
          </cell>
          <cell r="C85">
            <v>128392</v>
          </cell>
          <cell r="D85" t="str">
            <v>979     68696       34.38       6       184</v>
          </cell>
        </row>
        <row r="86">
          <cell r="A86">
            <v>36770</v>
          </cell>
          <cell r="B86">
            <v>22</v>
          </cell>
          <cell r="C86">
            <v>16036</v>
          </cell>
          <cell r="D86" t="str">
            <v>14    728910       38.89       1        30</v>
          </cell>
        </row>
        <row r="87">
          <cell r="A87">
            <v>36800</v>
          </cell>
          <cell r="B87">
            <v>1181</v>
          </cell>
          <cell r="C87">
            <v>64696</v>
          </cell>
          <cell r="D87" t="str">
            <v>707     54781       37.45       6       186</v>
          </cell>
        </row>
        <row r="88">
          <cell r="A88">
            <v>36831</v>
          </cell>
          <cell r="B88">
            <v>1926</v>
          </cell>
          <cell r="C88">
            <v>123968</v>
          </cell>
          <cell r="D88" t="str">
            <v>771     64366       28.59       7       210</v>
          </cell>
        </row>
        <row r="89">
          <cell r="A89">
            <v>36861</v>
          </cell>
          <cell r="B89">
            <v>1878</v>
          </cell>
          <cell r="C89">
            <v>118661</v>
          </cell>
          <cell r="D89" t="str">
            <v>883     63185       31.98       7       217</v>
          </cell>
        </row>
        <row r="90">
          <cell r="A90" t="str">
            <v>Totals: ___</v>
          </cell>
          <cell r="B90" t="str">
            <v>_______</v>
          </cell>
          <cell r="C90" t="str">
            <v>__________</v>
          </cell>
          <cell r="D90" t="str">
            <v>__________</v>
          </cell>
        </row>
        <row r="91">
          <cell r="A91">
            <v>2000</v>
          </cell>
          <cell r="B91">
            <v>20049</v>
          </cell>
          <cell r="C91">
            <v>1397557</v>
          </cell>
          <cell r="D91">
            <v>9994</v>
          </cell>
        </row>
        <row r="93">
          <cell r="A93">
            <v>36892</v>
          </cell>
          <cell r="B93">
            <v>1405</v>
          </cell>
          <cell r="C93">
            <v>49180</v>
          </cell>
          <cell r="D93" t="str">
            <v>731     35004       34.22       6       186</v>
          </cell>
        </row>
        <row r="94">
          <cell r="A94">
            <v>36923</v>
          </cell>
          <cell r="B94">
            <v>698</v>
          </cell>
          <cell r="C94">
            <v>27587</v>
          </cell>
          <cell r="D94" t="str">
            <v>430     39523       38.12       5       140</v>
          </cell>
        </row>
        <row r="95">
          <cell r="A95">
            <v>36951</v>
          </cell>
          <cell r="B95">
            <v>831</v>
          </cell>
          <cell r="C95">
            <v>34358</v>
          </cell>
          <cell r="D95" t="str">
            <v>422     41346       33.68       5       155</v>
          </cell>
        </row>
        <row r="96">
          <cell r="A96">
            <v>37012</v>
          </cell>
          <cell r="B96">
            <v>687</v>
          </cell>
          <cell r="C96">
            <v>26588</v>
          </cell>
          <cell r="D96" t="str">
            <v>363     38702       34.57       5       153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r97"/>
    </sheetNames>
    <sheetDataSet>
      <sheetData sheetId="0">
        <row r="35">
          <cell r="A35">
            <v>35521</v>
          </cell>
          <cell r="B35">
            <v>699</v>
          </cell>
          <cell r="C35">
            <v>189171</v>
          </cell>
          <cell r="D35" t="str">
            <v>582    270631       45.43       6       121</v>
          </cell>
        </row>
        <row r="36">
          <cell r="A36">
            <v>35551</v>
          </cell>
          <cell r="B36">
            <v>941</v>
          </cell>
          <cell r="C36">
            <v>285741</v>
          </cell>
          <cell r="D36" t="str">
            <v>549    303657       36.85       6       155</v>
          </cell>
        </row>
        <row r="37">
          <cell r="A37">
            <v>35582</v>
          </cell>
          <cell r="B37">
            <v>731</v>
          </cell>
          <cell r="C37">
            <v>237017</v>
          </cell>
          <cell r="D37" t="str">
            <v>509    324237       41.05       6       168</v>
          </cell>
        </row>
        <row r="38">
          <cell r="A38">
            <v>35612</v>
          </cell>
          <cell r="B38">
            <v>717</v>
          </cell>
          <cell r="C38">
            <v>218333</v>
          </cell>
          <cell r="D38" t="str">
            <v>361    304510       33.49       6       186</v>
          </cell>
        </row>
        <row r="39">
          <cell r="A39">
            <v>35643</v>
          </cell>
          <cell r="B39">
            <v>685</v>
          </cell>
          <cell r="C39">
            <v>196701</v>
          </cell>
          <cell r="D39" t="str">
            <v>351    287155       33.88       6       186</v>
          </cell>
        </row>
        <row r="40">
          <cell r="A40">
            <v>35674</v>
          </cell>
          <cell r="B40">
            <v>639</v>
          </cell>
          <cell r="C40">
            <v>172006</v>
          </cell>
          <cell r="D40" t="str">
            <v>303    269180       32.17       6       180</v>
          </cell>
        </row>
        <row r="41">
          <cell r="A41">
            <v>35704</v>
          </cell>
          <cell r="B41">
            <v>570</v>
          </cell>
          <cell r="C41">
            <v>159004</v>
          </cell>
          <cell r="D41" t="str">
            <v>303    278955       34.71       6       175</v>
          </cell>
        </row>
        <row r="42">
          <cell r="A42">
            <v>35735</v>
          </cell>
          <cell r="B42">
            <v>454</v>
          </cell>
          <cell r="C42">
            <v>140752</v>
          </cell>
          <cell r="D42" t="str">
            <v>306    310027       40.26       6       180</v>
          </cell>
        </row>
        <row r="43">
          <cell r="A43">
            <v>35765</v>
          </cell>
          <cell r="B43">
            <v>531</v>
          </cell>
          <cell r="C43">
            <v>141046</v>
          </cell>
          <cell r="D43" t="str">
            <v>352    265624       39.86       6       186</v>
          </cell>
        </row>
        <row r="44">
          <cell r="A44" t="str">
            <v>Totals: _____</v>
          </cell>
          <cell r="B44" t="str">
            <v>_____</v>
          </cell>
          <cell r="C44" t="str">
            <v>__________</v>
          </cell>
          <cell r="D44" t="str">
            <v>__________</v>
          </cell>
        </row>
        <row r="45">
          <cell r="A45">
            <v>1997</v>
          </cell>
          <cell r="B45">
            <v>5967</v>
          </cell>
          <cell r="C45">
            <v>1739771</v>
          </cell>
          <cell r="D45">
            <v>3616</v>
          </cell>
        </row>
        <row r="47">
          <cell r="A47">
            <v>35796</v>
          </cell>
          <cell r="B47">
            <v>556</v>
          </cell>
          <cell r="C47">
            <v>130518</v>
          </cell>
          <cell r="D47" t="str">
            <v>405    234745       42.14       6       173</v>
          </cell>
        </row>
        <row r="48">
          <cell r="A48">
            <v>35827</v>
          </cell>
          <cell r="B48">
            <v>415</v>
          </cell>
          <cell r="C48">
            <v>111824</v>
          </cell>
          <cell r="D48" t="str">
            <v>306    269456       42.44       6       159</v>
          </cell>
        </row>
        <row r="49">
          <cell r="A49">
            <v>35855</v>
          </cell>
          <cell r="B49">
            <v>406</v>
          </cell>
          <cell r="C49">
            <v>112353</v>
          </cell>
          <cell r="D49" t="str">
            <v>360    276732       47.00       6       156</v>
          </cell>
        </row>
        <row r="50">
          <cell r="A50">
            <v>35886</v>
          </cell>
          <cell r="B50">
            <v>389</v>
          </cell>
          <cell r="C50">
            <v>98541</v>
          </cell>
          <cell r="D50" t="str">
            <v>342    253319       46.79       5       148</v>
          </cell>
        </row>
        <row r="51">
          <cell r="A51">
            <v>35916</v>
          </cell>
          <cell r="B51">
            <v>463</v>
          </cell>
          <cell r="C51">
            <v>101864</v>
          </cell>
          <cell r="D51" t="str">
            <v>351    220009       43.12       6       154</v>
          </cell>
        </row>
        <row r="52">
          <cell r="A52">
            <v>35947</v>
          </cell>
          <cell r="B52">
            <v>364</v>
          </cell>
          <cell r="C52">
            <v>97682</v>
          </cell>
          <cell r="D52" t="str">
            <v>304    268358       45.51       6       177</v>
          </cell>
        </row>
        <row r="53">
          <cell r="A53">
            <v>35977</v>
          </cell>
          <cell r="B53">
            <v>374</v>
          </cell>
          <cell r="C53">
            <v>105935</v>
          </cell>
          <cell r="D53" t="str">
            <v>350    283249       48.34       6       184</v>
          </cell>
        </row>
        <row r="54">
          <cell r="A54">
            <v>36008</v>
          </cell>
          <cell r="B54">
            <v>318</v>
          </cell>
          <cell r="C54">
            <v>97822</v>
          </cell>
          <cell r="D54" t="str">
            <v>297    307617       48.29       6       184</v>
          </cell>
        </row>
        <row r="55">
          <cell r="A55">
            <v>36039</v>
          </cell>
          <cell r="B55">
            <v>307</v>
          </cell>
          <cell r="C55">
            <v>94299</v>
          </cell>
          <cell r="D55" t="str">
            <v>309    307163       50.16       6       180</v>
          </cell>
        </row>
        <row r="56">
          <cell r="A56">
            <v>36069</v>
          </cell>
          <cell r="B56">
            <v>433</v>
          </cell>
          <cell r="C56">
            <v>95092</v>
          </cell>
          <cell r="D56" t="str">
            <v>339    219613       43.91       6       178</v>
          </cell>
        </row>
        <row r="57">
          <cell r="A57">
            <v>36100</v>
          </cell>
          <cell r="B57">
            <v>275</v>
          </cell>
          <cell r="C57">
            <v>88107</v>
          </cell>
          <cell r="D57" t="str">
            <v>290    320390       51.33       6       180</v>
          </cell>
        </row>
        <row r="58">
          <cell r="A58">
            <v>36130</v>
          </cell>
          <cell r="B58">
            <v>283</v>
          </cell>
          <cell r="C58">
            <v>85136</v>
          </cell>
          <cell r="D58" t="str">
            <v>287    300834       50.35       6       183</v>
          </cell>
        </row>
        <row r="59">
          <cell r="A59" t="str">
            <v>Totals: _____</v>
          </cell>
          <cell r="B59" t="str">
            <v>_____</v>
          </cell>
          <cell r="C59" t="str">
            <v>__________</v>
          </cell>
          <cell r="D59" t="str">
            <v>__________</v>
          </cell>
        </row>
        <row r="60">
          <cell r="A60">
            <v>1998</v>
          </cell>
          <cell r="B60">
            <v>4583</v>
          </cell>
          <cell r="C60">
            <v>1219173</v>
          </cell>
          <cell r="D60">
            <v>3940</v>
          </cell>
        </row>
        <row r="62">
          <cell r="A62">
            <v>36161</v>
          </cell>
          <cell r="B62">
            <v>260</v>
          </cell>
          <cell r="C62">
            <v>80559</v>
          </cell>
          <cell r="D62" t="str">
            <v>403    309843       60.78       6       186</v>
          </cell>
        </row>
        <row r="63">
          <cell r="A63">
            <v>36192</v>
          </cell>
          <cell r="B63">
            <v>192</v>
          </cell>
          <cell r="C63">
            <v>73872</v>
          </cell>
          <cell r="D63" t="str">
            <v>282    384751       59.49       6       132</v>
          </cell>
        </row>
        <row r="64">
          <cell r="A64">
            <v>36220</v>
          </cell>
          <cell r="B64">
            <v>328</v>
          </cell>
          <cell r="C64">
            <v>75363</v>
          </cell>
          <cell r="D64" t="str">
            <v>396    229766       54.70       6       163</v>
          </cell>
        </row>
        <row r="65">
          <cell r="A65">
            <v>36251</v>
          </cell>
          <cell r="B65">
            <v>297</v>
          </cell>
          <cell r="C65">
            <v>79504</v>
          </cell>
          <cell r="D65" t="str">
            <v>391    267691       56.83       6       180</v>
          </cell>
        </row>
        <row r="66">
          <cell r="A66">
            <v>36281</v>
          </cell>
          <cell r="B66">
            <v>316</v>
          </cell>
          <cell r="C66">
            <v>87215</v>
          </cell>
          <cell r="D66" t="str">
            <v>281    275997       47.07       6       186</v>
          </cell>
        </row>
        <row r="67">
          <cell r="A67">
            <v>36312</v>
          </cell>
          <cell r="B67">
            <v>285</v>
          </cell>
          <cell r="C67">
            <v>78112</v>
          </cell>
          <cell r="D67" t="str">
            <v>323    274078       53.13       6       180</v>
          </cell>
        </row>
        <row r="68">
          <cell r="A68">
            <v>36342</v>
          </cell>
          <cell r="B68">
            <v>285</v>
          </cell>
          <cell r="C68">
            <v>81434</v>
          </cell>
          <cell r="D68" t="str">
            <v>300    285734       51.28       6       185</v>
          </cell>
        </row>
        <row r="69">
          <cell r="A69">
            <v>36373</v>
          </cell>
          <cell r="B69">
            <v>277</v>
          </cell>
          <cell r="C69">
            <v>77846</v>
          </cell>
          <cell r="D69" t="str">
            <v>302    281033       52.16       6       186</v>
          </cell>
        </row>
        <row r="70">
          <cell r="A70">
            <v>36404</v>
          </cell>
          <cell r="B70">
            <v>288</v>
          </cell>
          <cell r="C70">
            <v>77006</v>
          </cell>
          <cell r="D70" t="str">
            <v>262    267382       47.64       6       180</v>
          </cell>
        </row>
        <row r="71">
          <cell r="A71">
            <v>36434</v>
          </cell>
          <cell r="B71">
            <v>284</v>
          </cell>
          <cell r="C71">
            <v>76512</v>
          </cell>
          <cell r="D71" t="str">
            <v>307    269409       51.95       6       186</v>
          </cell>
        </row>
        <row r="72">
          <cell r="A72">
            <v>36465</v>
          </cell>
          <cell r="B72">
            <v>257</v>
          </cell>
          <cell r="C72">
            <v>71353</v>
          </cell>
          <cell r="D72" t="str">
            <v>210    277639       44.97       6       180</v>
          </cell>
        </row>
        <row r="73">
          <cell r="A73">
            <v>36495</v>
          </cell>
          <cell r="B73">
            <v>258</v>
          </cell>
          <cell r="C73">
            <v>71922</v>
          </cell>
          <cell r="D73" t="str">
            <v>389    278768       60.12       6       186</v>
          </cell>
        </row>
        <row r="74">
          <cell r="A74" t="str">
            <v>Totals: _____</v>
          </cell>
          <cell r="B74" t="str">
            <v>_____</v>
          </cell>
          <cell r="C74" t="str">
            <v>__________</v>
          </cell>
          <cell r="D74" t="str">
            <v>__________</v>
          </cell>
        </row>
        <row r="75">
          <cell r="A75">
            <v>1999</v>
          </cell>
          <cell r="B75">
            <v>3327</v>
          </cell>
          <cell r="C75">
            <v>930698</v>
          </cell>
          <cell r="D75">
            <v>3846</v>
          </cell>
        </row>
        <row r="77">
          <cell r="A77">
            <v>36526</v>
          </cell>
          <cell r="B77">
            <v>204</v>
          </cell>
          <cell r="C77">
            <v>67807</v>
          </cell>
          <cell r="D77" t="str">
            <v>300    332388       59.52       6       186</v>
          </cell>
        </row>
        <row r="78">
          <cell r="A78">
            <v>36557</v>
          </cell>
          <cell r="B78">
            <v>231</v>
          </cell>
          <cell r="C78">
            <v>64698</v>
          </cell>
          <cell r="D78" t="str">
            <v>209    280078       47.50       6       174</v>
          </cell>
        </row>
        <row r="79">
          <cell r="A79">
            <v>36586</v>
          </cell>
          <cell r="B79">
            <v>229</v>
          </cell>
          <cell r="C79">
            <v>64206</v>
          </cell>
          <cell r="D79" t="str">
            <v>253    280376       52.49       6       186</v>
          </cell>
        </row>
        <row r="80">
          <cell r="A80">
            <v>36617</v>
          </cell>
          <cell r="B80">
            <v>241</v>
          </cell>
          <cell r="C80">
            <v>61338</v>
          </cell>
          <cell r="D80" t="str">
            <v>210    254515       46.56       6       180</v>
          </cell>
        </row>
        <row r="81">
          <cell r="A81">
            <v>36647</v>
          </cell>
          <cell r="B81">
            <v>368</v>
          </cell>
          <cell r="C81">
            <v>61850</v>
          </cell>
          <cell r="D81" t="str">
            <v>230    168071       38.46       6       186</v>
          </cell>
        </row>
        <row r="82">
          <cell r="A82">
            <v>36678</v>
          </cell>
          <cell r="B82">
            <v>300</v>
          </cell>
          <cell r="C82">
            <v>61828</v>
          </cell>
          <cell r="D82" t="str">
            <v>276    206094       47.92       6       180</v>
          </cell>
        </row>
        <row r="83">
          <cell r="A83">
            <v>36708</v>
          </cell>
          <cell r="B83">
            <v>396</v>
          </cell>
          <cell r="C83">
            <v>61744</v>
          </cell>
          <cell r="D83" t="str">
            <v>284    155920       41.76       6       186</v>
          </cell>
        </row>
        <row r="84">
          <cell r="A84">
            <v>36739</v>
          </cell>
          <cell r="B84">
            <v>268</v>
          </cell>
          <cell r="C84">
            <v>60385</v>
          </cell>
          <cell r="D84" t="str">
            <v>254    225318       48.66       6       186</v>
          </cell>
        </row>
        <row r="85">
          <cell r="A85">
            <v>36770</v>
          </cell>
          <cell r="B85">
            <v>60</v>
          </cell>
          <cell r="C85">
            <v>6537</v>
          </cell>
          <cell r="D85" t="str">
            <v>108951       48.66       1        30</v>
          </cell>
        </row>
        <row r="86">
          <cell r="A86">
            <v>36800</v>
          </cell>
          <cell r="B86">
            <v>245</v>
          </cell>
          <cell r="C86">
            <v>40699</v>
          </cell>
          <cell r="D86" t="str">
            <v>362    166119       59.64       4       124</v>
          </cell>
        </row>
        <row r="87">
          <cell r="A87">
            <v>36831</v>
          </cell>
          <cell r="B87">
            <v>213</v>
          </cell>
          <cell r="C87">
            <v>56345</v>
          </cell>
          <cell r="D87" t="str">
            <v>368    264531       63.34       6       180</v>
          </cell>
        </row>
        <row r="88">
          <cell r="A88">
            <v>36861</v>
          </cell>
          <cell r="B88">
            <v>430</v>
          </cell>
          <cell r="C88">
            <v>55387</v>
          </cell>
          <cell r="D88" t="str">
            <v>230    128807       34.85       6       186</v>
          </cell>
        </row>
        <row r="89">
          <cell r="A89" t="str">
            <v>Totals: _____</v>
          </cell>
          <cell r="B89" t="str">
            <v>_____</v>
          </cell>
          <cell r="C89" t="str">
            <v>__________</v>
          </cell>
          <cell r="D89" t="str">
            <v>__________</v>
          </cell>
        </row>
        <row r="90">
          <cell r="A90">
            <v>2000</v>
          </cell>
          <cell r="B90">
            <v>3185</v>
          </cell>
          <cell r="C90">
            <v>662824</v>
          </cell>
          <cell r="D90">
            <v>2976</v>
          </cell>
        </row>
        <row r="92">
          <cell r="A92">
            <v>36892</v>
          </cell>
          <cell r="B92">
            <v>223</v>
          </cell>
          <cell r="C92">
            <v>54618</v>
          </cell>
          <cell r="D92" t="str">
            <v>103    244924       31.60       6       186</v>
          </cell>
        </row>
        <row r="93">
          <cell r="A93">
            <v>36923</v>
          </cell>
          <cell r="B93">
            <v>239</v>
          </cell>
          <cell r="C93">
            <v>48179</v>
          </cell>
          <cell r="D93" t="str">
            <v>106    201586       30.72       6       112</v>
          </cell>
        </row>
        <row r="94">
          <cell r="A94">
            <v>36951</v>
          </cell>
          <cell r="B94">
            <v>205</v>
          </cell>
          <cell r="C94">
            <v>53474</v>
          </cell>
          <cell r="D94" t="str">
            <v>219    260849       51.65       6       124</v>
          </cell>
        </row>
        <row r="95">
          <cell r="A95">
            <v>36982</v>
          </cell>
          <cell r="B95">
            <v>67</v>
          </cell>
          <cell r="C95">
            <v>7360</v>
          </cell>
          <cell r="D95" t="str">
            <v>109851       51.65       1        30</v>
          </cell>
        </row>
        <row r="96">
          <cell r="A96">
            <v>37012</v>
          </cell>
          <cell r="B96">
            <v>244</v>
          </cell>
          <cell r="C96">
            <v>50180</v>
          </cell>
          <cell r="D96" t="str">
            <v>156    205656       39.00       6       123</v>
          </cell>
        </row>
        <row r="97">
          <cell r="A97" t="str">
            <v>Totals: _____</v>
          </cell>
          <cell r="B97" t="str">
            <v>_____</v>
          </cell>
          <cell r="C97" t="str">
            <v>__________</v>
          </cell>
          <cell r="D97" t="str">
            <v>__________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y97"/>
    </sheetNames>
    <sheetDataSet>
      <sheetData sheetId="0">
        <row r="35">
          <cell r="A35">
            <v>35551</v>
          </cell>
          <cell r="B35">
            <v>359</v>
          </cell>
          <cell r="C35">
            <v>56093</v>
          </cell>
          <cell r="D35" t="str">
            <v>811    156248       69.32       6        76</v>
          </cell>
        </row>
        <row r="36">
          <cell r="A36">
            <v>35582</v>
          </cell>
          <cell r="B36">
            <v>2217</v>
          </cell>
          <cell r="C36">
            <v>108993</v>
          </cell>
          <cell r="D36" t="str">
            <v>1,268     49163       36.38       5       124</v>
          </cell>
        </row>
        <row r="37">
          <cell r="A37">
            <v>35612</v>
          </cell>
          <cell r="B37">
            <v>2971</v>
          </cell>
          <cell r="C37">
            <v>119564</v>
          </cell>
          <cell r="D37" t="str">
            <v>1,077     40244       26.61       6       173</v>
          </cell>
        </row>
        <row r="38">
          <cell r="A38">
            <v>35643</v>
          </cell>
          <cell r="B38">
            <v>3595</v>
          </cell>
          <cell r="C38">
            <v>125755</v>
          </cell>
          <cell r="D38" t="str">
            <v>1,247     34981       25.75       6       173</v>
          </cell>
        </row>
        <row r="39">
          <cell r="A39">
            <v>35674</v>
          </cell>
          <cell r="B39">
            <v>2938</v>
          </cell>
          <cell r="C39">
            <v>109400</v>
          </cell>
          <cell r="D39" t="str">
            <v>943     37237       24.30       6       180</v>
          </cell>
        </row>
        <row r="40">
          <cell r="A40">
            <v>35704</v>
          </cell>
          <cell r="B40">
            <v>3238</v>
          </cell>
          <cell r="C40">
            <v>105537</v>
          </cell>
          <cell r="D40" t="str">
            <v>974     32594       23.12       6       186</v>
          </cell>
        </row>
        <row r="41">
          <cell r="A41">
            <v>35735</v>
          </cell>
          <cell r="B41">
            <v>2841</v>
          </cell>
          <cell r="C41">
            <v>89706</v>
          </cell>
          <cell r="D41" t="str">
            <v>1,250     31576       30.55       6       178</v>
          </cell>
        </row>
        <row r="42">
          <cell r="A42">
            <v>35765</v>
          </cell>
          <cell r="B42">
            <v>2279</v>
          </cell>
          <cell r="C42">
            <v>89135</v>
          </cell>
          <cell r="D42" t="str">
            <v>1,206     39112       34.61       6       184</v>
          </cell>
        </row>
        <row r="43">
          <cell r="A43" t="str">
            <v>Totals: ___</v>
          </cell>
          <cell r="B43" t="str">
            <v>_______</v>
          </cell>
          <cell r="C43" t="str">
            <v>__________</v>
          </cell>
          <cell r="D43" t="str">
            <v>__________</v>
          </cell>
        </row>
        <row r="44">
          <cell r="A44">
            <v>1997</v>
          </cell>
          <cell r="B44">
            <v>20438</v>
          </cell>
          <cell r="C44">
            <v>804183</v>
          </cell>
          <cell r="D44">
            <v>8776</v>
          </cell>
        </row>
        <row r="46">
          <cell r="A46">
            <v>35796</v>
          </cell>
          <cell r="B46">
            <v>2031</v>
          </cell>
          <cell r="C46">
            <v>91333</v>
          </cell>
          <cell r="D46" t="str">
            <v>974     44970       32.41       6       186</v>
          </cell>
        </row>
        <row r="47">
          <cell r="A47">
            <v>35827</v>
          </cell>
          <cell r="B47">
            <v>1773</v>
          </cell>
          <cell r="C47">
            <v>75386</v>
          </cell>
          <cell r="D47" t="str">
            <v>1,061     42519       37.44       6       168</v>
          </cell>
        </row>
        <row r="48">
          <cell r="A48">
            <v>35855</v>
          </cell>
          <cell r="B48">
            <v>1813</v>
          </cell>
          <cell r="C48">
            <v>76042</v>
          </cell>
          <cell r="D48" t="str">
            <v>914     41943       33.52       6       185</v>
          </cell>
        </row>
        <row r="49">
          <cell r="A49">
            <v>35886</v>
          </cell>
          <cell r="B49">
            <v>1028</v>
          </cell>
          <cell r="C49">
            <v>71327</v>
          </cell>
          <cell r="D49" t="str">
            <v>1,884     69385       64.70       6       180</v>
          </cell>
        </row>
        <row r="50">
          <cell r="A50">
            <v>35916</v>
          </cell>
          <cell r="B50">
            <v>1541</v>
          </cell>
          <cell r="C50">
            <v>73444</v>
          </cell>
          <cell r="D50" t="str">
            <v>827     47660       34.92       6       184</v>
          </cell>
        </row>
        <row r="51">
          <cell r="A51">
            <v>35947</v>
          </cell>
          <cell r="B51">
            <v>1235</v>
          </cell>
          <cell r="C51">
            <v>66302</v>
          </cell>
          <cell r="D51" t="str">
            <v>628     53686       33.71       6       171</v>
          </cell>
        </row>
        <row r="52">
          <cell r="A52">
            <v>35977</v>
          </cell>
          <cell r="B52">
            <v>1697</v>
          </cell>
          <cell r="C52">
            <v>73896</v>
          </cell>
          <cell r="D52" t="str">
            <v>920     43546       35.15       6       185</v>
          </cell>
        </row>
        <row r="53">
          <cell r="A53">
            <v>36008</v>
          </cell>
          <cell r="B53">
            <v>1337</v>
          </cell>
          <cell r="C53">
            <v>68303</v>
          </cell>
          <cell r="D53" t="str">
            <v>1,866     51087       58.26       6       185</v>
          </cell>
        </row>
        <row r="54">
          <cell r="A54">
            <v>36039</v>
          </cell>
          <cell r="B54">
            <v>1191</v>
          </cell>
          <cell r="C54">
            <v>63451</v>
          </cell>
          <cell r="D54" t="str">
            <v>1,051     53276       46.88       6       180</v>
          </cell>
        </row>
        <row r="55">
          <cell r="A55">
            <v>36069</v>
          </cell>
          <cell r="B55">
            <v>1229</v>
          </cell>
          <cell r="C55">
            <v>62693</v>
          </cell>
          <cell r="D55" t="str">
            <v>971     51012       44.14       6       186</v>
          </cell>
        </row>
        <row r="56">
          <cell r="A56">
            <v>36100</v>
          </cell>
          <cell r="B56">
            <v>1371</v>
          </cell>
          <cell r="C56">
            <v>57820</v>
          </cell>
          <cell r="D56" t="str">
            <v>915     42174       40.03       6       177</v>
          </cell>
        </row>
        <row r="57">
          <cell r="A57">
            <v>36130</v>
          </cell>
          <cell r="B57">
            <v>992</v>
          </cell>
          <cell r="C57">
            <v>58762</v>
          </cell>
          <cell r="D57" t="str">
            <v>929     59236       48.36       6       177</v>
          </cell>
        </row>
        <row r="58">
          <cell r="A58" t="str">
            <v>Totals: ___</v>
          </cell>
          <cell r="B58" t="str">
            <v>_______</v>
          </cell>
          <cell r="C58" t="str">
            <v>__________</v>
          </cell>
          <cell r="D58" t="str">
            <v>__________</v>
          </cell>
        </row>
        <row r="59">
          <cell r="A59">
            <v>1998</v>
          </cell>
          <cell r="B59">
            <v>17238</v>
          </cell>
          <cell r="C59">
            <v>838759</v>
          </cell>
          <cell r="D59">
            <v>12940</v>
          </cell>
        </row>
        <row r="61">
          <cell r="A61">
            <v>36161</v>
          </cell>
          <cell r="B61">
            <v>1143</v>
          </cell>
          <cell r="C61">
            <v>55685</v>
          </cell>
          <cell r="D61" t="str">
            <v>855     48719       42.79       6       178</v>
          </cell>
        </row>
        <row r="62">
          <cell r="A62">
            <v>36192</v>
          </cell>
          <cell r="B62">
            <v>813</v>
          </cell>
          <cell r="C62">
            <v>50321</v>
          </cell>
          <cell r="D62" t="str">
            <v>658     61896       44.73       6       168</v>
          </cell>
        </row>
        <row r="63">
          <cell r="A63">
            <v>36220</v>
          </cell>
          <cell r="B63">
            <v>976</v>
          </cell>
          <cell r="C63">
            <v>53415</v>
          </cell>
          <cell r="D63" t="str">
            <v>857     54729       46.75       6       186</v>
          </cell>
        </row>
        <row r="64">
          <cell r="A64">
            <v>36251</v>
          </cell>
          <cell r="B64">
            <v>1016</v>
          </cell>
          <cell r="C64">
            <v>48456</v>
          </cell>
          <cell r="D64" t="str">
            <v>779     47693       43.40       6       180</v>
          </cell>
        </row>
        <row r="65">
          <cell r="A65">
            <v>36281</v>
          </cell>
          <cell r="B65">
            <v>886</v>
          </cell>
          <cell r="C65">
            <v>47910</v>
          </cell>
          <cell r="D65" t="str">
            <v>842     54075       48.73       6       186</v>
          </cell>
        </row>
        <row r="66">
          <cell r="A66">
            <v>36312</v>
          </cell>
          <cell r="B66">
            <v>1299</v>
          </cell>
          <cell r="C66">
            <v>47508</v>
          </cell>
          <cell r="D66" t="str">
            <v>793     36573       37.91       6       180</v>
          </cell>
        </row>
        <row r="67">
          <cell r="A67">
            <v>36342</v>
          </cell>
          <cell r="B67">
            <v>878</v>
          </cell>
          <cell r="C67">
            <v>48035</v>
          </cell>
          <cell r="D67" t="str">
            <v>846     54710       49.07       6       186</v>
          </cell>
        </row>
        <row r="68">
          <cell r="A68">
            <v>36373</v>
          </cell>
          <cell r="B68">
            <v>587</v>
          </cell>
          <cell r="C68">
            <v>46717</v>
          </cell>
          <cell r="D68" t="str">
            <v>771     79587       56.77       6       186</v>
          </cell>
        </row>
        <row r="69">
          <cell r="A69">
            <v>36404</v>
          </cell>
          <cell r="B69">
            <v>705</v>
          </cell>
          <cell r="C69">
            <v>44116</v>
          </cell>
          <cell r="D69" t="str">
            <v>793     62576       52.94       6       180</v>
          </cell>
        </row>
        <row r="70">
          <cell r="A70">
            <v>36434</v>
          </cell>
          <cell r="B70">
            <v>327</v>
          </cell>
          <cell r="C70">
            <v>43381</v>
          </cell>
          <cell r="D70" t="str">
            <v>626    132664       65.69       5       155</v>
          </cell>
        </row>
        <row r="71">
          <cell r="A71">
            <v>36465</v>
          </cell>
          <cell r="B71">
            <v>960</v>
          </cell>
          <cell r="C71">
            <v>42102</v>
          </cell>
          <cell r="D71" t="str">
            <v>763     43857       44.28       6       180</v>
          </cell>
        </row>
        <row r="72">
          <cell r="A72">
            <v>36495</v>
          </cell>
          <cell r="B72">
            <v>746</v>
          </cell>
          <cell r="C72">
            <v>40092</v>
          </cell>
          <cell r="D72" t="str">
            <v>751     53743       50.17       6       186</v>
          </cell>
        </row>
        <row r="73">
          <cell r="A73" t="str">
            <v>Totals: ___</v>
          </cell>
          <cell r="B73" t="str">
            <v>_______</v>
          </cell>
          <cell r="C73" t="str">
            <v>__________</v>
          </cell>
          <cell r="D73" t="str">
            <v>__________</v>
          </cell>
        </row>
        <row r="74">
          <cell r="A74">
            <v>1999</v>
          </cell>
          <cell r="B74">
            <v>10336</v>
          </cell>
          <cell r="C74">
            <v>567738</v>
          </cell>
          <cell r="D74">
            <v>9334</v>
          </cell>
        </row>
        <row r="76">
          <cell r="A76">
            <v>36526</v>
          </cell>
          <cell r="B76">
            <v>698</v>
          </cell>
          <cell r="C76">
            <v>38233</v>
          </cell>
          <cell r="D76" t="str">
            <v>825     54776       54.17       6       185</v>
          </cell>
        </row>
        <row r="77">
          <cell r="A77">
            <v>36557</v>
          </cell>
          <cell r="B77">
            <v>177</v>
          </cell>
          <cell r="C77">
            <v>32595</v>
          </cell>
          <cell r="D77" t="str">
            <v>541    184153       75.35       6       161</v>
          </cell>
        </row>
        <row r="78">
          <cell r="A78">
            <v>36586</v>
          </cell>
          <cell r="B78">
            <v>380</v>
          </cell>
          <cell r="C78">
            <v>35120</v>
          </cell>
          <cell r="D78" t="str">
            <v>1,024     92422       72.93       6       182</v>
          </cell>
        </row>
        <row r="79">
          <cell r="A79">
            <v>36617</v>
          </cell>
          <cell r="B79">
            <v>303</v>
          </cell>
          <cell r="C79">
            <v>32947</v>
          </cell>
          <cell r="D79" t="str">
            <v>224    108736       42.50       6       180</v>
          </cell>
        </row>
        <row r="80">
          <cell r="A80">
            <v>36647</v>
          </cell>
          <cell r="B80">
            <v>234</v>
          </cell>
          <cell r="C80">
            <v>31174</v>
          </cell>
          <cell r="D80" t="str">
            <v>459    133223       66.23       6       184</v>
          </cell>
        </row>
        <row r="81">
          <cell r="A81">
            <v>36678</v>
          </cell>
          <cell r="B81">
            <v>203</v>
          </cell>
          <cell r="C81">
            <v>27162</v>
          </cell>
          <cell r="D81" t="str">
            <v>815    133803       80.06       6       161</v>
          </cell>
        </row>
        <row r="82">
          <cell r="A82">
            <v>36708</v>
          </cell>
          <cell r="B82">
            <v>516</v>
          </cell>
          <cell r="C82">
            <v>28137</v>
          </cell>
          <cell r="D82" t="str">
            <v>568     54530       52.40       6       182</v>
          </cell>
        </row>
        <row r="83">
          <cell r="A83">
            <v>36739</v>
          </cell>
          <cell r="B83">
            <v>411</v>
          </cell>
          <cell r="C83">
            <v>29225</v>
          </cell>
          <cell r="D83" t="str">
            <v>718     71108       63.60       6       179</v>
          </cell>
        </row>
        <row r="84">
          <cell r="A84">
            <v>36770</v>
          </cell>
          <cell r="B84">
            <v>452</v>
          </cell>
          <cell r="C84">
            <v>828</v>
          </cell>
          <cell r="D84" t="str">
            <v>265      1832       36.96       1        30</v>
          </cell>
        </row>
        <row r="85">
          <cell r="A85">
            <v>36800</v>
          </cell>
          <cell r="B85">
            <v>458</v>
          </cell>
          <cell r="C85">
            <v>4651</v>
          </cell>
          <cell r="D85" t="str">
            <v>254     10156       35.67       2        42</v>
          </cell>
        </row>
        <row r="86">
          <cell r="A86">
            <v>36831</v>
          </cell>
          <cell r="B86">
            <v>341</v>
          </cell>
          <cell r="C86">
            <v>35186</v>
          </cell>
          <cell r="D86" t="str">
            <v>1,007    103185       74.70       6       175</v>
          </cell>
        </row>
        <row r="87">
          <cell r="A87">
            <v>36861</v>
          </cell>
          <cell r="B87">
            <v>367</v>
          </cell>
          <cell r="C87">
            <v>36173</v>
          </cell>
          <cell r="D87" t="str">
            <v>931     98565       71.73       6       186</v>
          </cell>
        </row>
        <row r="88">
          <cell r="A88" t="str">
            <v>Totals: ___</v>
          </cell>
          <cell r="B88" t="str">
            <v>_______</v>
          </cell>
          <cell r="C88" t="str">
            <v>__________</v>
          </cell>
          <cell r="D88" t="str">
            <v>__________</v>
          </cell>
        </row>
        <row r="89">
          <cell r="A89">
            <v>2000</v>
          </cell>
          <cell r="B89">
            <v>4540</v>
          </cell>
          <cell r="C89">
            <v>331431</v>
          </cell>
          <cell r="D89">
            <v>7631</v>
          </cell>
        </row>
        <row r="91">
          <cell r="A91">
            <v>36892</v>
          </cell>
          <cell r="B91">
            <v>202</v>
          </cell>
          <cell r="C91">
            <v>36596</v>
          </cell>
          <cell r="D91" t="str">
            <v>720    181169       78.09       6       186</v>
          </cell>
        </row>
        <row r="92">
          <cell r="A92">
            <v>36923</v>
          </cell>
          <cell r="B92">
            <v>119</v>
          </cell>
          <cell r="C92">
            <v>31321</v>
          </cell>
          <cell r="D92" t="str">
            <v>800    263202       87.05       6        56</v>
          </cell>
        </row>
        <row r="93">
          <cell r="A93">
            <v>36951</v>
          </cell>
          <cell r="B93">
            <v>206</v>
          </cell>
          <cell r="C93">
            <v>33875</v>
          </cell>
          <cell r="D93" t="str">
            <v>807    164442       79.66       6        62</v>
          </cell>
        </row>
        <row r="94">
          <cell r="A94">
            <v>36982</v>
          </cell>
          <cell r="B94">
            <v>62</v>
          </cell>
          <cell r="C94">
            <v>7993</v>
          </cell>
          <cell r="D94" t="str">
            <v>382    128920       86.04       2        30</v>
          </cell>
        </row>
        <row r="95">
          <cell r="A95">
            <v>37012</v>
          </cell>
          <cell r="B95">
            <v>540</v>
          </cell>
          <cell r="C95">
            <v>29822</v>
          </cell>
          <cell r="D95" t="str">
            <v>483     55226       47.21       6        62</v>
          </cell>
        </row>
        <row r="96">
          <cell r="A96">
            <v>37043</v>
          </cell>
          <cell r="B96">
            <v>246</v>
          </cell>
          <cell r="C96">
            <v>376</v>
          </cell>
          <cell r="D96" t="str">
            <v>420      1529       63.06       1        30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n97"/>
    </sheetNames>
    <sheetDataSet>
      <sheetData sheetId="0">
        <row r="35">
          <cell r="A35">
            <v>35582</v>
          </cell>
          <cell r="B35">
            <v>6464</v>
          </cell>
          <cell r="C35">
            <v>258892</v>
          </cell>
          <cell r="D35" t="str">
            <v>4,658     40052       41.88      14       215</v>
          </cell>
        </row>
        <row r="36">
          <cell r="A36">
            <v>35612</v>
          </cell>
          <cell r="B36">
            <v>10127</v>
          </cell>
          <cell r="C36">
            <v>696162</v>
          </cell>
          <cell r="D36" t="str">
            <v>4,417     68744       30.37      14       433</v>
          </cell>
        </row>
        <row r="37">
          <cell r="A37">
            <v>35643</v>
          </cell>
          <cell r="B37">
            <v>10875</v>
          </cell>
          <cell r="C37">
            <v>607543</v>
          </cell>
          <cell r="D37" t="str">
            <v>5,771     55867       34.67      14       430</v>
          </cell>
        </row>
        <row r="38">
          <cell r="A38">
            <v>35674</v>
          </cell>
          <cell r="B38">
            <v>8988</v>
          </cell>
          <cell r="C38">
            <v>513813</v>
          </cell>
          <cell r="D38" t="str">
            <v>4,156     57167       31.62      14       417</v>
          </cell>
        </row>
        <row r="39">
          <cell r="A39">
            <v>35704</v>
          </cell>
          <cell r="B39">
            <v>7133</v>
          </cell>
          <cell r="C39">
            <v>462219</v>
          </cell>
          <cell r="D39" t="str">
            <v>5,073     64801       41.56      14       429</v>
          </cell>
        </row>
        <row r="40">
          <cell r="A40">
            <v>35735</v>
          </cell>
          <cell r="B40">
            <v>6699</v>
          </cell>
          <cell r="C40">
            <v>464119</v>
          </cell>
          <cell r="D40" t="str">
            <v>4,329     69282       39.25      14       414</v>
          </cell>
        </row>
        <row r="41">
          <cell r="A41">
            <v>35765</v>
          </cell>
          <cell r="B41">
            <v>7347</v>
          </cell>
          <cell r="C41">
            <v>469983</v>
          </cell>
          <cell r="D41" t="str">
            <v>4,335     63970       37.11      14       433</v>
          </cell>
        </row>
        <row r="42">
          <cell r="A42" t="str">
            <v>Totals: ___</v>
          </cell>
          <cell r="B42" t="str">
            <v>_______</v>
          </cell>
          <cell r="C42" t="str">
            <v>__________</v>
          </cell>
          <cell r="D42" t="str">
            <v>__________</v>
          </cell>
        </row>
        <row r="43">
          <cell r="A43">
            <v>1997</v>
          </cell>
          <cell r="B43">
            <v>57633</v>
          </cell>
          <cell r="C43">
            <v>3472731</v>
          </cell>
          <cell r="D43">
            <v>32739</v>
          </cell>
        </row>
        <row r="45">
          <cell r="A45">
            <v>35796</v>
          </cell>
          <cell r="B45">
            <v>7455</v>
          </cell>
          <cell r="C45">
            <v>452503</v>
          </cell>
          <cell r="D45" t="str">
            <v>3,215     60698       30.13      14       434</v>
          </cell>
        </row>
        <row r="46">
          <cell r="A46">
            <v>35827</v>
          </cell>
          <cell r="B46">
            <v>5868</v>
          </cell>
          <cell r="C46">
            <v>388295</v>
          </cell>
          <cell r="D46" t="str">
            <v>3,218     66172       35.42      14       392</v>
          </cell>
        </row>
        <row r="47">
          <cell r="A47">
            <v>35855</v>
          </cell>
          <cell r="B47">
            <v>6730</v>
          </cell>
          <cell r="C47">
            <v>408334</v>
          </cell>
          <cell r="D47" t="str">
            <v>3,141     60674       31.82      14       425</v>
          </cell>
        </row>
        <row r="48">
          <cell r="A48">
            <v>35886</v>
          </cell>
          <cell r="B48">
            <v>6578</v>
          </cell>
          <cell r="C48">
            <v>382943</v>
          </cell>
          <cell r="D48" t="str">
            <v>3,891     58216       37.17      14       420</v>
          </cell>
        </row>
        <row r="49">
          <cell r="A49">
            <v>35916</v>
          </cell>
          <cell r="B49">
            <v>6626</v>
          </cell>
          <cell r="C49">
            <v>378498</v>
          </cell>
          <cell r="D49" t="str">
            <v>2,866     57124       30.19      14       432</v>
          </cell>
        </row>
        <row r="50">
          <cell r="A50">
            <v>35947</v>
          </cell>
          <cell r="B50">
            <v>6093</v>
          </cell>
          <cell r="C50">
            <v>340217</v>
          </cell>
          <cell r="D50" t="str">
            <v>2,814     55838       31.59      14       405</v>
          </cell>
        </row>
        <row r="51">
          <cell r="A51">
            <v>35977</v>
          </cell>
          <cell r="B51">
            <v>5780</v>
          </cell>
          <cell r="C51">
            <v>311232</v>
          </cell>
          <cell r="D51" t="str">
            <v>2,770     53847       32.40      14       428</v>
          </cell>
        </row>
        <row r="52">
          <cell r="A52">
            <v>36008</v>
          </cell>
          <cell r="B52">
            <v>5406</v>
          </cell>
          <cell r="C52">
            <v>266226</v>
          </cell>
          <cell r="D52" t="str">
            <v>4,494     49247       45.39      14       415</v>
          </cell>
        </row>
        <row r="53">
          <cell r="A53">
            <v>36039</v>
          </cell>
          <cell r="B53">
            <v>6112</v>
          </cell>
          <cell r="C53">
            <v>326323</v>
          </cell>
          <cell r="D53" t="str">
            <v>2,724     53391       30.83      14       418</v>
          </cell>
        </row>
        <row r="54">
          <cell r="A54">
            <v>36069</v>
          </cell>
          <cell r="B54">
            <v>5685</v>
          </cell>
          <cell r="C54">
            <v>318128</v>
          </cell>
          <cell r="D54" t="str">
            <v>2,566     55960       31.10      13       398</v>
          </cell>
        </row>
        <row r="55">
          <cell r="A55">
            <v>36100</v>
          </cell>
          <cell r="B55">
            <v>5307</v>
          </cell>
          <cell r="C55">
            <v>325020</v>
          </cell>
          <cell r="D55" t="str">
            <v>2,145     61244       28.78      14       414</v>
          </cell>
        </row>
        <row r="56">
          <cell r="A56">
            <v>36130</v>
          </cell>
          <cell r="B56">
            <v>5206</v>
          </cell>
          <cell r="C56">
            <v>310956</v>
          </cell>
          <cell r="D56" t="str">
            <v>2,803     59731       35.00      13       403</v>
          </cell>
        </row>
        <row r="57">
          <cell r="A57" t="str">
            <v>Totals: ___</v>
          </cell>
          <cell r="B57" t="str">
            <v>_______</v>
          </cell>
          <cell r="C57" t="str">
            <v>__________</v>
          </cell>
          <cell r="D57" t="str">
            <v>__________</v>
          </cell>
        </row>
        <row r="58">
          <cell r="A58">
            <v>1998</v>
          </cell>
          <cell r="B58">
            <v>72846</v>
          </cell>
          <cell r="C58">
            <v>4208675</v>
          </cell>
          <cell r="D58">
            <v>36647</v>
          </cell>
        </row>
        <row r="60">
          <cell r="A60">
            <v>36161</v>
          </cell>
          <cell r="B60">
            <v>4567</v>
          </cell>
          <cell r="C60">
            <v>285366</v>
          </cell>
          <cell r="D60" t="str">
            <v>3,031     62485       39.89      14       403</v>
          </cell>
        </row>
        <row r="61">
          <cell r="A61">
            <v>36192</v>
          </cell>
          <cell r="B61">
            <v>3304</v>
          </cell>
          <cell r="C61">
            <v>92431</v>
          </cell>
          <cell r="D61" t="str">
            <v>2,263     27976       40.65      13       336</v>
          </cell>
        </row>
        <row r="62">
          <cell r="A62">
            <v>36220</v>
          </cell>
          <cell r="B62">
            <v>4514</v>
          </cell>
          <cell r="C62">
            <v>267053</v>
          </cell>
          <cell r="D62" t="str">
            <v>2,721     59162       37.61      14       433</v>
          </cell>
        </row>
        <row r="63">
          <cell r="A63">
            <v>36251</v>
          </cell>
          <cell r="B63">
            <v>3830</v>
          </cell>
          <cell r="C63">
            <v>242332</v>
          </cell>
          <cell r="D63" t="str">
            <v>2,818     63273       42.39      13       383</v>
          </cell>
        </row>
        <row r="64">
          <cell r="A64">
            <v>36281</v>
          </cell>
          <cell r="B64">
            <v>3980</v>
          </cell>
          <cell r="C64">
            <v>237183</v>
          </cell>
          <cell r="D64" t="str">
            <v>2,994     59594       42.93      13       400</v>
          </cell>
        </row>
        <row r="65">
          <cell r="A65">
            <v>36312</v>
          </cell>
          <cell r="B65">
            <v>4022</v>
          </cell>
          <cell r="C65">
            <v>221564</v>
          </cell>
          <cell r="D65" t="str">
            <v>1,536     55089       27.64      13       390</v>
          </cell>
        </row>
        <row r="66">
          <cell r="A66">
            <v>36342</v>
          </cell>
          <cell r="B66">
            <v>4383</v>
          </cell>
          <cell r="C66">
            <v>230979</v>
          </cell>
          <cell r="D66" t="str">
            <v>2,636     52699       37.56      14       434</v>
          </cell>
        </row>
        <row r="67">
          <cell r="A67">
            <v>36373</v>
          </cell>
          <cell r="B67">
            <v>4283</v>
          </cell>
          <cell r="C67">
            <v>217745</v>
          </cell>
          <cell r="D67" t="str">
            <v>2,015     50840       31.99      14       434</v>
          </cell>
        </row>
        <row r="68">
          <cell r="A68">
            <v>36404</v>
          </cell>
          <cell r="B68">
            <v>3927</v>
          </cell>
          <cell r="C68">
            <v>203227</v>
          </cell>
          <cell r="D68" t="str">
            <v>2,782     51752       41.47      14       414</v>
          </cell>
        </row>
        <row r="69">
          <cell r="A69">
            <v>36434</v>
          </cell>
          <cell r="B69">
            <v>1495</v>
          </cell>
          <cell r="C69">
            <v>197621</v>
          </cell>
          <cell r="D69" t="str">
            <v>431    132188       22.38      10       310</v>
          </cell>
        </row>
        <row r="70">
          <cell r="A70">
            <v>36465</v>
          </cell>
          <cell r="B70">
            <v>3170</v>
          </cell>
          <cell r="C70">
            <v>186951</v>
          </cell>
          <cell r="D70" t="str">
            <v>1,600     58976       33.54      13       390</v>
          </cell>
        </row>
        <row r="71">
          <cell r="A71">
            <v>36495</v>
          </cell>
          <cell r="B71">
            <v>3417</v>
          </cell>
          <cell r="C71">
            <v>181676</v>
          </cell>
          <cell r="D71" t="str">
            <v>1,984     53169       36.73      13       403</v>
          </cell>
        </row>
        <row r="72">
          <cell r="A72" t="str">
            <v>Totals: ___</v>
          </cell>
          <cell r="B72" t="str">
            <v>_______</v>
          </cell>
          <cell r="C72" t="str">
            <v>__________</v>
          </cell>
          <cell r="D72" t="str">
            <v>__________</v>
          </cell>
        </row>
        <row r="73">
          <cell r="A73">
            <v>1999</v>
          </cell>
          <cell r="B73">
            <v>44892</v>
          </cell>
          <cell r="C73">
            <v>2564128</v>
          </cell>
          <cell r="D73">
            <v>26811</v>
          </cell>
        </row>
        <row r="75">
          <cell r="A75">
            <v>36526</v>
          </cell>
          <cell r="B75">
            <v>2909</v>
          </cell>
          <cell r="C75">
            <v>182906</v>
          </cell>
          <cell r="D75" t="str">
            <v>2,009     62876       40.85      14       434</v>
          </cell>
        </row>
        <row r="76">
          <cell r="A76">
            <v>36557</v>
          </cell>
          <cell r="B76">
            <v>2292</v>
          </cell>
          <cell r="C76">
            <v>64642</v>
          </cell>
          <cell r="D76" t="str">
            <v>1,818     28204       44.23      11       319</v>
          </cell>
        </row>
        <row r="77">
          <cell r="A77">
            <v>36586</v>
          </cell>
          <cell r="B77">
            <v>3110</v>
          </cell>
          <cell r="C77">
            <v>180874</v>
          </cell>
          <cell r="D77" t="str">
            <v>2,074     58159       40.01      13       399</v>
          </cell>
        </row>
        <row r="78">
          <cell r="A78">
            <v>36617</v>
          </cell>
          <cell r="B78">
            <v>3018</v>
          </cell>
          <cell r="C78">
            <v>173686</v>
          </cell>
          <cell r="D78" t="str">
            <v>1,594     57551       34.56      14       420</v>
          </cell>
        </row>
        <row r="79">
          <cell r="A79">
            <v>36647</v>
          </cell>
          <cell r="B79">
            <v>3543</v>
          </cell>
          <cell r="C79">
            <v>172640</v>
          </cell>
          <cell r="D79" t="str">
            <v>2,301     48728       39.37      13       395</v>
          </cell>
        </row>
        <row r="80">
          <cell r="A80">
            <v>36678</v>
          </cell>
          <cell r="B80">
            <v>3246</v>
          </cell>
          <cell r="C80">
            <v>169560</v>
          </cell>
          <cell r="D80" t="str">
            <v>1,534     52237       32.09      14       417</v>
          </cell>
        </row>
        <row r="81">
          <cell r="A81">
            <v>36708</v>
          </cell>
          <cell r="B81">
            <v>2840</v>
          </cell>
          <cell r="C81">
            <v>171569</v>
          </cell>
          <cell r="D81" t="str">
            <v>1,814     60412       38.98      14       426</v>
          </cell>
        </row>
        <row r="82">
          <cell r="A82">
            <v>36739</v>
          </cell>
          <cell r="B82">
            <v>3020</v>
          </cell>
          <cell r="C82">
            <v>165561</v>
          </cell>
          <cell r="D82" t="str">
            <v>1,874     54822       38.29      14       428</v>
          </cell>
        </row>
        <row r="83">
          <cell r="A83">
            <v>36770</v>
          </cell>
          <cell r="B83">
            <v>2217</v>
          </cell>
          <cell r="C83">
            <v>104215</v>
          </cell>
          <cell r="D83" t="str">
            <v>1,288     47008       36.75       7       210</v>
          </cell>
        </row>
        <row r="84">
          <cell r="A84">
            <v>36800</v>
          </cell>
          <cell r="B84">
            <v>2449</v>
          </cell>
          <cell r="C84">
            <v>134694</v>
          </cell>
          <cell r="D84" t="str">
            <v>1,462     55000       37.38       9       269</v>
          </cell>
        </row>
        <row r="85">
          <cell r="A85">
            <v>36831</v>
          </cell>
          <cell r="B85">
            <v>2444</v>
          </cell>
          <cell r="C85">
            <v>138171</v>
          </cell>
          <cell r="D85" t="str">
            <v>1,357     56535       35.70      14       404</v>
          </cell>
        </row>
        <row r="86">
          <cell r="A86">
            <v>36861</v>
          </cell>
          <cell r="B86">
            <v>2754</v>
          </cell>
          <cell r="C86">
            <v>186356</v>
          </cell>
          <cell r="D86" t="str">
            <v>1,315     67668       32.32      14       434</v>
          </cell>
        </row>
        <row r="87">
          <cell r="A87" t="str">
            <v>Totals: ___</v>
          </cell>
          <cell r="B87" t="str">
            <v>_______</v>
          </cell>
          <cell r="C87" t="str">
            <v>__________</v>
          </cell>
          <cell r="D87" t="str">
            <v>__________</v>
          </cell>
        </row>
        <row r="88">
          <cell r="A88">
            <v>2000</v>
          </cell>
          <cell r="B88">
            <v>33842</v>
          </cell>
          <cell r="C88">
            <v>1844874</v>
          </cell>
          <cell r="D88">
            <v>20440</v>
          </cell>
        </row>
        <row r="90">
          <cell r="A90">
            <v>36892</v>
          </cell>
          <cell r="B90">
            <v>2854</v>
          </cell>
          <cell r="C90">
            <v>171914</v>
          </cell>
          <cell r="D90" t="str">
            <v>1,877     60237       39.67      13       403</v>
          </cell>
        </row>
        <row r="91">
          <cell r="A91">
            <v>36923</v>
          </cell>
          <cell r="B91">
            <v>2919</v>
          </cell>
          <cell r="C91">
            <v>153428</v>
          </cell>
          <cell r="D91" t="str">
            <v>1,499     52562       33.93      13       252</v>
          </cell>
        </row>
        <row r="92">
          <cell r="A92">
            <v>36951</v>
          </cell>
          <cell r="B92">
            <v>3083</v>
          </cell>
          <cell r="C92">
            <v>163980</v>
          </cell>
          <cell r="D92" t="str">
            <v>1,947     53189       38.71      13       279</v>
          </cell>
        </row>
        <row r="93">
          <cell r="A93">
            <v>36982</v>
          </cell>
          <cell r="B93">
            <v>1745</v>
          </cell>
          <cell r="C93">
            <v>2548</v>
          </cell>
          <cell r="D93" t="str">
            <v>1,244      1461       41.62       4       120</v>
          </cell>
        </row>
        <row r="94">
          <cell r="A94">
            <v>37012</v>
          </cell>
          <cell r="B94">
            <v>1708</v>
          </cell>
          <cell r="C94">
            <v>43025</v>
          </cell>
          <cell r="D94" t="str">
            <v>1,202     25191       41.31      10       186</v>
          </cell>
        </row>
        <row r="95">
          <cell r="A95">
            <v>37043</v>
          </cell>
          <cell r="B95">
            <v>1619</v>
          </cell>
          <cell r="C95">
            <v>2699</v>
          </cell>
          <cell r="D95" t="str">
            <v>1,082      1668       40.06       4       120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97"/>
    </sheetNames>
    <sheetDataSet>
      <sheetData sheetId="0">
        <row r="35">
          <cell r="A35">
            <v>35612</v>
          </cell>
          <cell r="B35">
            <v>964</v>
          </cell>
          <cell r="C35">
            <v>105189</v>
          </cell>
          <cell r="D35" t="str">
            <v>1,089    109118       53.04      11       218</v>
          </cell>
        </row>
        <row r="36">
          <cell r="A36">
            <v>35643</v>
          </cell>
          <cell r="B36">
            <v>2526</v>
          </cell>
          <cell r="C36">
            <v>263445</v>
          </cell>
          <cell r="D36" t="str">
            <v>1,418    104294       35.95      11       311</v>
          </cell>
        </row>
        <row r="37">
          <cell r="A37">
            <v>35674</v>
          </cell>
          <cell r="B37">
            <v>2363</v>
          </cell>
          <cell r="C37">
            <v>209352</v>
          </cell>
          <cell r="D37" t="str">
            <v>2,128     88596       47.38      11       326</v>
          </cell>
        </row>
        <row r="38">
          <cell r="A38">
            <v>35704</v>
          </cell>
          <cell r="B38">
            <v>2069</v>
          </cell>
          <cell r="C38">
            <v>188218</v>
          </cell>
          <cell r="D38" t="str">
            <v>1,183     90971       36.38      11       331</v>
          </cell>
        </row>
        <row r="39">
          <cell r="A39">
            <v>35735</v>
          </cell>
          <cell r="B39">
            <v>1602</v>
          </cell>
          <cell r="C39">
            <v>180070</v>
          </cell>
          <cell r="D39" t="str">
            <v>658    112404       29.12      11       304</v>
          </cell>
        </row>
        <row r="40">
          <cell r="A40">
            <v>35765</v>
          </cell>
          <cell r="B40">
            <v>1903</v>
          </cell>
          <cell r="C40">
            <v>173594</v>
          </cell>
          <cell r="D40" t="str">
            <v>1,538     91222       44.70      10       308</v>
          </cell>
        </row>
        <row r="41">
          <cell r="A41" t="str">
            <v>Totals: __</v>
          </cell>
          <cell r="B41" t="str">
            <v>________</v>
          </cell>
          <cell r="C41" t="str">
            <v>__________</v>
          </cell>
          <cell r="D41" t="str">
            <v>__________</v>
          </cell>
        </row>
        <row r="42">
          <cell r="A42">
            <v>1997</v>
          </cell>
          <cell r="B42">
            <v>11427</v>
          </cell>
          <cell r="C42">
            <v>1119868</v>
          </cell>
          <cell r="D42">
            <v>8014</v>
          </cell>
        </row>
        <row r="44">
          <cell r="A44">
            <v>35796</v>
          </cell>
          <cell r="B44">
            <v>1618</v>
          </cell>
          <cell r="C44">
            <v>167407</v>
          </cell>
          <cell r="D44" t="str">
            <v>963    103466       37.31      10       308</v>
          </cell>
        </row>
        <row r="45">
          <cell r="A45">
            <v>35827</v>
          </cell>
          <cell r="B45">
            <v>1409</v>
          </cell>
          <cell r="C45">
            <v>143781</v>
          </cell>
          <cell r="D45" t="str">
            <v>947    102045       40.20      10       280</v>
          </cell>
        </row>
        <row r="46">
          <cell r="A46">
            <v>35855</v>
          </cell>
          <cell r="B46">
            <v>1639</v>
          </cell>
          <cell r="C46">
            <v>145490</v>
          </cell>
          <cell r="D46" t="str">
            <v>620     88768       27.45      10       310</v>
          </cell>
        </row>
        <row r="47">
          <cell r="A47">
            <v>35886</v>
          </cell>
          <cell r="B47">
            <v>1133</v>
          </cell>
          <cell r="C47">
            <v>134331</v>
          </cell>
          <cell r="D47" t="str">
            <v>636    118563       35.95      10       299</v>
          </cell>
        </row>
        <row r="48">
          <cell r="A48">
            <v>35916</v>
          </cell>
          <cell r="B48">
            <v>1235</v>
          </cell>
          <cell r="C48">
            <v>132124</v>
          </cell>
          <cell r="D48" t="str">
            <v>668    106983       35.10      11       311</v>
          </cell>
        </row>
        <row r="49">
          <cell r="A49">
            <v>35947</v>
          </cell>
          <cell r="B49">
            <v>1577</v>
          </cell>
          <cell r="C49">
            <v>111855</v>
          </cell>
          <cell r="D49" t="str">
            <v>436     70929       21.66      11       304</v>
          </cell>
        </row>
        <row r="50">
          <cell r="A50">
            <v>35977</v>
          </cell>
          <cell r="B50">
            <v>1020</v>
          </cell>
          <cell r="C50">
            <v>124291</v>
          </cell>
          <cell r="D50" t="str">
            <v>447    121854       30.47      11       340</v>
          </cell>
        </row>
        <row r="51">
          <cell r="A51">
            <v>36008</v>
          </cell>
          <cell r="B51">
            <v>1237</v>
          </cell>
          <cell r="C51">
            <v>117770</v>
          </cell>
          <cell r="D51" t="str">
            <v>1,382     95207       52.77      11       340</v>
          </cell>
        </row>
        <row r="52">
          <cell r="A52">
            <v>36039</v>
          </cell>
          <cell r="B52">
            <v>1114</v>
          </cell>
          <cell r="C52">
            <v>109197</v>
          </cell>
          <cell r="D52" t="str">
            <v>563     98023       33.57      11       319</v>
          </cell>
        </row>
        <row r="53">
          <cell r="A53">
            <v>36069</v>
          </cell>
          <cell r="B53">
            <v>1234</v>
          </cell>
          <cell r="C53">
            <v>116557</v>
          </cell>
          <cell r="D53" t="str">
            <v>455     94455       26.94      11       317</v>
          </cell>
        </row>
        <row r="54">
          <cell r="A54">
            <v>36100</v>
          </cell>
          <cell r="B54">
            <v>1041</v>
          </cell>
          <cell r="C54">
            <v>104583</v>
          </cell>
          <cell r="D54" t="str">
            <v>329    100464       24.01      11       309</v>
          </cell>
        </row>
        <row r="55">
          <cell r="A55">
            <v>36130</v>
          </cell>
          <cell r="B55">
            <v>943</v>
          </cell>
          <cell r="C55">
            <v>108420</v>
          </cell>
          <cell r="D55" t="str">
            <v>592    114974       38.57      11       299</v>
          </cell>
        </row>
        <row r="56">
          <cell r="A56" t="str">
            <v>Totals: __</v>
          </cell>
          <cell r="B56" t="str">
            <v>________</v>
          </cell>
          <cell r="C56" t="str">
            <v>__________</v>
          </cell>
          <cell r="D56" t="str">
            <v>__________</v>
          </cell>
        </row>
        <row r="57">
          <cell r="A57">
            <v>1998</v>
          </cell>
          <cell r="B57">
            <v>15200</v>
          </cell>
          <cell r="C57">
            <v>1515806</v>
          </cell>
          <cell r="D57">
            <v>8038</v>
          </cell>
        </row>
        <row r="59">
          <cell r="A59">
            <v>36161</v>
          </cell>
          <cell r="B59">
            <v>1704</v>
          </cell>
          <cell r="C59">
            <v>105047</v>
          </cell>
          <cell r="D59" t="str">
            <v>564     61648       24.87      10       310</v>
          </cell>
        </row>
        <row r="60">
          <cell r="A60">
            <v>36192</v>
          </cell>
          <cell r="B60">
            <v>660</v>
          </cell>
          <cell r="C60">
            <v>93494</v>
          </cell>
          <cell r="D60" t="str">
            <v>449    141658       40.49      10       254</v>
          </cell>
        </row>
        <row r="61">
          <cell r="A61">
            <v>36220</v>
          </cell>
          <cell r="B61">
            <v>826</v>
          </cell>
          <cell r="C61">
            <v>105834</v>
          </cell>
          <cell r="D61" t="str">
            <v>609    128129       42.44      10       284</v>
          </cell>
        </row>
        <row r="62">
          <cell r="A62">
            <v>36251</v>
          </cell>
          <cell r="B62">
            <v>965</v>
          </cell>
          <cell r="C62">
            <v>102341</v>
          </cell>
          <cell r="D62" t="str">
            <v>496    106053       33.95      10       278</v>
          </cell>
        </row>
        <row r="63">
          <cell r="A63">
            <v>36281</v>
          </cell>
          <cell r="B63">
            <v>843</v>
          </cell>
          <cell r="C63">
            <v>103199</v>
          </cell>
          <cell r="D63" t="str">
            <v>655    122419       43.72      10       280</v>
          </cell>
        </row>
        <row r="64">
          <cell r="A64">
            <v>36312</v>
          </cell>
          <cell r="B64">
            <v>647</v>
          </cell>
          <cell r="C64">
            <v>97241</v>
          </cell>
          <cell r="D64" t="str">
            <v>764    150296       54.15      10       300</v>
          </cell>
        </row>
        <row r="65">
          <cell r="A65">
            <v>36342</v>
          </cell>
          <cell r="B65">
            <v>1335</v>
          </cell>
          <cell r="C65">
            <v>97290</v>
          </cell>
          <cell r="D65" t="str">
            <v>591     72877       30.69      10       310</v>
          </cell>
        </row>
        <row r="66">
          <cell r="A66">
            <v>36373</v>
          </cell>
          <cell r="B66">
            <v>827</v>
          </cell>
          <cell r="C66">
            <v>93428</v>
          </cell>
          <cell r="D66" t="str">
            <v>823    112973       49.88      10       310</v>
          </cell>
        </row>
        <row r="67">
          <cell r="A67">
            <v>36404</v>
          </cell>
          <cell r="B67">
            <v>809</v>
          </cell>
          <cell r="C67">
            <v>90187</v>
          </cell>
          <cell r="D67" t="str">
            <v>591    111480       42.21      10       300</v>
          </cell>
        </row>
        <row r="68">
          <cell r="A68">
            <v>36434</v>
          </cell>
          <cell r="B68">
            <v>566</v>
          </cell>
          <cell r="C68">
            <v>87353</v>
          </cell>
          <cell r="D68" t="str">
            <v>620    154334       52.28       9       279</v>
          </cell>
        </row>
        <row r="69">
          <cell r="A69">
            <v>36465</v>
          </cell>
          <cell r="B69">
            <v>621</v>
          </cell>
          <cell r="C69">
            <v>86274</v>
          </cell>
          <cell r="D69" t="str">
            <v>479    138928       43.55      10       300</v>
          </cell>
        </row>
        <row r="70">
          <cell r="A70">
            <v>36495</v>
          </cell>
          <cell r="B70">
            <v>952</v>
          </cell>
          <cell r="C70">
            <v>86886</v>
          </cell>
          <cell r="D70" t="str">
            <v>580     91267       37.86      10       310</v>
          </cell>
        </row>
        <row r="71">
          <cell r="A71" t="str">
            <v>Totals: __</v>
          </cell>
          <cell r="B71" t="str">
            <v>________</v>
          </cell>
          <cell r="C71" t="str">
            <v>__________</v>
          </cell>
          <cell r="D71" t="str">
            <v>__________</v>
          </cell>
        </row>
        <row r="72">
          <cell r="A72">
            <v>1999</v>
          </cell>
          <cell r="B72">
            <v>10755</v>
          </cell>
          <cell r="C72">
            <v>1148574</v>
          </cell>
          <cell r="D72">
            <v>7221</v>
          </cell>
        </row>
        <row r="74">
          <cell r="A74">
            <v>36526</v>
          </cell>
          <cell r="B74">
            <v>486</v>
          </cell>
          <cell r="C74">
            <v>81959</v>
          </cell>
          <cell r="D74" t="str">
            <v>526    168640       51.98      10       294</v>
          </cell>
        </row>
        <row r="75">
          <cell r="A75">
            <v>36557</v>
          </cell>
          <cell r="B75">
            <v>362</v>
          </cell>
          <cell r="C75">
            <v>39411</v>
          </cell>
          <cell r="D75" t="str">
            <v>268    108871       42.54       7       203</v>
          </cell>
        </row>
        <row r="76">
          <cell r="A76">
            <v>36586</v>
          </cell>
          <cell r="B76">
            <v>703</v>
          </cell>
          <cell r="C76">
            <v>77083</v>
          </cell>
          <cell r="D76" t="str">
            <v>589    109649       45.59      10       285</v>
          </cell>
        </row>
        <row r="77">
          <cell r="A77">
            <v>36617</v>
          </cell>
          <cell r="B77">
            <v>566</v>
          </cell>
          <cell r="C77">
            <v>75380</v>
          </cell>
          <cell r="D77" t="str">
            <v>428    133181       43.06      10       287</v>
          </cell>
        </row>
        <row r="78">
          <cell r="A78">
            <v>36647</v>
          </cell>
          <cell r="B78">
            <v>824</v>
          </cell>
          <cell r="C78">
            <v>84480</v>
          </cell>
          <cell r="D78" t="str">
            <v>635    102525       43.52      10       285</v>
          </cell>
        </row>
        <row r="79">
          <cell r="A79">
            <v>36678</v>
          </cell>
          <cell r="B79">
            <v>615</v>
          </cell>
          <cell r="C79">
            <v>78225</v>
          </cell>
          <cell r="D79" t="str">
            <v>567    127196       47.97      10       300</v>
          </cell>
        </row>
        <row r="80">
          <cell r="A80">
            <v>36708</v>
          </cell>
          <cell r="B80">
            <v>508</v>
          </cell>
          <cell r="C80">
            <v>78817</v>
          </cell>
          <cell r="D80" t="str">
            <v>744    155152       59.42      10       310</v>
          </cell>
        </row>
        <row r="81">
          <cell r="A81">
            <v>36739</v>
          </cell>
          <cell r="B81">
            <v>738</v>
          </cell>
          <cell r="C81">
            <v>75283</v>
          </cell>
          <cell r="D81" t="str">
            <v>689    102010       48.28      10       292</v>
          </cell>
        </row>
        <row r="82">
          <cell r="A82">
            <v>36770</v>
          </cell>
          <cell r="B82">
            <v>383</v>
          </cell>
          <cell r="C82">
            <v>38770</v>
          </cell>
          <cell r="D82" t="str">
            <v>476    101228       55.41       5       147</v>
          </cell>
        </row>
        <row r="83">
          <cell r="A83">
            <v>36800</v>
          </cell>
          <cell r="B83">
            <v>575</v>
          </cell>
          <cell r="C83">
            <v>52884</v>
          </cell>
          <cell r="D83" t="str">
            <v>656     91973       53.29       5       155</v>
          </cell>
        </row>
        <row r="84">
          <cell r="A84">
            <v>36831</v>
          </cell>
          <cell r="B84">
            <v>471</v>
          </cell>
          <cell r="C84">
            <v>58754</v>
          </cell>
          <cell r="D84" t="str">
            <v>316    124744       40.15       9       268</v>
          </cell>
        </row>
        <row r="85">
          <cell r="A85">
            <v>36861</v>
          </cell>
          <cell r="B85">
            <v>865</v>
          </cell>
          <cell r="C85">
            <v>71783</v>
          </cell>
          <cell r="D85" t="str">
            <v>552     82987       38.96      10       309</v>
          </cell>
        </row>
        <row r="86">
          <cell r="A86" t="str">
            <v>Totals: __</v>
          </cell>
          <cell r="B86" t="str">
            <v>________</v>
          </cell>
          <cell r="C86" t="str">
            <v>__________</v>
          </cell>
          <cell r="D86" t="str">
            <v>__________</v>
          </cell>
        </row>
        <row r="87">
          <cell r="A87">
            <v>2000</v>
          </cell>
          <cell r="B87">
            <v>7096</v>
          </cell>
          <cell r="C87">
            <v>812829</v>
          </cell>
          <cell r="D87">
            <v>6446</v>
          </cell>
        </row>
        <row r="89">
          <cell r="A89">
            <v>36892</v>
          </cell>
          <cell r="B89">
            <v>602</v>
          </cell>
          <cell r="C89">
            <v>71150</v>
          </cell>
          <cell r="D89" t="str">
            <v>446    118190       42.56      10       310</v>
          </cell>
        </row>
        <row r="90">
          <cell r="A90">
            <v>36923</v>
          </cell>
          <cell r="B90">
            <v>453</v>
          </cell>
          <cell r="C90">
            <v>63742</v>
          </cell>
          <cell r="D90" t="str">
            <v>395    140711       46.58      10       168</v>
          </cell>
        </row>
        <row r="91">
          <cell r="A91">
            <v>36951</v>
          </cell>
          <cell r="B91">
            <v>617</v>
          </cell>
          <cell r="C91">
            <v>68313</v>
          </cell>
          <cell r="D91" t="str">
            <v>479    110718       43.70      10       186</v>
          </cell>
        </row>
        <row r="92">
          <cell r="A92">
            <v>36982</v>
          </cell>
          <cell r="B92">
            <v>163</v>
          </cell>
          <cell r="C92">
            <v>18546</v>
          </cell>
          <cell r="D92" t="str">
            <v>499    113780       75.38       2        30</v>
          </cell>
        </row>
        <row r="93">
          <cell r="A93">
            <v>37012</v>
          </cell>
          <cell r="B93">
            <v>312</v>
          </cell>
          <cell r="C93">
            <v>48026</v>
          </cell>
          <cell r="D93" t="str">
            <v>387    153930       55.36       7        93</v>
          </cell>
        </row>
        <row r="94">
          <cell r="A94">
            <v>37043</v>
          </cell>
          <cell r="B94">
            <v>126</v>
          </cell>
          <cell r="C94">
            <v>4747</v>
          </cell>
          <cell r="D94" t="str">
            <v>65     37675       34.03       2        60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g97"/>
    </sheetNames>
    <sheetDataSet>
      <sheetData sheetId="0">
        <row r="35">
          <cell r="A35">
            <v>35643</v>
          </cell>
          <cell r="B35">
            <v>2406</v>
          </cell>
          <cell r="C35">
            <v>237855</v>
          </cell>
          <cell r="D35" t="str">
            <v>1,821     98860       43.08      12       280</v>
          </cell>
        </row>
        <row r="36">
          <cell r="A36">
            <v>35674</v>
          </cell>
          <cell r="B36">
            <v>2886</v>
          </cell>
          <cell r="C36">
            <v>273280</v>
          </cell>
          <cell r="D36" t="str">
            <v>1,408     94692       32.79      12       357</v>
          </cell>
        </row>
        <row r="37">
          <cell r="A37">
            <v>35704</v>
          </cell>
          <cell r="B37">
            <v>2591</v>
          </cell>
          <cell r="C37">
            <v>245738</v>
          </cell>
          <cell r="D37" t="str">
            <v>1,187     94843       31.42      12       372</v>
          </cell>
        </row>
        <row r="38">
          <cell r="A38">
            <v>35735</v>
          </cell>
          <cell r="B38">
            <v>2324</v>
          </cell>
          <cell r="C38">
            <v>210886</v>
          </cell>
          <cell r="D38" t="str">
            <v>1,243     90743       34.85      12       350</v>
          </cell>
        </row>
        <row r="39">
          <cell r="A39">
            <v>35765</v>
          </cell>
          <cell r="B39">
            <v>2183</v>
          </cell>
          <cell r="C39">
            <v>209924</v>
          </cell>
          <cell r="D39" t="str">
            <v>1,767     96164       44.73      12       365</v>
          </cell>
        </row>
        <row r="40">
          <cell r="A40" t="str">
            <v>Totals: ___</v>
          </cell>
          <cell r="B40" t="str">
            <v>_______</v>
          </cell>
          <cell r="C40" t="str">
            <v>__________</v>
          </cell>
          <cell r="D40" t="str">
            <v>__________</v>
          </cell>
        </row>
        <row r="41">
          <cell r="A41">
            <v>1997</v>
          </cell>
          <cell r="B41">
            <v>12390</v>
          </cell>
          <cell r="C41">
            <v>1177683</v>
          </cell>
          <cell r="D41">
            <v>7426</v>
          </cell>
        </row>
        <row r="43">
          <cell r="A43">
            <v>35796</v>
          </cell>
          <cell r="B43">
            <v>1825</v>
          </cell>
          <cell r="C43">
            <v>195291</v>
          </cell>
          <cell r="D43" t="str">
            <v>1,714    107009       48.43      12       370</v>
          </cell>
        </row>
        <row r="44">
          <cell r="A44">
            <v>35827</v>
          </cell>
          <cell r="B44">
            <v>1633</v>
          </cell>
          <cell r="C44">
            <v>171698</v>
          </cell>
          <cell r="D44" t="str">
            <v>1,397    105143       46.11      12       336</v>
          </cell>
        </row>
        <row r="45">
          <cell r="A45">
            <v>35855</v>
          </cell>
          <cell r="B45">
            <v>1750</v>
          </cell>
          <cell r="C45">
            <v>176382</v>
          </cell>
          <cell r="D45" t="str">
            <v>1,551    100790       46.99      12       370</v>
          </cell>
        </row>
        <row r="46">
          <cell r="A46">
            <v>35886</v>
          </cell>
          <cell r="B46">
            <v>1498</v>
          </cell>
          <cell r="C46">
            <v>163780</v>
          </cell>
          <cell r="D46" t="str">
            <v>1,331    109333       47.05      12       360</v>
          </cell>
        </row>
        <row r="47">
          <cell r="A47">
            <v>35916</v>
          </cell>
          <cell r="B47">
            <v>1472</v>
          </cell>
          <cell r="C47">
            <v>164314</v>
          </cell>
          <cell r="D47" t="str">
            <v>1,318    111627       47.24      12       369</v>
          </cell>
        </row>
        <row r="48">
          <cell r="A48">
            <v>35947</v>
          </cell>
          <cell r="B48">
            <v>1244</v>
          </cell>
          <cell r="C48">
            <v>131058</v>
          </cell>
          <cell r="D48" t="str">
            <v>1,141    105353       47.84      12       311</v>
          </cell>
        </row>
        <row r="49">
          <cell r="A49">
            <v>35977</v>
          </cell>
          <cell r="B49">
            <v>1324</v>
          </cell>
          <cell r="C49">
            <v>164697</v>
          </cell>
          <cell r="D49" t="str">
            <v>1,418    124394       51.71      12       370</v>
          </cell>
        </row>
        <row r="50">
          <cell r="A50">
            <v>36008</v>
          </cell>
          <cell r="B50">
            <v>1312</v>
          </cell>
          <cell r="C50">
            <v>156330</v>
          </cell>
          <cell r="D50" t="str">
            <v>2,124    119154       61.82      12       360</v>
          </cell>
        </row>
        <row r="51">
          <cell r="A51">
            <v>36039</v>
          </cell>
          <cell r="B51">
            <v>1537</v>
          </cell>
          <cell r="C51">
            <v>178836</v>
          </cell>
          <cell r="D51" t="str">
            <v>1,309    116354       45.99      12       352</v>
          </cell>
        </row>
        <row r="52">
          <cell r="A52">
            <v>36069</v>
          </cell>
          <cell r="B52">
            <v>1434</v>
          </cell>
          <cell r="C52">
            <v>175206</v>
          </cell>
          <cell r="D52" t="str">
            <v>1,376    122180       48.97      12       369</v>
          </cell>
        </row>
        <row r="53">
          <cell r="A53">
            <v>36100</v>
          </cell>
          <cell r="B53">
            <v>1383</v>
          </cell>
          <cell r="C53">
            <v>155847</v>
          </cell>
          <cell r="D53" t="str">
            <v>1,294    112688       48.34      12       328</v>
          </cell>
        </row>
        <row r="54">
          <cell r="A54">
            <v>36130</v>
          </cell>
          <cell r="B54">
            <v>1029</v>
          </cell>
          <cell r="C54">
            <v>111958</v>
          </cell>
          <cell r="D54" t="str">
            <v>1,177    108803       53.35      10       304</v>
          </cell>
        </row>
        <row r="55">
          <cell r="A55" t="str">
            <v>Totals: ___</v>
          </cell>
          <cell r="B55" t="str">
            <v>_______</v>
          </cell>
          <cell r="C55" t="str">
            <v>__________</v>
          </cell>
          <cell r="D55" t="str">
            <v>__________</v>
          </cell>
        </row>
        <row r="56">
          <cell r="A56">
            <v>1998</v>
          </cell>
          <cell r="B56">
            <v>17441</v>
          </cell>
          <cell r="C56">
            <v>1945397</v>
          </cell>
          <cell r="D56">
            <v>17150</v>
          </cell>
        </row>
        <row r="58">
          <cell r="A58">
            <v>36161</v>
          </cell>
          <cell r="B58">
            <v>1288</v>
          </cell>
          <cell r="C58">
            <v>148630</v>
          </cell>
          <cell r="D58" t="str">
            <v>1,413    115396       52.31      12       346</v>
          </cell>
        </row>
        <row r="59">
          <cell r="A59">
            <v>36192</v>
          </cell>
          <cell r="B59">
            <v>1218</v>
          </cell>
          <cell r="C59">
            <v>133835</v>
          </cell>
          <cell r="D59" t="str">
            <v>1,132    109881       48.17      12       313</v>
          </cell>
        </row>
        <row r="60">
          <cell r="A60">
            <v>36220</v>
          </cell>
          <cell r="B60">
            <v>1277</v>
          </cell>
          <cell r="C60">
            <v>144634</v>
          </cell>
          <cell r="D60" t="str">
            <v>1,347    113261       51.33      12       355</v>
          </cell>
        </row>
        <row r="61">
          <cell r="A61">
            <v>36251</v>
          </cell>
          <cell r="B61">
            <v>815</v>
          </cell>
          <cell r="C61">
            <v>109025</v>
          </cell>
          <cell r="D61" t="str">
            <v>1,215    133774       59.85      11       322</v>
          </cell>
        </row>
        <row r="62">
          <cell r="A62">
            <v>36281</v>
          </cell>
          <cell r="B62">
            <v>955</v>
          </cell>
          <cell r="C62">
            <v>139119</v>
          </cell>
          <cell r="D62" t="str">
            <v>1,263    145675       56.94      12       351</v>
          </cell>
        </row>
        <row r="63">
          <cell r="A63">
            <v>36312</v>
          </cell>
          <cell r="B63">
            <v>866</v>
          </cell>
          <cell r="C63">
            <v>98172</v>
          </cell>
          <cell r="D63" t="str">
            <v>1,269    113363       59.44      10       298</v>
          </cell>
        </row>
        <row r="64">
          <cell r="A64">
            <v>36342</v>
          </cell>
          <cell r="B64">
            <v>1094</v>
          </cell>
          <cell r="C64">
            <v>124310</v>
          </cell>
          <cell r="D64" t="str">
            <v>1,151    113629       51.27      11       341</v>
          </cell>
        </row>
        <row r="65">
          <cell r="A65">
            <v>36373</v>
          </cell>
          <cell r="B65">
            <v>1043</v>
          </cell>
          <cell r="C65">
            <v>112462</v>
          </cell>
          <cell r="D65" t="str">
            <v>1,324    107826       55.94      11       312</v>
          </cell>
        </row>
        <row r="66">
          <cell r="A66">
            <v>36404</v>
          </cell>
          <cell r="B66">
            <v>1072</v>
          </cell>
          <cell r="C66">
            <v>126165</v>
          </cell>
          <cell r="D66" t="str">
            <v>1,114    117692       50.96      12       341</v>
          </cell>
        </row>
        <row r="67">
          <cell r="A67">
            <v>36434</v>
          </cell>
          <cell r="B67">
            <v>948</v>
          </cell>
          <cell r="C67">
            <v>94812</v>
          </cell>
          <cell r="D67" t="str">
            <v>1,227    100013       56.41       9       257</v>
          </cell>
        </row>
        <row r="68">
          <cell r="A68">
            <v>36465</v>
          </cell>
          <cell r="B68">
            <v>702</v>
          </cell>
          <cell r="C68">
            <v>70661</v>
          </cell>
          <cell r="D68" t="str">
            <v>857    100657       54.97      10       263</v>
          </cell>
        </row>
        <row r="69">
          <cell r="A69">
            <v>36495</v>
          </cell>
          <cell r="B69">
            <v>767</v>
          </cell>
          <cell r="C69">
            <v>77459</v>
          </cell>
          <cell r="D69" t="str">
            <v>1,356    100990       63.87       9       279</v>
          </cell>
        </row>
        <row r="70">
          <cell r="A70" t="str">
            <v>Totals: ___</v>
          </cell>
          <cell r="B70" t="str">
            <v>_______</v>
          </cell>
          <cell r="C70" t="str">
            <v>__________</v>
          </cell>
          <cell r="D70" t="str">
            <v>__________</v>
          </cell>
        </row>
        <row r="71">
          <cell r="A71">
            <v>1999</v>
          </cell>
          <cell r="B71">
            <v>12045</v>
          </cell>
          <cell r="C71">
            <v>1379284</v>
          </cell>
          <cell r="D71">
            <v>14668</v>
          </cell>
        </row>
        <row r="73">
          <cell r="A73">
            <v>36526</v>
          </cell>
          <cell r="B73">
            <v>983</v>
          </cell>
          <cell r="C73">
            <v>99790</v>
          </cell>
          <cell r="D73" t="str">
            <v>1,231    101516       55.60      10       310</v>
          </cell>
        </row>
        <row r="74">
          <cell r="A74">
            <v>36557</v>
          </cell>
          <cell r="B74">
            <v>933</v>
          </cell>
          <cell r="C74">
            <v>100051</v>
          </cell>
          <cell r="D74" t="str">
            <v>3,432    107236       78.63      12       314</v>
          </cell>
        </row>
        <row r="75">
          <cell r="A75">
            <v>36586</v>
          </cell>
          <cell r="B75">
            <v>661</v>
          </cell>
          <cell r="C75">
            <v>76271</v>
          </cell>
          <cell r="D75" t="str">
            <v>5,470    115388       89.22      10       304</v>
          </cell>
        </row>
        <row r="76">
          <cell r="A76">
            <v>36617</v>
          </cell>
          <cell r="B76">
            <v>839</v>
          </cell>
          <cell r="C76">
            <v>92961</v>
          </cell>
          <cell r="D76" t="str">
            <v>1,130    110800       57.39      10       300</v>
          </cell>
        </row>
        <row r="77">
          <cell r="A77">
            <v>36647</v>
          </cell>
          <cell r="B77">
            <v>634</v>
          </cell>
          <cell r="C77">
            <v>70385</v>
          </cell>
          <cell r="D77" t="str">
            <v>1,073    111018       62.86       9       279</v>
          </cell>
        </row>
        <row r="78">
          <cell r="A78">
            <v>36678</v>
          </cell>
          <cell r="B78">
            <v>842</v>
          </cell>
          <cell r="C78">
            <v>86088</v>
          </cell>
          <cell r="D78" t="str">
            <v>1,295    102243       60.60      10       295</v>
          </cell>
        </row>
        <row r="79">
          <cell r="A79">
            <v>36708</v>
          </cell>
          <cell r="B79">
            <v>847</v>
          </cell>
          <cell r="C79">
            <v>88238</v>
          </cell>
          <cell r="D79" t="str">
            <v>1,187    104178       58.36      10       310</v>
          </cell>
        </row>
        <row r="80">
          <cell r="A80">
            <v>36739</v>
          </cell>
          <cell r="B80">
            <v>702</v>
          </cell>
          <cell r="C80">
            <v>83785</v>
          </cell>
          <cell r="D80" t="str">
            <v>1,152    119352       62.14      10       307</v>
          </cell>
        </row>
        <row r="81">
          <cell r="A81">
            <v>36770</v>
          </cell>
          <cell r="B81">
            <v>87</v>
          </cell>
          <cell r="C81">
            <v>16503</v>
          </cell>
          <cell r="D81" t="str">
            <v>135    189690       60.81       2        60</v>
          </cell>
        </row>
        <row r="82">
          <cell r="A82">
            <v>36800</v>
          </cell>
          <cell r="B82">
            <v>529</v>
          </cell>
          <cell r="C82">
            <v>36873</v>
          </cell>
          <cell r="D82" t="str">
            <v>812     69704       60.55       4       122</v>
          </cell>
        </row>
        <row r="83">
          <cell r="A83">
            <v>36831</v>
          </cell>
          <cell r="B83">
            <v>701</v>
          </cell>
          <cell r="C83">
            <v>73552</v>
          </cell>
          <cell r="D83" t="str">
            <v>1,093    104925       60.93      10       296</v>
          </cell>
        </row>
        <row r="84">
          <cell r="A84">
            <v>36861</v>
          </cell>
          <cell r="B84">
            <v>674</v>
          </cell>
          <cell r="C84">
            <v>68546</v>
          </cell>
          <cell r="D84" t="str">
            <v>928    101701       57.93      10       310</v>
          </cell>
        </row>
        <row r="85">
          <cell r="A85" t="str">
            <v>Totals: ___</v>
          </cell>
          <cell r="B85" t="str">
            <v>_______</v>
          </cell>
          <cell r="C85" t="str">
            <v>__________</v>
          </cell>
          <cell r="D85" t="str">
            <v>__________</v>
          </cell>
        </row>
        <row r="86">
          <cell r="A86">
            <v>2000</v>
          </cell>
          <cell r="B86">
            <v>8432</v>
          </cell>
          <cell r="C86">
            <v>893043</v>
          </cell>
          <cell r="D86">
            <v>18938</v>
          </cell>
        </row>
        <row r="88">
          <cell r="A88">
            <v>36892</v>
          </cell>
          <cell r="B88">
            <v>521</v>
          </cell>
          <cell r="C88">
            <v>55542</v>
          </cell>
          <cell r="D88" t="str">
            <v>873    106607       62.63       9       277</v>
          </cell>
        </row>
        <row r="89">
          <cell r="A89">
            <v>36923</v>
          </cell>
          <cell r="B89">
            <v>429</v>
          </cell>
          <cell r="C89">
            <v>50511</v>
          </cell>
          <cell r="D89" t="str">
            <v>696    117742       61.87       9       112</v>
          </cell>
        </row>
        <row r="90">
          <cell r="A90">
            <v>36951</v>
          </cell>
          <cell r="B90">
            <v>530</v>
          </cell>
          <cell r="C90">
            <v>57838</v>
          </cell>
          <cell r="D90" t="str">
            <v>1,167    109129       68.77       9       124</v>
          </cell>
        </row>
        <row r="91">
          <cell r="A91">
            <v>36982</v>
          </cell>
          <cell r="B91">
            <v>58</v>
          </cell>
          <cell r="C91">
            <v>11814</v>
          </cell>
          <cell r="D91" t="str">
            <v>81    203690       58.27       2        56</v>
          </cell>
        </row>
        <row r="92">
          <cell r="A92">
            <v>37012</v>
          </cell>
          <cell r="B92">
            <v>481</v>
          </cell>
          <cell r="C92">
            <v>51570</v>
          </cell>
          <cell r="D92" t="str">
            <v>830    107215       63.31       9       121</v>
          </cell>
        </row>
        <row r="93">
          <cell r="A93">
            <v>37043</v>
          </cell>
          <cell r="B93">
            <v>82</v>
          </cell>
          <cell r="C93">
            <v>13058</v>
          </cell>
          <cell r="D93" t="str">
            <v>87    159244       51.48       2        60</v>
          </cell>
        </row>
        <row r="94">
          <cell r="A94" t="str">
            <v>Totals: ___</v>
          </cell>
          <cell r="B94" t="str">
            <v>_______</v>
          </cell>
          <cell r="C94" t="str">
            <v>__________</v>
          </cell>
          <cell r="D94" t="str">
            <v>__________</v>
          </cell>
        </row>
        <row r="95">
          <cell r="A95">
            <v>2001</v>
          </cell>
          <cell r="B95">
            <v>2101</v>
          </cell>
          <cell r="C95">
            <v>240333</v>
          </cell>
          <cell r="D95">
            <v>3734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p97"/>
    </sheetNames>
    <sheetDataSet>
      <sheetData sheetId="0">
        <row r="35">
          <cell r="A35">
            <v>35674</v>
          </cell>
          <cell r="B35">
            <v>2949</v>
          </cell>
          <cell r="C35">
            <v>415633</v>
          </cell>
          <cell r="D35" t="str">
            <v>1,474    140941       33.33      12       269</v>
          </cell>
        </row>
        <row r="36">
          <cell r="A36">
            <v>35704</v>
          </cell>
          <cell r="B36">
            <v>6294</v>
          </cell>
          <cell r="C36">
            <v>1087643</v>
          </cell>
          <cell r="D36" t="str">
            <v>896    172807       12.46      12       333</v>
          </cell>
        </row>
        <row r="37">
          <cell r="A37">
            <v>35735</v>
          </cell>
          <cell r="B37">
            <v>6896</v>
          </cell>
          <cell r="C37">
            <v>852078</v>
          </cell>
          <cell r="D37" t="str">
            <v>1,119    123562       13.96      12       315</v>
          </cell>
        </row>
        <row r="38">
          <cell r="A38">
            <v>35765</v>
          </cell>
          <cell r="B38">
            <v>6791</v>
          </cell>
          <cell r="C38">
            <v>850701</v>
          </cell>
          <cell r="D38" t="str">
            <v>1,553    125269       18.61      11       340</v>
          </cell>
        </row>
        <row r="39">
          <cell r="A39" t="str">
            <v>Totals: ___</v>
          </cell>
          <cell r="B39" t="str">
            <v>_______</v>
          </cell>
          <cell r="C39" t="str">
            <v>__________</v>
          </cell>
          <cell r="D39" t="str">
            <v>__________</v>
          </cell>
        </row>
        <row r="40">
          <cell r="A40">
            <v>1997</v>
          </cell>
          <cell r="B40">
            <v>22930</v>
          </cell>
          <cell r="C40">
            <v>3206055</v>
          </cell>
          <cell r="D40">
            <v>5042</v>
          </cell>
        </row>
        <row r="42">
          <cell r="A42">
            <v>35796</v>
          </cell>
          <cell r="B42">
            <v>5337</v>
          </cell>
          <cell r="C42">
            <v>737377</v>
          </cell>
          <cell r="D42" t="str">
            <v>1,498    138164       21.92      11       340</v>
          </cell>
        </row>
        <row r="43">
          <cell r="A43">
            <v>35827</v>
          </cell>
          <cell r="B43">
            <v>4697</v>
          </cell>
          <cell r="C43">
            <v>641132</v>
          </cell>
          <cell r="D43" t="str">
            <v>1,326    136499       22.02      11       308</v>
          </cell>
        </row>
        <row r="44">
          <cell r="A44">
            <v>35855</v>
          </cell>
          <cell r="B44">
            <v>4871</v>
          </cell>
          <cell r="C44">
            <v>661941</v>
          </cell>
          <cell r="D44" t="str">
            <v>1,009    135895       17.16      11       335</v>
          </cell>
        </row>
        <row r="45">
          <cell r="A45">
            <v>35886</v>
          </cell>
          <cell r="B45">
            <v>4415</v>
          </cell>
          <cell r="C45">
            <v>607771</v>
          </cell>
          <cell r="D45" t="str">
            <v>1,160    137661       20.81      11       330</v>
          </cell>
        </row>
        <row r="46">
          <cell r="A46">
            <v>35916</v>
          </cell>
          <cell r="B46">
            <v>4095</v>
          </cell>
          <cell r="C46">
            <v>582349</v>
          </cell>
          <cell r="D46" t="str">
            <v>1,159    142210       22.06      11       339</v>
          </cell>
        </row>
        <row r="47">
          <cell r="A47">
            <v>35947</v>
          </cell>
          <cell r="B47">
            <v>4393</v>
          </cell>
          <cell r="C47">
            <v>546807</v>
          </cell>
          <cell r="D47" t="str">
            <v>799    124473       15.39      11       311</v>
          </cell>
        </row>
        <row r="48">
          <cell r="A48">
            <v>35977</v>
          </cell>
          <cell r="B48">
            <v>4442</v>
          </cell>
          <cell r="C48">
            <v>482742</v>
          </cell>
          <cell r="D48" t="str">
            <v>1,198    108677       21.24      11       333</v>
          </cell>
        </row>
        <row r="49">
          <cell r="A49">
            <v>36008</v>
          </cell>
          <cell r="B49">
            <v>4409</v>
          </cell>
          <cell r="C49">
            <v>472904</v>
          </cell>
          <cell r="D49" t="str">
            <v>1,135    107259       20.47      11       329</v>
          </cell>
        </row>
        <row r="50">
          <cell r="A50">
            <v>36039</v>
          </cell>
          <cell r="B50">
            <v>5084</v>
          </cell>
          <cell r="C50">
            <v>533091</v>
          </cell>
          <cell r="D50" t="str">
            <v>857    104857       14.43      11       330</v>
          </cell>
        </row>
        <row r="51">
          <cell r="A51">
            <v>36069</v>
          </cell>
          <cell r="B51">
            <v>4879</v>
          </cell>
          <cell r="C51">
            <v>513969</v>
          </cell>
          <cell r="D51" t="str">
            <v>987    105344       16.83      11       341</v>
          </cell>
        </row>
        <row r="52">
          <cell r="A52">
            <v>36100</v>
          </cell>
          <cell r="B52">
            <v>4350</v>
          </cell>
          <cell r="C52">
            <v>467412</v>
          </cell>
          <cell r="D52" t="str">
            <v>963    107452       18.13      12       360</v>
          </cell>
        </row>
        <row r="53">
          <cell r="A53">
            <v>36130</v>
          </cell>
          <cell r="B53">
            <v>4136</v>
          </cell>
          <cell r="C53">
            <v>451653</v>
          </cell>
          <cell r="D53" t="str">
            <v>892    109201       17.74      12       341</v>
          </cell>
        </row>
        <row r="54">
          <cell r="A54" t="str">
            <v>Totals: ___</v>
          </cell>
          <cell r="B54" t="str">
            <v>_______</v>
          </cell>
          <cell r="C54" t="str">
            <v>__________</v>
          </cell>
          <cell r="D54" t="str">
            <v>__________</v>
          </cell>
        </row>
        <row r="55">
          <cell r="A55">
            <v>1998</v>
          </cell>
          <cell r="B55">
            <v>55108</v>
          </cell>
          <cell r="C55">
            <v>6699148</v>
          </cell>
          <cell r="D55">
            <v>12983</v>
          </cell>
        </row>
        <row r="57">
          <cell r="A57">
            <v>36161</v>
          </cell>
          <cell r="B57">
            <v>4028</v>
          </cell>
          <cell r="C57">
            <v>438177</v>
          </cell>
          <cell r="D57" t="str">
            <v>1,033    108783       20.41      11       341</v>
          </cell>
        </row>
        <row r="58">
          <cell r="A58">
            <v>36192</v>
          </cell>
          <cell r="B58">
            <v>1605</v>
          </cell>
          <cell r="C58">
            <v>163344</v>
          </cell>
          <cell r="D58" t="str">
            <v>988    101772       38.10      10       251</v>
          </cell>
        </row>
        <row r="59">
          <cell r="A59">
            <v>36220</v>
          </cell>
          <cell r="B59">
            <v>3543</v>
          </cell>
          <cell r="C59">
            <v>426941</v>
          </cell>
          <cell r="D59" t="str">
            <v>1,240    120503       25.93      11       341</v>
          </cell>
        </row>
        <row r="60">
          <cell r="A60">
            <v>36251</v>
          </cell>
          <cell r="B60">
            <v>3437</v>
          </cell>
          <cell r="C60">
            <v>404466</v>
          </cell>
          <cell r="D60" t="str">
            <v>1,256    117680       26.76      12       340</v>
          </cell>
        </row>
        <row r="61">
          <cell r="A61">
            <v>36281</v>
          </cell>
          <cell r="B61">
            <v>3404</v>
          </cell>
          <cell r="C61">
            <v>409705</v>
          </cell>
          <cell r="D61" t="str">
            <v>1,125    120360       24.84      12       368</v>
          </cell>
        </row>
        <row r="62">
          <cell r="A62">
            <v>36312</v>
          </cell>
          <cell r="B62">
            <v>3326</v>
          </cell>
          <cell r="C62">
            <v>392131</v>
          </cell>
          <cell r="D62" t="str">
            <v>1,010    117899       23.29      12       360</v>
          </cell>
        </row>
        <row r="63">
          <cell r="A63">
            <v>36342</v>
          </cell>
          <cell r="B63">
            <v>3587</v>
          </cell>
          <cell r="C63">
            <v>391181</v>
          </cell>
          <cell r="D63" t="str">
            <v>1,033    109056       22.36      12       372</v>
          </cell>
        </row>
        <row r="64">
          <cell r="A64">
            <v>36373</v>
          </cell>
          <cell r="B64">
            <v>3866</v>
          </cell>
          <cell r="C64">
            <v>391114</v>
          </cell>
          <cell r="D64" t="str">
            <v>994    101168       20.45      12       372</v>
          </cell>
        </row>
        <row r="65">
          <cell r="A65">
            <v>36404</v>
          </cell>
          <cell r="B65">
            <v>3602</v>
          </cell>
          <cell r="C65">
            <v>374518</v>
          </cell>
          <cell r="D65" t="str">
            <v>1,058    103976       22.70      12       354</v>
          </cell>
        </row>
        <row r="66">
          <cell r="A66">
            <v>36434</v>
          </cell>
          <cell r="B66">
            <v>3605</v>
          </cell>
          <cell r="C66">
            <v>362373</v>
          </cell>
          <cell r="D66" t="str">
            <v>1,028    100520       22.19      11       341</v>
          </cell>
        </row>
        <row r="67">
          <cell r="A67">
            <v>36465</v>
          </cell>
          <cell r="B67">
            <v>3384</v>
          </cell>
          <cell r="C67">
            <v>361302</v>
          </cell>
          <cell r="D67" t="str">
            <v>652    106768       16.15      12       351</v>
          </cell>
        </row>
        <row r="68">
          <cell r="A68">
            <v>36495</v>
          </cell>
          <cell r="B68">
            <v>3574</v>
          </cell>
          <cell r="C68">
            <v>361328</v>
          </cell>
          <cell r="D68" t="str">
            <v>858    101100       19.36      12       372</v>
          </cell>
        </row>
        <row r="69">
          <cell r="A69" t="str">
            <v>Totals: ___</v>
          </cell>
          <cell r="B69" t="str">
            <v>_______</v>
          </cell>
          <cell r="C69" t="str">
            <v>__________</v>
          </cell>
          <cell r="D69" t="str">
            <v>__________</v>
          </cell>
        </row>
        <row r="70">
          <cell r="A70">
            <v>1999</v>
          </cell>
          <cell r="B70">
            <v>40961</v>
          </cell>
          <cell r="C70">
            <v>4476580</v>
          </cell>
          <cell r="D70">
            <v>12275</v>
          </cell>
        </row>
        <row r="72">
          <cell r="A72">
            <v>36526</v>
          </cell>
          <cell r="B72">
            <v>2932</v>
          </cell>
          <cell r="C72">
            <v>358850</v>
          </cell>
          <cell r="D72" t="str">
            <v>807    122391       21.58      12       372</v>
          </cell>
        </row>
        <row r="73">
          <cell r="A73">
            <v>36557</v>
          </cell>
          <cell r="B73">
            <v>368</v>
          </cell>
          <cell r="C73">
            <v>68863</v>
          </cell>
          <cell r="D73" t="str">
            <v>632    187128       63.20       9       261</v>
          </cell>
        </row>
        <row r="74">
          <cell r="A74">
            <v>36586</v>
          </cell>
          <cell r="B74">
            <v>2542</v>
          </cell>
          <cell r="C74">
            <v>333140</v>
          </cell>
          <cell r="D74" t="str">
            <v>575    131055       18.45      12       371</v>
          </cell>
        </row>
        <row r="75">
          <cell r="A75">
            <v>36617</v>
          </cell>
          <cell r="B75">
            <v>2602</v>
          </cell>
          <cell r="C75">
            <v>335865</v>
          </cell>
          <cell r="D75" t="str">
            <v>697    129080       21.13      12       360</v>
          </cell>
        </row>
        <row r="76">
          <cell r="A76">
            <v>36647</v>
          </cell>
          <cell r="B76">
            <v>2842</v>
          </cell>
          <cell r="C76">
            <v>338111</v>
          </cell>
          <cell r="D76" t="str">
            <v>953    118970       25.11      12       372</v>
          </cell>
        </row>
        <row r="77">
          <cell r="A77">
            <v>36678</v>
          </cell>
          <cell r="B77">
            <v>2521</v>
          </cell>
          <cell r="C77">
            <v>318885</v>
          </cell>
          <cell r="D77" t="str">
            <v>1,056    126492       29.52      12       358</v>
          </cell>
        </row>
        <row r="78">
          <cell r="A78">
            <v>36708</v>
          </cell>
          <cell r="B78">
            <v>2260</v>
          </cell>
          <cell r="C78">
            <v>319134</v>
          </cell>
          <cell r="D78" t="str">
            <v>1,036    141210       31.43      12       372</v>
          </cell>
        </row>
        <row r="79">
          <cell r="A79">
            <v>36739</v>
          </cell>
          <cell r="B79">
            <v>2681</v>
          </cell>
          <cell r="C79">
            <v>309193</v>
          </cell>
          <cell r="D79" t="str">
            <v>649    115328       19.49      12       350</v>
          </cell>
        </row>
        <row r="80">
          <cell r="A80">
            <v>36770</v>
          </cell>
          <cell r="B80">
            <v>1897</v>
          </cell>
          <cell r="C80">
            <v>249149</v>
          </cell>
          <cell r="D80" t="str">
            <v>269    131339       12.42       5       150</v>
          </cell>
        </row>
        <row r="81">
          <cell r="A81">
            <v>36800</v>
          </cell>
          <cell r="B81">
            <v>2522</v>
          </cell>
          <cell r="C81">
            <v>254377</v>
          </cell>
          <cell r="D81" t="str">
            <v>941    100864       27.17       7       217</v>
          </cell>
        </row>
        <row r="82">
          <cell r="A82">
            <v>36831</v>
          </cell>
          <cell r="B82">
            <v>1854</v>
          </cell>
          <cell r="C82">
            <v>295766</v>
          </cell>
          <cell r="D82" t="str">
            <v>777    159529       29.53      12       360</v>
          </cell>
        </row>
        <row r="83">
          <cell r="A83">
            <v>36861</v>
          </cell>
          <cell r="B83">
            <v>2316</v>
          </cell>
          <cell r="C83">
            <v>305202</v>
          </cell>
          <cell r="D83" t="str">
            <v>740    131780       24.21      12       372</v>
          </cell>
        </row>
        <row r="84">
          <cell r="A84" t="str">
            <v>Totals: ___</v>
          </cell>
          <cell r="B84" t="str">
            <v>_______</v>
          </cell>
          <cell r="C84" t="str">
            <v>__________</v>
          </cell>
          <cell r="D84" t="str">
            <v>__________</v>
          </cell>
        </row>
        <row r="85">
          <cell r="A85">
            <v>2000</v>
          </cell>
          <cell r="B85">
            <v>27337</v>
          </cell>
          <cell r="C85">
            <v>3486535</v>
          </cell>
          <cell r="D85">
            <v>9132</v>
          </cell>
        </row>
        <row r="87">
          <cell r="A87">
            <v>36892</v>
          </cell>
          <cell r="B87">
            <v>3277</v>
          </cell>
          <cell r="C87">
            <v>302868</v>
          </cell>
          <cell r="D87" t="str">
            <v>796     92423       19.54      12       372</v>
          </cell>
        </row>
        <row r="88">
          <cell r="A88">
            <v>36923</v>
          </cell>
          <cell r="B88">
            <v>2542</v>
          </cell>
          <cell r="C88">
            <v>265260</v>
          </cell>
          <cell r="D88" t="str">
            <v>892    104351       25.98      12       196</v>
          </cell>
        </row>
        <row r="89">
          <cell r="A89">
            <v>36951</v>
          </cell>
          <cell r="B89">
            <v>1940</v>
          </cell>
          <cell r="C89">
            <v>274386</v>
          </cell>
          <cell r="D89" t="str">
            <v>842    141437       30.27      11       186</v>
          </cell>
        </row>
        <row r="90">
          <cell r="A90">
            <v>36982</v>
          </cell>
          <cell r="B90">
            <v>71</v>
          </cell>
          <cell r="C90">
            <v>14359</v>
          </cell>
          <cell r="D90" t="str">
            <v>16    202240       18.39       2        60</v>
          </cell>
        </row>
        <row r="91">
          <cell r="A91">
            <v>37012</v>
          </cell>
          <cell r="B91">
            <v>259</v>
          </cell>
          <cell r="C91">
            <v>64211</v>
          </cell>
          <cell r="D91" t="str">
            <v>298    247919       53.50       8        91</v>
          </cell>
        </row>
        <row r="92">
          <cell r="A92">
            <v>37043</v>
          </cell>
          <cell r="B92">
            <v>57</v>
          </cell>
          <cell r="C92">
            <v>9240</v>
          </cell>
          <cell r="D92" t="str">
            <v>26    162106       31.33       1        30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t97"/>
    </sheetNames>
    <sheetDataSet>
      <sheetData sheetId="0">
        <row r="35">
          <cell r="A35">
            <v>35704</v>
          </cell>
          <cell r="B35">
            <v>25647</v>
          </cell>
          <cell r="C35">
            <v>195116</v>
          </cell>
          <cell r="D35" t="str">
            <v>651      7608        2.48      11       215</v>
          </cell>
        </row>
        <row r="36">
          <cell r="A36">
            <v>35735</v>
          </cell>
          <cell r="B36">
            <v>79463</v>
          </cell>
          <cell r="C36">
            <v>422426</v>
          </cell>
          <cell r="D36" t="str">
            <v>733      5317        0.91      11       324</v>
          </cell>
        </row>
        <row r="37">
          <cell r="A37">
            <v>35765</v>
          </cell>
          <cell r="B37">
            <v>81962</v>
          </cell>
          <cell r="C37">
            <v>501653</v>
          </cell>
          <cell r="D37" t="str">
            <v>2,089      6121        2.49      11       330</v>
          </cell>
        </row>
        <row r="38">
          <cell r="A38" t="str">
            <v>Totals: __</v>
          </cell>
          <cell r="B38" t="str">
            <v>________</v>
          </cell>
          <cell r="C38" t="str">
            <v>__________</v>
          </cell>
          <cell r="D38" t="str">
            <v>__________</v>
          </cell>
        </row>
        <row r="39">
          <cell r="A39">
            <v>1997</v>
          </cell>
          <cell r="B39">
            <v>187072</v>
          </cell>
          <cell r="C39">
            <v>1119195</v>
          </cell>
          <cell r="D39">
            <v>3473</v>
          </cell>
        </row>
        <row r="41">
          <cell r="A41">
            <v>35796</v>
          </cell>
          <cell r="B41">
            <v>68301</v>
          </cell>
          <cell r="C41">
            <v>505153</v>
          </cell>
          <cell r="D41" t="str">
            <v>1,442      7396        2.07      10       291</v>
          </cell>
        </row>
        <row r="42">
          <cell r="A42">
            <v>35827</v>
          </cell>
          <cell r="B42">
            <v>57768</v>
          </cell>
          <cell r="C42">
            <v>516849</v>
          </cell>
          <cell r="D42" t="str">
            <v>1,055      8947        1.79      10       264</v>
          </cell>
        </row>
        <row r="43">
          <cell r="A43">
            <v>35855</v>
          </cell>
          <cell r="B43">
            <v>61975</v>
          </cell>
          <cell r="C43">
            <v>585051</v>
          </cell>
          <cell r="D43" t="str">
            <v>885      9441        1.41      10       295</v>
          </cell>
        </row>
        <row r="44">
          <cell r="A44">
            <v>35886</v>
          </cell>
          <cell r="B44">
            <v>58036</v>
          </cell>
          <cell r="C44">
            <v>585909</v>
          </cell>
          <cell r="D44" t="str">
            <v>883     10096        1.50      10       288</v>
          </cell>
        </row>
        <row r="45">
          <cell r="A45">
            <v>35916</v>
          </cell>
          <cell r="B45">
            <v>64303</v>
          </cell>
          <cell r="C45">
            <v>625413</v>
          </cell>
          <cell r="D45" t="str">
            <v>772      9727        1.19      10       290</v>
          </cell>
        </row>
        <row r="46">
          <cell r="A46">
            <v>35947</v>
          </cell>
          <cell r="B46">
            <v>46437</v>
          </cell>
          <cell r="C46">
            <v>580368</v>
          </cell>
          <cell r="D46" t="str">
            <v>978     12498        2.06      10       281</v>
          </cell>
        </row>
        <row r="47">
          <cell r="A47">
            <v>35977</v>
          </cell>
          <cell r="B47">
            <v>46126</v>
          </cell>
          <cell r="C47">
            <v>655412</v>
          </cell>
          <cell r="D47" t="str">
            <v>1,240     14210        2.62      10       310</v>
          </cell>
        </row>
        <row r="48">
          <cell r="A48">
            <v>36008</v>
          </cell>
          <cell r="B48">
            <v>46558</v>
          </cell>
          <cell r="C48">
            <v>604369</v>
          </cell>
          <cell r="D48" t="str">
            <v>1,200     12981        2.51      10       308</v>
          </cell>
        </row>
        <row r="49">
          <cell r="A49">
            <v>36039</v>
          </cell>
          <cell r="B49">
            <v>40121</v>
          </cell>
          <cell r="C49">
            <v>568159</v>
          </cell>
          <cell r="D49" t="str">
            <v>1,106     14162        2.68      10       299</v>
          </cell>
        </row>
        <row r="50">
          <cell r="A50">
            <v>36069</v>
          </cell>
          <cell r="B50">
            <v>40832</v>
          </cell>
          <cell r="C50">
            <v>629356</v>
          </cell>
          <cell r="D50" t="str">
            <v>1,068     15414        2.55      10       306</v>
          </cell>
        </row>
        <row r="51">
          <cell r="A51">
            <v>36100</v>
          </cell>
          <cell r="B51">
            <v>35802</v>
          </cell>
          <cell r="C51">
            <v>596799</v>
          </cell>
          <cell r="D51" t="str">
            <v>1,351     16670        3.64      10       299</v>
          </cell>
        </row>
        <row r="52">
          <cell r="A52">
            <v>36130</v>
          </cell>
          <cell r="B52">
            <v>35974</v>
          </cell>
          <cell r="C52">
            <v>599819</v>
          </cell>
          <cell r="D52" t="str">
            <v>1,329     16674        3.56      10       309</v>
          </cell>
        </row>
        <row r="53">
          <cell r="A53" t="str">
            <v>Totals: __</v>
          </cell>
          <cell r="B53" t="str">
            <v>________</v>
          </cell>
          <cell r="C53" t="str">
            <v>__________</v>
          </cell>
          <cell r="D53" t="str">
            <v>__________</v>
          </cell>
        </row>
        <row r="54">
          <cell r="A54">
            <v>1998</v>
          </cell>
          <cell r="B54">
            <v>602233</v>
          </cell>
          <cell r="C54">
            <v>7052657</v>
          </cell>
          <cell r="D54">
            <v>13309</v>
          </cell>
        </row>
        <row r="56">
          <cell r="A56">
            <v>36161</v>
          </cell>
          <cell r="B56">
            <v>34739</v>
          </cell>
          <cell r="C56">
            <v>597285</v>
          </cell>
          <cell r="D56" t="str">
            <v>1,347     17194        3.73      10       304</v>
          </cell>
        </row>
        <row r="57">
          <cell r="A57">
            <v>36192</v>
          </cell>
          <cell r="B57">
            <v>30019</v>
          </cell>
          <cell r="C57">
            <v>542876</v>
          </cell>
          <cell r="D57" t="str">
            <v>955     18085        3.08       9       224</v>
          </cell>
        </row>
        <row r="58">
          <cell r="A58">
            <v>36220</v>
          </cell>
          <cell r="B58">
            <v>35067</v>
          </cell>
          <cell r="C58">
            <v>649999</v>
          </cell>
          <cell r="D58" t="str">
            <v>1,473     18536        4.03      10       307</v>
          </cell>
        </row>
        <row r="59">
          <cell r="A59">
            <v>36251</v>
          </cell>
          <cell r="B59">
            <v>31143</v>
          </cell>
          <cell r="C59">
            <v>626422</v>
          </cell>
          <cell r="D59" t="str">
            <v>1,424     20115        4.37       9       270</v>
          </cell>
        </row>
        <row r="60">
          <cell r="A60">
            <v>36281</v>
          </cell>
          <cell r="B60">
            <v>31303</v>
          </cell>
          <cell r="C60">
            <v>664982</v>
          </cell>
          <cell r="D60" t="str">
            <v>1,710     21244        5.18      10       306</v>
          </cell>
        </row>
        <row r="61">
          <cell r="A61">
            <v>36312</v>
          </cell>
          <cell r="B61">
            <v>29849</v>
          </cell>
          <cell r="C61">
            <v>663428</v>
          </cell>
          <cell r="D61" t="str">
            <v>1,623     22227        5.16       9       269</v>
          </cell>
        </row>
        <row r="62">
          <cell r="A62">
            <v>36342</v>
          </cell>
          <cell r="B62">
            <v>31246</v>
          </cell>
          <cell r="C62">
            <v>723199</v>
          </cell>
          <cell r="D62" t="str">
            <v>1,919     23146        5.79      10       307</v>
          </cell>
        </row>
        <row r="63">
          <cell r="A63">
            <v>36373</v>
          </cell>
          <cell r="B63">
            <v>31140</v>
          </cell>
          <cell r="C63">
            <v>735122</v>
          </cell>
          <cell r="D63" t="str">
            <v>1,896     23608        5.74      10       307</v>
          </cell>
        </row>
        <row r="64">
          <cell r="A64">
            <v>36404</v>
          </cell>
          <cell r="B64">
            <v>29595</v>
          </cell>
          <cell r="C64">
            <v>752263</v>
          </cell>
          <cell r="D64" t="str">
            <v>2,006     25419        6.35      10       300</v>
          </cell>
        </row>
        <row r="65">
          <cell r="A65">
            <v>36434</v>
          </cell>
          <cell r="B65">
            <v>27633</v>
          </cell>
          <cell r="C65">
            <v>703775</v>
          </cell>
          <cell r="D65" t="str">
            <v>1,752     25469        5.96       9       279</v>
          </cell>
        </row>
        <row r="66">
          <cell r="A66">
            <v>36465</v>
          </cell>
          <cell r="B66">
            <v>26295</v>
          </cell>
          <cell r="C66">
            <v>647856</v>
          </cell>
          <cell r="D66" t="str">
            <v>1,435     24638        5.17       9       270</v>
          </cell>
        </row>
        <row r="67">
          <cell r="A67">
            <v>36495</v>
          </cell>
          <cell r="B67">
            <v>27364</v>
          </cell>
          <cell r="C67">
            <v>685362</v>
          </cell>
          <cell r="D67" t="str">
            <v>1,617     25047        5.58       9       279</v>
          </cell>
        </row>
        <row r="68">
          <cell r="A68" t="str">
            <v>Totals: __</v>
          </cell>
          <cell r="B68" t="str">
            <v>________</v>
          </cell>
          <cell r="C68" t="str">
            <v>__________</v>
          </cell>
          <cell r="D68" t="str">
            <v>__________</v>
          </cell>
        </row>
        <row r="69">
          <cell r="A69">
            <v>1999</v>
          </cell>
          <cell r="B69">
            <v>365393</v>
          </cell>
          <cell r="C69">
            <v>7992569</v>
          </cell>
          <cell r="D69">
            <v>19157</v>
          </cell>
        </row>
        <row r="71">
          <cell r="A71">
            <v>36526</v>
          </cell>
          <cell r="B71">
            <v>28020</v>
          </cell>
          <cell r="C71">
            <v>724669</v>
          </cell>
          <cell r="D71" t="str">
            <v>1,704     25863        5.73       9       279</v>
          </cell>
        </row>
        <row r="72">
          <cell r="A72">
            <v>36557</v>
          </cell>
          <cell r="B72">
            <v>27669</v>
          </cell>
          <cell r="C72">
            <v>695924</v>
          </cell>
          <cell r="D72" t="str">
            <v>1,563     25152        5.35       7       203</v>
          </cell>
        </row>
        <row r="73">
          <cell r="A73">
            <v>36586</v>
          </cell>
          <cell r="B73">
            <v>28399</v>
          </cell>
          <cell r="C73">
            <v>810777</v>
          </cell>
          <cell r="D73" t="str">
            <v>1,902     28550        6.28       9       279</v>
          </cell>
        </row>
        <row r="74">
          <cell r="A74">
            <v>36617</v>
          </cell>
          <cell r="B74">
            <v>25121</v>
          </cell>
          <cell r="C74">
            <v>737052</v>
          </cell>
          <cell r="D74" t="str">
            <v>1,899     29341        7.03       9       270</v>
          </cell>
        </row>
        <row r="75">
          <cell r="A75">
            <v>36647</v>
          </cell>
          <cell r="B75">
            <v>26627</v>
          </cell>
          <cell r="C75">
            <v>796155</v>
          </cell>
          <cell r="D75" t="str">
            <v>2,170     29901        7.54       9       279</v>
          </cell>
        </row>
        <row r="76">
          <cell r="A76">
            <v>36678</v>
          </cell>
          <cell r="B76">
            <v>25258</v>
          </cell>
          <cell r="C76">
            <v>775517</v>
          </cell>
          <cell r="D76" t="str">
            <v>2,106     30704        7.70      10       300</v>
          </cell>
        </row>
        <row r="77">
          <cell r="A77">
            <v>36708</v>
          </cell>
          <cell r="B77">
            <v>25482</v>
          </cell>
          <cell r="C77">
            <v>829987</v>
          </cell>
          <cell r="D77" t="str">
            <v>2,429     32572        8.70      10       310</v>
          </cell>
        </row>
        <row r="78">
          <cell r="A78">
            <v>36739</v>
          </cell>
          <cell r="B78">
            <v>506</v>
          </cell>
          <cell r="C78">
            <v>55006</v>
          </cell>
          <cell r="D78" t="str">
            <v>646    108708       56.08       9       279</v>
          </cell>
        </row>
        <row r="79">
          <cell r="A79">
            <v>36770</v>
          </cell>
          <cell r="B79">
            <v>190</v>
          </cell>
          <cell r="C79">
            <v>17601</v>
          </cell>
          <cell r="D79" t="str">
            <v>281     92637       59.66       3        90</v>
          </cell>
        </row>
        <row r="80">
          <cell r="A80">
            <v>36800</v>
          </cell>
          <cell r="B80">
            <v>23377</v>
          </cell>
          <cell r="C80">
            <v>774839</v>
          </cell>
          <cell r="D80" t="str">
            <v>1,802     33146        7.16       6       186</v>
          </cell>
        </row>
        <row r="81">
          <cell r="A81">
            <v>36831</v>
          </cell>
          <cell r="B81">
            <v>20011</v>
          </cell>
          <cell r="C81">
            <v>786480</v>
          </cell>
          <cell r="D81" t="str">
            <v>1,490     39303        6.93      10       297</v>
          </cell>
        </row>
        <row r="82">
          <cell r="A82">
            <v>36861</v>
          </cell>
          <cell r="B82">
            <v>346</v>
          </cell>
          <cell r="C82">
            <v>44259</v>
          </cell>
          <cell r="D82" t="str">
            <v>376    127917       52.08       9       275</v>
          </cell>
        </row>
        <row r="83">
          <cell r="A83" t="str">
            <v>Totals: __</v>
          </cell>
          <cell r="B83" t="str">
            <v>________</v>
          </cell>
          <cell r="C83" t="str">
            <v>__________</v>
          </cell>
          <cell r="D83" t="str">
            <v>__________</v>
          </cell>
        </row>
        <row r="84">
          <cell r="A84">
            <v>2000</v>
          </cell>
          <cell r="B84">
            <v>231006</v>
          </cell>
          <cell r="C84">
            <v>7048266</v>
          </cell>
          <cell r="D84">
            <v>18368</v>
          </cell>
        </row>
        <row r="86">
          <cell r="A86">
            <v>36892</v>
          </cell>
          <cell r="B86">
            <v>358</v>
          </cell>
          <cell r="C86">
            <v>43711</v>
          </cell>
          <cell r="D86" t="str">
            <v>237    122098       39.83       8       248</v>
          </cell>
        </row>
        <row r="87">
          <cell r="A87">
            <v>36923</v>
          </cell>
          <cell r="B87">
            <v>335</v>
          </cell>
          <cell r="C87">
            <v>40291</v>
          </cell>
          <cell r="D87" t="str">
            <v>402    120272       54.55       8       140</v>
          </cell>
        </row>
        <row r="88">
          <cell r="A88">
            <v>36951</v>
          </cell>
          <cell r="B88">
            <v>266</v>
          </cell>
          <cell r="C88">
            <v>39484</v>
          </cell>
          <cell r="D88" t="str">
            <v>297    148437       52.75       7       124</v>
          </cell>
        </row>
        <row r="89">
          <cell r="A89">
            <v>36982</v>
          </cell>
          <cell r="B89">
            <v>123</v>
          </cell>
          <cell r="C89">
            <v>14037</v>
          </cell>
          <cell r="D89" t="str">
            <v>114122       52.75       1        30</v>
          </cell>
        </row>
        <row r="90">
          <cell r="A90">
            <v>37012</v>
          </cell>
          <cell r="B90">
            <v>167</v>
          </cell>
          <cell r="C90">
            <v>31384</v>
          </cell>
          <cell r="D90" t="str">
            <v>92    187929       35.52       5        62</v>
          </cell>
        </row>
        <row r="91">
          <cell r="A91" t="str">
            <v>Totals: __</v>
          </cell>
          <cell r="B91" t="str">
            <v>________</v>
          </cell>
          <cell r="C91" t="str">
            <v>__________</v>
          </cell>
          <cell r="D91" t="str">
            <v>__________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v97"/>
    </sheetNames>
    <sheetDataSet>
      <sheetData sheetId="0">
        <row r="35">
          <cell r="A35">
            <v>35735</v>
          </cell>
          <cell r="B35">
            <v>2326</v>
          </cell>
          <cell r="C35">
            <v>353460</v>
          </cell>
          <cell r="D35" t="str">
            <v>2,060    151961       46.97      12       321</v>
          </cell>
        </row>
        <row r="36">
          <cell r="A36">
            <v>35765</v>
          </cell>
          <cell r="B36">
            <v>4733</v>
          </cell>
          <cell r="C36">
            <v>469984</v>
          </cell>
          <cell r="D36" t="str">
            <v>3,971     99300       45.62      12       362</v>
          </cell>
        </row>
        <row r="37">
          <cell r="A37" t="str">
            <v>Totals: ___</v>
          </cell>
          <cell r="B37" t="str">
            <v>_______</v>
          </cell>
          <cell r="C37" t="str">
            <v>__________</v>
          </cell>
          <cell r="D37" t="str">
            <v>__________</v>
          </cell>
        </row>
        <row r="38">
          <cell r="A38">
            <v>1997</v>
          </cell>
          <cell r="B38">
            <v>7059</v>
          </cell>
          <cell r="C38">
            <v>823444</v>
          </cell>
          <cell r="D38">
            <v>6031</v>
          </cell>
        </row>
        <row r="40">
          <cell r="A40">
            <v>35796</v>
          </cell>
          <cell r="B40">
            <v>3718</v>
          </cell>
          <cell r="C40">
            <v>376275</v>
          </cell>
          <cell r="D40" t="str">
            <v>2,403    101204       39.26      11       321</v>
          </cell>
        </row>
        <row r="41">
          <cell r="A41">
            <v>35827</v>
          </cell>
          <cell r="B41">
            <v>2640</v>
          </cell>
          <cell r="C41">
            <v>304208</v>
          </cell>
          <cell r="D41" t="str">
            <v>1,862    115231       41.36      12       318</v>
          </cell>
        </row>
        <row r="42">
          <cell r="A42">
            <v>35855</v>
          </cell>
          <cell r="B42">
            <v>3485</v>
          </cell>
          <cell r="C42">
            <v>326622</v>
          </cell>
          <cell r="D42" t="str">
            <v>1,439     93723       29.22      12       356</v>
          </cell>
        </row>
        <row r="43">
          <cell r="A43">
            <v>35886</v>
          </cell>
          <cell r="B43">
            <v>2681</v>
          </cell>
          <cell r="C43">
            <v>294604</v>
          </cell>
          <cell r="D43" t="str">
            <v>1,128    109886       29.61      12       360</v>
          </cell>
        </row>
        <row r="44">
          <cell r="A44">
            <v>35916</v>
          </cell>
          <cell r="B44">
            <v>2659</v>
          </cell>
          <cell r="C44">
            <v>286149</v>
          </cell>
          <cell r="D44" t="str">
            <v>1,391    107616       34.35      12       358</v>
          </cell>
        </row>
        <row r="45">
          <cell r="A45">
            <v>35947</v>
          </cell>
          <cell r="B45">
            <v>2078</v>
          </cell>
          <cell r="C45">
            <v>241821</v>
          </cell>
          <cell r="D45" t="str">
            <v>1,233    116372       37.24      12       352</v>
          </cell>
        </row>
        <row r="46">
          <cell r="A46">
            <v>35977</v>
          </cell>
          <cell r="B46">
            <v>2720</v>
          </cell>
          <cell r="C46">
            <v>259078</v>
          </cell>
          <cell r="D46" t="str">
            <v>974     95250       26.37      12       365</v>
          </cell>
        </row>
        <row r="47">
          <cell r="A47">
            <v>36008</v>
          </cell>
          <cell r="B47">
            <v>2248</v>
          </cell>
          <cell r="C47">
            <v>319269</v>
          </cell>
          <cell r="D47" t="str">
            <v>848    142024       27.39      12       361</v>
          </cell>
        </row>
        <row r="48">
          <cell r="A48">
            <v>36039</v>
          </cell>
          <cell r="B48">
            <v>2390</v>
          </cell>
          <cell r="C48">
            <v>239966</v>
          </cell>
          <cell r="D48" t="str">
            <v>815    100405       25.43      12       360</v>
          </cell>
        </row>
        <row r="49">
          <cell r="A49">
            <v>36069</v>
          </cell>
          <cell r="B49">
            <v>2733</v>
          </cell>
          <cell r="C49">
            <v>240330</v>
          </cell>
          <cell r="D49" t="str">
            <v>898     87937       24.73      12       341</v>
          </cell>
        </row>
        <row r="50">
          <cell r="A50">
            <v>36100</v>
          </cell>
          <cell r="B50">
            <v>1510</v>
          </cell>
          <cell r="C50">
            <v>219121</v>
          </cell>
          <cell r="D50" t="str">
            <v>692    145114       31.43      12       360</v>
          </cell>
        </row>
        <row r="51">
          <cell r="A51">
            <v>36130</v>
          </cell>
          <cell r="B51">
            <v>2111</v>
          </cell>
          <cell r="C51">
            <v>217542</v>
          </cell>
          <cell r="D51" t="str">
            <v>730    103052       25.70      12       371</v>
          </cell>
        </row>
        <row r="52">
          <cell r="A52" t="str">
            <v>Totals: ___</v>
          </cell>
          <cell r="B52" t="str">
            <v>_______</v>
          </cell>
          <cell r="C52" t="str">
            <v>__________</v>
          </cell>
          <cell r="D52" t="str">
            <v>__________</v>
          </cell>
        </row>
        <row r="53">
          <cell r="A53">
            <v>1998</v>
          </cell>
          <cell r="B53">
            <v>30973</v>
          </cell>
          <cell r="C53">
            <v>3324985</v>
          </cell>
          <cell r="D53">
            <v>14413</v>
          </cell>
        </row>
        <row r="55">
          <cell r="A55">
            <v>36161</v>
          </cell>
          <cell r="B55">
            <v>2271</v>
          </cell>
          <cell r="C55">
            <v>204314</v>
          </cell>
          <cell r="D55" t="str">
            <v>1,164     89967       33.89      12       349</v>
          </cell>
        </row>
        <row r="56">
          <cell r="A56">
            <v>36192</v>
          </cell>
          <cell r="B56">
            <v>1233</v>
          </cell>
          <cell r="C56">
            <v>179750</v>
          </cell>
          <cell r="D56" t="str">
            <v>826    145783       40.12      12       242</v>
          </cell>
        </row>
        <row r="57">
          <cell r="A57">
            <v>36220</v>
          </cell>
          <cell r="B57">
            <v>2024</v>
          </cell>
          <cell r="C57">
            <v>202274</v>
          </cell>
          <cell r="D57" t="str">
            <v>1,226     99938       37.72      12       349</v>
          </cell>
        </row>
        <row r="58">
          <cell r="A58">
            <v>36251</v>
          </cell>
          <cell r="B58">
            <v>1579</v>
          </cell>
          <cell r="C58">
            <v>187741</v>
          </cell>
          <cell r="D58" t="str">
            <v>1,063    118899       40.23      12       360</v>
          </cell>
        </row>
        <row r="59">
          <cell r="A59">
            <v>36281</v>
          </cell>
          <cell r="B59">
            <v>1293</v>
          </cell>
          <cell r="C59">
            <v>147886</v>
          </cell>
          <cell r="D59" t="str">
            <v>867    114375       40.14      11       341</v>
          </cell>
        </row>
        <row r="60">
          <cell r="A60">
            <v>36312</v>
          </cell>
          <cell r="B60">
            <v>1420</v>
          </cell>
          <cell r="C60">
            <v>159877</v>
          </cell>
          <cell r="D60" t="str">
            <v>1,060    112590       42.74      12       359</v>
          </cell>
        </row>
        <row r="61">
          <cell r="A61">
            <v>36342</v>
          </cell>
          <cell r="B61">
            <v>1326</v>
          </cell>
          <cell r="C61">
            <v>163789</v>
          </cell>
          <cell r="D61" t="str">
            <v>883    123522       39.97      12       372</v>
          </cell>
        </row>
        <row r="62">
          <cell r="A62">
            <v>36373</v>
          </cell>
          <cell r="B62">
            <v>1193</v>
          </cell>
          <cell r="C62">
            <v>152495</v>
          </cell>
          <cell r="D62" t="str">
            <v>961    127825       44.61      12       371</v>
          </cell>
        </row>
        <row r="63">
          <cell r="A63">
            <v>36404</v>
          </cell>
          <cell r="B63">
            <v>1240</v>
          </cell>
          <cell r="C63">
            <v>153306</v>
          </cell>
          <cell r="D63" t="str">
            <v>952    123634       43.43      12       360</v>
          </cell>
        </row>
        <row r="64">
          <cell r="A64">
            <v>36434</v>
          </cell>
          <cell r="B64">
            <v>1366</v>
          </cell>
          <cell r="C64">
            <v>147635</v>
          </cell>
          <cell r="D64" t="str">
            <v>1,949    108079       58.79      12       372</v>
          </cell>
        </row>
        <row r="65">
          <cell r="A65">
            <v>36465</v>
          </cell>
          <cell r="B65">
            <v>1008</v>
          </cell>
          <cell r="C65">
            <v>139620</v>
          </cell>
          <cell r="D65" t="str">
            <v>1,697    138512       62.74      12       360</v>
          </cell>
        </row>
        <row r="66">
          <cell r="A66">
            <v>36495</v>
          </cell>
          <cell r="B66">
            <v>1208</v>
          </cell>
          <cell r="C66">
            <v>142577</v>
          </cell>
          <cell r="D66" t="str">
            <v>1,795    118028       59.77      12       371</v>
          </cell>
        </row>
        <row r="67">
          <cell r="A67" t="str">
            <v>Totals: ___</v>
          </cell>
          <cell r="B67" t="str">
            <v>_______</v>
          </cell>
          <cell r="C67" t="str">
            <v>__________</v>
          </cell>
          <cell r="D67" t="str">
            <v>__________</v>
          </cell>
        </row>
        <row r="68">
          <cell r="A68">
            <v>1999</v>
          </cell>
          <cell r="B68">
            <v>17161</v>
          </cell>
          <cell r="C68">
            <v>1981264</v>
          </cell>
          <cell r="D68">
            <v>14443</v>
          </cell>
        </row>
        <row r="70">
          <cell r="A70">
            <v>36526</v>
          </cell>
          <cell r="B70">
            <v>1171</v>
          </cell>
          <cell r="C70">
            <v>136093</v>
          </cell>
          <cell r="D70" t="str">
            <v>2,070    116220       63.87      12       372</v>
          </cell>
        </row>
        <row r="71">
          <cell r="A71">
            <v>36557</v>
          </cell>
          <cell r="B71">
            <v>613</v>
          </cell>
          <cell r="C71">
            <v>66279</v>
          </cell>
          <cell r="D71" t="str">
            <v>1,214    108123       66.45       8       222</v>
          </cell>
        </row>
        <row r="72">
          <cell r="A72">
            <v>36586</v>
          </cell>
          <cell r="B72">
            <v>1114</v>
          </cell>
          <cell r="C72">
            <v>133414</v>
          </cell>
          <cell r="D72" t="str">
            <v>1,663    119762       59.88      12       363</v>
          </cell>
        </row>
        <row r="73">
          <cell r="A73">
            <v>36617</v>
          </cell>
          <cell r="B73">
            <v>651</v>
          </cell>
          <cell r="C73">
            <v>131763</v>
          </cell>
          <cell r="D73" t="str">
            <v>1,264    202401       66.01      12       342</v>
          </cell>
        </row>
        <row r="74">
          <cell r="A74">
            <v>36647</v>
          </cell>
          <cell r="B74">
            <v>1672</v>
          </cell>
          <cell r="C74">
            <v>133373</v>
          </cell>
          <cell r="D74" t="str">
            <v>1,417     79769       45.87      12       372</v>
          </cell>
        </row>
        <row r="75">
          <cell r="A75">
            <v>36678</v>
          </cell>
          <cell r="B75">
            <v>811</v>
          </cell>
          <cell r="C75">
            <v>121774</v>
          </cell>
          <cell r="D75" t="str">
            <v>1,284    150153       61.29      12       360</v>
          </cell>
        </row>
        <row r="76">
          <cell r="A76">
            <v>36708</v>
          </cell>
          <cell r="B76">
            <v>1174</v>
          </cell>
          <cell r="C76">
            <v>124435</v>
          </cell>
          <cell r="D76" t="str">
            <v>1,457    105993       55.38      12       369</v>
          </cell>
        </row>
        <row r="77">
          <cell r="A77">
            <v>36739</v>
          </cell>
          <cell r="B77">
            <v>1277</v>
          </cell>
          <cell r="C77">
            <v>121853</v>
          </cell>
          <cell r="D77" t="str">
            <v>1,593     95422       55.51      11       334</v>
          </cell>
        </row>
        <row r="78">
          <cell r="A78">
            <v>36770</v>
          </cell>
          <cell r="B78">
            <v>519</v>
          </cell>
          <cell r="C78">
            <v>61470</v>
          </cell>
          <cell r="D78" t="str">
            <v>455    118440       46.71       6       180</v>
          </cell>
        </row>
        <row r="79">
          <cell r="A79">
            <v>36800</v>
          </cell>
          <cell r="B79">
            <v>880</v>
          </cell>
          <cell r="C79">
            <v>93978</v>
          </cell>
          <cell r="D79" t="str">
            <v>1,766    106794       66.74       8       242</v>
          </cell>
        </row>
        <row r="80">
          <cell r="A80">
            <v>36831</v>
          </cell>
          <cell r="B80">
            <v>1082</v>
          </cell>
          <cell r="C80">
            <v>104471</v>
          </cell>
          <cell r="D80" t="str">
            <v>2,319     96554       68.19      11       315</v>
          </cell>
        </row>
        <row r="81">
          <cell r="A81">
            <v>36861</v>
          </cell>
          <cell r="B81">
            <v>1094</v>
          </cell>
          <cell r="C81">
            <v>136650</v>
          </cell>
          <cell r="D81" t="str">
            <v>2,436    124909       69.01      12       352</v>
          </cell>
        </row>
        <row r="82">
          <cell r="A82" t="str">
            <v>Totals: ___</v>
          </cell>
          <cell r="B82" t="str">
            <v>_______</v>
          </cell>
          <cell r="C82" t="str">
            <v>__________</v>
          </cell>
          <cell r="D82" t="str">
            <v>__________</v>
          </cell>
        </row>
        <row r="83">
          <cell r="A83">
            <v>2000</v>
          </cell>
          <cell r="B83">
            <v>12058</v>
          </cell>
          <cell r="C83">
            <v>1365553</v>
          </cell>
          <cell r="D83">
            <v>18938</v>
          </cell>
        </row>
        <row r="85">
          <cell r="A85">
            <v>36892</v>
          </cell>
          <cell r="B85">
            <v>600</v>
          </cell>
          <cell r="C85">
            <v>126963</v>
          </cell>
          <cell r="D85" t="str">
            <v>1,783    211606       74.82      12       369</v>
          </cell>
        </row>
        <row r="86">
          <cell r="A86">
            <v>36923</v>
          </cell>
          <cell r="B86">
            <v>1451</v>
          </cell>
          <cell r="C86">
            <v>119434</v>
          </cell>
          <cell r="D86" t="str">
            <v>1,451     82312       50.00      12       224</v>
          </cell>
        </row>
        <row r="87">
          <cell r="A87">
            <v>36951</v>
          </cell>
          <cell r="B87">
            <v>848</v>
          </cell>
          <cell r="C87">
            <v>139816</v>
          </cell>
          <cell r="D87" t="str">
            <v>1,365    164878       61.68      12       248</v>
          </cell>
        </row>
        <row r="88">
          <cell r="A88">
            <v>36982</v>
          </cell>
          <cell r="B88">
            <v>315</v>
          </cell>
          <cell r="C88">
            <v>54927</v>
          </cell>
          <cell r="D88" t="str">
            <v>174372       61.68       2        60</v>
          </cell>
        </row>
        <row r="89">
          <cell r="A89">
            <v>37012</v>
          </cell>
          <cell r="B89">
            <v>715</v>
          </cell>
          <cell r="C89">
            <v>113846</v>
          </cell>
          <cell r="D89" t="str">
            <v>1,543    159226       68.33       8       121</v>
          </cell>
        </row>
        <row r="90">
          <cell r="A90" t="str">
            <v>Totals: ___</v>
          </cell>
          <cell r="B90" t="str">
            <v>_______</v>
          </cell>
          <cell r="C90" t="str">
            <v>__________</v>
          </cell>
          <cell r="D90" t="str">
            <v>__________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97"/>
    </sheetNames>
    <sheetDataSet>
      <sheetData sheetId="0">
        <row r="35">
          <cell r="A35">
            <v>35765</v>
          </cell>
          <cell r="B35">
            <v>1297</v>
          </cell>
          <cell r="C35">
            <v>177925</v>
          </cell>
          <cell r="D35" t="str">
            <v>406    137182       23.84      11       223</v>
          </cell>
        </row>
        <row r="36">
          <cell r="A36" t="str">
            <v>Totals: ___</v>
          </cell>
          <cell r="B36" t="str">
            <v>_______</v>
          </cell>
          <cell r="C36" t="str">
            <v>__________</v>
          </cell>
          <cell r="D36" t="str">
            <v>__________</v>
          </cell>
        </row>
        <row r="37">
          <cell r="A37">
            <v>1997</v>
          </cell>
          <cell r="B37">
            <v>1297</v>
          </cell>
          <cell r="C37">
            <v>177925</v>
          </cell>
          <cell r="D37">
            <v>406</v>
          </cell>
        </row>
        <row r="39">
          <cell r="A39">
            <v>35796</v>
          </cell>
          <cell r="B39">
            <v>1618</v>
          </cell>
          <cell r="C39">
            <v>104265</v>
          </cell>
          <cell r="D39" t="str">
            <v>719     64441       30.77       9       248</v>
          </cell>
        </row>
        <row r="40">
          <cell r="A40">
            <v>35827</v>
          </cell>
          <cell r="B40">
            <v>1490</v>
          </cell>
          <cell r="C40">
            <v>185198</v>
          </cell>
          <cell r="D40" t="str">
            <v>474    124294       24.13      10       250</v>
          </cell>
        </row>
        <row r="41">
          <cell r="A41">
            <v>35855</v>
          </cell>
          <cell r="B41">
            <v>1631</v>
          </cell>
          <cell r="C41">
            <v>191404</v>
          </cell>
          <cell r="D41" t="str">
            <v>172    117354        9.54      10       279</v>
          </cell>
        </row>
        <row r="42">
          <cell r="A42">
            <v>35886</v>
          </cell>
          <cell r="B42">
            <v>1248</v>
          </cell>
          <cell r="C42">
            <v>163402</v>
          </cell>
          <cell r="D42" t="str">
            <v>365    130932       22.63      10       270</v>
          </cell>
        </row>
        <row r="43">
          <cell r="A43">
            <v>35916</v>
          </cell>
          <cell r="B43">
            <v>1386</v>
          </cell>
          <cell r="C43">
            <v>151509</v>
          </cell>
          <cell r="D43" t="str">
            <v>370    109314       21.07      10       279</v>
          </cell>
        </row>
        <row r="44">
          <cell r="A44">
            <v>35947</v>
          </cell>
          <cell r="B44">
            <v>1149</v>
          </cell>
          <cell r="C44">
            <v>120882</v>
          </cell>
          <cell r="D44" t="str">
            <v>316    105207       21.57      10       258</v>
          </cell>
        </row>
        <row r="45">
          <cell r="A45">
            <v>35977</v>
          </cell>
          <cell r="B45">
            <v>886</v>
          </cell>
          <cell r="C45">
            <v>132469</v>
          </cell>
          <cell r="D45" t="str">
            <v>240    149514       21.31      10       252</v>
          </cell>
        </row>
        <row r="46">
          <cell r="A46">
            <v>36008</v>
          </cell>
          <cell r="B46">
            <v>1159</v>
          </cell>
          <cell r="C46">
            <v>148959</v>
          </cell>
          <cell r="D46" t="str">
            <v>318    128524       21.53      10       248</v>
          </cell>
        </row>
        <row r="47">
          <cell r="A47">
            <v>36039</v>
          </cell>
          <cell r="B47">
            <v>1197</v>
          </cell>
          <cell r="C47">
            <v>129018</v>
          </cell>
          <cell r="D47" t="str">
            <v>166    107785       12.18       9       240</v>
          </cell>
        </row>
        <row r="48">
          <cell r="A48">
            <v>36069</v>
          </cell>
          <cell r="B48">
            <v>1060</v>
          </cell>
          <cell r="C48">
            <v>130901</v>
          </cell>
          <cell r="D48" t="str">
            <v>167    123492       13.61      11       248</v>
          </cell>
        </row>
        <row r="49">
          <cell r="A49">
            <v>36100</v>
          </cell>
          <cell r="B49">
            <v>675</v>
          </cell>
          <cell r="C49">
            <v>99866</v>
          </cell>
          <cell r="D49" t="str">
            <v>118    147950       14.88      11       300</v>
          </cell>
        </row>
        <row r="50">
          <cell r="A50">
            <v>36130</v>
          </cell>
          <cell r="B50">
            <v>1191</v>
          </cell>
          <cell r="C50">
            <v>90315</v>
          </cell>
          <cell r="D50" t="str">
            <v>90     75832        7.03      10       294</v>
          </cell>
        </row>
        <row r="51">
          <cell r="A51" t="str">
            <v>Totals: ___</v>
          </cell>
          <cell r="B51" t="str">
            <v>_______</v>
          </cell>
          <cell r="C51" t="str">
            <v>__________</v>
          </cell>
          <cell r="D51" t="str">
            <v>__________</v>
          </cell>
        </row>
        <row r="52">
          <cell r="A52">
            <v>1998</v>
          </cell>
          <cell r="B52">
            <v>14690</v>
          </cell>
          <cell r="C52">
            <v>1648188</v>
          </cell>
          <cell r="D52">
            <v>3515</v>
          </cell>
        </row>
        <row r="54">
          <cell r="A54">
            <v>36161</v>
          </cell>
          <cell r="B54">
            <v>784</v>
          </cell>
          <cell r="C54">
            <v>93577</v>
          </cell>
          <cell r="D54" t="str">
            <v>347    119359       30.68       9       272</v>
          </cell>
        </row>
        <row r="55">
          <cell r="A55">
            <v>36192</v>
          </cell>
          <cell r="B55">
            <v>899</v>
          </cell>
          <cell r="C55">
            <v>89318</v>
          </cell>
          <cell r="D55" t="str">
            <v>266     99353       22.83      10       224</v>
          </cell>
        </row>
        <row r="56">
          <cell r="A56">
            <v>36220</v>
          </cell>
          <cell r="B56">
            <v>1811</v>
          </cell>
          <cell r="C56">
            <v>97198</v>
          </cell>
          <cell r="D56" t="str">
            <v>406     53671       18.31      10       277</v>
          </cell>
        </row>
        <row r="57">
          <cell r="A57">
            <v>36251</v>
          </cell>
          <cell r="B57">
            <v>657</v>
          </cell>
          <cell r="C57">
            <v>74520</v>
          </cell>
          <cell r="D57" t="str">
            <v>279    113425       29.81      11       279</v>
          </cell>
        </row>
        <row r="58">
          <cell r="A58">
            <v>36281</v>
          </cell>
          <cell r="B58">
            <v>747</v>
          </cell>
          <cell r="C58">
            <v>77327</v>
          </cell>
          <cell r="D58" t="str">
            <v>184    103517       19.76      10       271</v>
          </cell>
        </row>
        <row r="59">
          <cell r="A59">
            <v>36312</v>
          </cell>
          <cell r="B59">
            <v>897</v>
          </cell>
          <cell r="C59">
            <v>78577</v>
          </cell>
          <cell r="D59" t="str">
            <v>447     87600       33.26      11       299</v>
          </cell>
        </row>
        <row r="60">
          <cell r="A60">
            <v>36342</v>
          </cell>
          <cell r="B60">
            <v>593</v>
          </cell>
          <cell r="C60">
            <v>78722</v>
          </cell>
          <cell r="D60" t="str">
            <v>403    132753       40.46      11       310</v>
          </cell>
        </row>
        <row r="61">
          <cell r="A61">
            <v>36373</v>
          </cell>
          <cell r="B61">
            <v>617</v>
          </cell>
          <cell r="C61">
            <v>61376</v>
          </cell>
          <cell r="D61" t="str">
            <v>263     99475       29.89      10       297</v>
          </cell>
        </row>
        <row r="62">
          <cell r="A62">
            <v>36404</v>
          </cell>
          <cell r="B62">
            <v>356</v>
          </cell>
          <cell r="C62">
            <v>60066</v>
          </cell>
          <cell r="D62" t="str">
            <v>341    168725       48.92      10       299</v>
          </cell>
        </row>
        <row r="63">
          <cell r="A63">
            <v>36434</v>
          </cell>
          <cell r="B63">
            <v>540</v>
          </cell>
          <cell r="C63">
            <v>56986</v>
          </cell>
          <cell r="D63" t="str">
            <v>307    105530       36.25       9       279</v>
          </cell>
        </row>
        <row r="64">
          <cell r="A64">
            <v>36465</v>
          </cell>
          <cell r="B64">
            <v>466</v>
          </cell>
          <cell r="C64">
            <v>63759</v>
          </cell>
          <cell r="D64" t="str">
            <v>174    136822       27.19       9       253</v>
          </cell>
        </row>
        <row r="65">
          <cell r="A65">
            <v>36495</v>
          </cell>
          <cell r="B65">
            <v>473</v>
          </cell>
          <cell r="C65">
            <v>74357</v>
          </cell>
          <cell r="D65" t="str">
            <v>285    157203       37.60       8       244</v>
          </cell>
        </row>
        <row r="66">
          <cell r="A66" t="str">
            <v>Totals: ___</v>
          </cell>
          <cell r="B66" t="str">
            <v>_______</v>
          </cell>
          <cell r="C66" t="str">
            <v>__________</v>
          </cell>
          <cell r="D66" t="str">
            <v>__________</v>
          </cell>
        </row>
        <row r="67">
          <cell r="A67">
            <v>1999</v>
          </cell>
          <cell r="B67">
            <v>8840</v>
          </cell>
          <cell r="C67">
            <v>905783</v>
          </cell>
          <cell r="D67">
            <v>3702</v>
          </cell>
        </row>
        <row r="69">
          <cell r="A69">
            <v>36526</v>
          </cell>
          <cell r="B69">
            <v>347</v>
          </cell>
          <cell r="C69">
            <v>74335</v>
          </cell>
          <cell r="D69" t="str">
            <v>298    214222       46.20       8       246</v>
          </cell>
        </row>
        <row r="70">
          <cell r="A70">
            <v>36557</v>
          </cell>
          <cell r="B70">
            <v>152</v>
          </cell>
          <cell r="C70">
            <v>20477</v>
          </cell>
          <cell r="D70" t="str">
            <v>91    134718       37.45       3        87</v>
          </cell>
        </row>
        <row r="71">
          <cell r="A71">
            <v>36586</v>
          </cell>
          <cell r="B71">
            <v>410</v>
          </cell>
          <cell r="C71">
            <v>40162</v>
          </cell>
          <cell r="D71" t="str">
            <v>346     97957       45.77       7       199</v>
          </cell>
        </row>
        <row r="72">
          <cell r="A72">
            <v>36617</v>
          </cell>
          <cell r="B72">
            <v>362</v>
          </cell>
          <cell r="C72">
            <v>38294</v>
          </cell>
          <cell r="D72" t="str">
            <v>169    105785       31.83       7       181</v>
          </cell>
        </row>
        <row r="73">
          <cell r="A73">
            <v>36647</v>
          </cell>
          <cell r="B73">
            <v>413</v>
          </cell>
          <cell r="C73">
            <v>38947</v>
          </cell>
          <cell r="D73" t="str">
            <v>101     94303       19.65       6       186</v>
          </cell>
        </row>
        <row r="74">
          <cell r="A74">
            <v>36678</v>
          </cell>
          <cell r="B74">
            <v>583</v>
          </cell>
          <cell r="C74">
            <v>50473</v>
          </cell>
          <cell r="D74" t="str">
            <v>314     86575       35.01       7       210</v>
          </cell>
        </row>
        <row r="75">
          <cell r="A75">
            <v>36708</v>
          </cell>
          <cell r="B75">
            <v>621</v>
          </cell>
          <cell r="C75">
            <v>68619</v>
          </cell>
          <cell r="D75" t="str">
            <v>547    110498       46.83       7       217</v>
          </cell>
        </row>
        <row r="76">
          <cell r="A76">
            <v>36739</v>
          </cell>
          <cell r="B76">
            <v>410</v>
          </cell>
          <cell r="C76">
            <v>61734</v>
          </cell>
          <cell r="D76" t="str">
            <v>350    150571       46.05       6       186</v>
          </cell>
        </row>
        <row r="77">
          <cell r="A77">
            <v>36770</v>
          </cell>
          <cell r="B77">
            <v>131</v>
          </cell>
          <cell r="C77">
            <v>51084</v>
          </cell>
          <cell r="D77" t="str">
            <v>273    389955       67.57       6       180</v>
          </cell>
        </row>
        <row r="78">
          <cell r="A78">
            <v>36800</v>
          </cell>
          <cell r="B78">
            <v>561</v>
          </cell>
          <cell r="C78">
            <v>41809</v>
          </cell>
          <cell r="D78" t="str">
            <v>655     74526       53.87       8       216</v>
          </cell>
        </row>
        <row r="79">
          <cell r="A79">
            <v>36831</v>
          </cell>
          <cell r="B79">
            <v>408</v>
          </cell>
          <cell r="C79">
            <v>38967</v>
          </cell>
          <cell r="D79" t="str">
            <v>231     95508       36.15       8       213</v>
          </cell>
        </row>
        <row r="80">
          <cell r="A80">
            <v>36861</v>
          </cell>
          <cell r="B80">
            <v>433</v>
          </cell>
          <cell r="C80">
            <v>32245</v>
          </cell>
          <cell r="D80" t="str">
            <v>235     74469       35.18       7       217</v>
          </cell>
        </row>
        <row r="81">
          <cell r="A81" t="str">
            <v>Totals: ___</v>
          </cell>
          <cell r="B81" t="str">
            <v>_______</v>
          </cell>
          <cell r="C81" t="str">
            <v>__________</v>
          </cell>
          <cell r="D81" t="str">
            <v>__________</v>
          </cell>
        </row>
        <row r="82">
          <cell r="A82">
            <v>2000</v>
          </cell>
          <cell r="B82">
            <v>4831</v>
          </cell>
          <cell r="C82">
            <v>557146</v>
          </cell>
          <cell r="D82">
            <v>3610</v>
          </cell>
        </row>
        <row r="84">
          <cell r="A84">
            <v>36892</v>
          </cell>
          <cell r="B84">
            <v>125</v>
          </cell>
          <cell r="C84">
            <v>32777</v>
          </cell>
          <cell r="D84" t="str">
            <v>260    262217       67.53       7       217</v>
          </cell>
        </row>
        <row r="85">
          <cell r="A85">
            <v>36923</v>
          </cell>
          <cell r="B85">
            <v>323</v>
          </cell>
          <cell r="C85">
            <v>27485</v>
          </cell>
          <cell r="D85" t="str">
            <v>242     85093       42.83       6       168</v>
          </cell>
        </row>
        <row r="86">
          <cell r="A86">
            <v>36951</v>
          </cell>
          <cell r="B86">
            <v>194</v>
          </cell>
          <cell r="C86">
            <v>34223</v>
          </cell>
          <cell r="D86" t="str">
            <v>280    176408       59.07       7       187</v>
          </cell>
        </row>
        <row r="87">
          <cell r="A87">
            <v>36982</v>
          </cell>
          <cell r="B87">
            <v>224</v>
          </cell>
          <cell r="C87">
            <v>34870</v>
          </cell>
          <cell r="D87" t="str">
            <v>155670       59.07       2        31</v>
          </cell>
        </row>
        <row r="88">
          <cell r="A88">
            <v>37012</v>
          </cell>
          <cell r="B88">
            <v>186</v>
          </cell>
          <cell r="C88">
            <v>28724</v>
          </cell>
          <cell r="D88" t="str">
            <v>68    154431       26.77       3        63</v>
          </cell>
        </row>
        <row r="89">
          <cell r="A89" t="str">
            <v>Totals: ___</v>
          </cell>
          <cell r="B89" t="str">
            <v>_______</v>
          </cell>
          <cell r="C89" t="str">
            <v>__________</v>
          </cell>
          <cell r="D89" t="str">
            <v>__________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r94"/>
    </sheetNames>
    <sheetDataSet>
      <sheetData sheetId="0">
        <row r="38">
          <cell r="A38">
            <v>34425</v>
          </cell>
          <cell r="B38">
            <v>1742</v>
          </cell>
          <cell r="C38">
            <v>169996</v>
          </cell>
          <cell r="D38" t="str">
            <v>158     97587        8.32      14       288</v>
          </cell>
        </row>
        <row r="39">
          <cell r="A39">
            <v>34455</v>
          </cell>
          <cell r="B39">
            <v>3104</v>
          </cell>
          <cell r="C39">
            <v>419881</v>
          </cell>
          <cell r="D39" t="str">
            <v>383    135271       10.98      12       359</v>
          </cell>
        </row>
        <row r="40">
          <cell r="A40">
            <v>34486</v>
          </cell>
          <cell r="B40">
            <v>2605</v>
          </cell>
          <cell r="C40">
            <v>323415</v>
          </cell>
          <cell r="D40" t="str">
            <v>347    124152       11.75      10       279</v>
          </cell>
        </row>
        <row r="41">
          <cell r="A41">
            <v>34516</v>
          </cell>
          <cell r="B41">
            <v>2013</v>
          </cell>
          <cell r="C41">
            <v>292624</v>
          </cell>
          <cell r="D41" t="str">
            <v>355    145368       14.99      12       358</v>
          </cell>
        </row>
        <row r="42">
          <cell r="A42">
            <v>34547</v>
          </cell>
          <cell r="B42">
            <v>2072</v>
          </cell>
          <cell r="C42">
            <v>293142</v>
          </cell>
          <cell r="D42" t="str">
            <v>240    141478       10.38      14       432</v>
          </cell>
        </row>
        <row r="43">
          <cell r="A43">
            <v>34578</v>
          </cell>
          <cell r="B43">
            <v>1466</v>
          </cell>
          <cell r="C43">
            <v>250604</v>
          </cell>
          <cell r="D43" t="str">
            <v>525    170945       26.37      12       344</v>
          </cell>
        </row>
        <row r="44">
          <cell r="A44">
            <v>34608</v>
          </cell>
          <cell r="B44">
            <v>1444</v>
          </cell>
          <cell r="C44">
            <v>196835</v>
          </cell>
          <cell r="D44" t="str">
            <v>676    136313       31.89      10       279</v>
          </cell>
        </row>
        <row r="45">
          <cell r="A45">
            <v>34639</v>
          </cell>
          <cell r="B45">
            <v>1283</v>
          </cell>
          <cell r="C45">
            <v>213475</v>
          </cell>
          <cell r="D45" t="str">
            <v>593    166388       31.61      12       322</v>
          </cell>
        </row>
        <row r="46">
          <cell r="A46">
            <v>34669</v>
          </cell>
          <cell r="B46">
            <v>1166</v>
          </cell>
          <cell r="C46">
            <v>202090</v>
          </cell>
          <cell r="D46" t="str">
            <v>372    173320       24.19      12       362</v>
          </cell>
        </row>
        <row r="47">
          <cell r="A47" t="str">
            <v>Totals: ____</v>
          </cell>
          <cell r="B47" t="str">
            <v>______</v>
          </cell>
          <cell r="C47" t="str">
            <v>__________</v>
          </cell>
          <cell r="D47" t="str">
            <v>__________</v>
          </cell>
        </row>
        <row r="48">
          <cell r="A48">
            <v>1994</v>
          </cell>
          <cell r="B48">
            <v>16895</v>
          </cell>
          <cell r="C48">
            <v>2362062</v>
          </cell>
          <cell r="D48">
            <v>3649</v>
          </cell>
        </row>
        <row r="50">
          <cell r="A50">
            <v>34700</v>
          </cell>
          <cell r="B50">
            <v>1281</v>
          </cell>
          <cell r="C50">
            <v>182680</v>
          </cell>
          <cell r="D50" t="str">
            <v>320    142608       19.99      12       355</v>
          </cell>
        </row>
        <row r="51">
          <cell r="A51">
            <v>34731</v>
          </cell>
          <cell r="B51">
            <v>1231</v>
          </cell>
          <cell r="C51">
            <v>163252</v>
          </cell>
          <cell r="D51" t="str">
            <v>323    132618       20.79      13       348</v>
          </cell>
        </row>
        <row r="52">
          <cell r="A52">
            <v>34759</v>
          </cell>
          <cell r="B52">
            <v>1300</v>
          </cell>
          <cell r="C52">
            <v>166893</v>
          </cell>
          <cell r="D52" t="str">
            <v>253    128380       16.29      12       357</v>
          </cell>
        </row>
        <row r="53">
          <cell r="A53">
            <v>34790</v>
          </cell>
          <cell r="B53">
            <v>1156</v>
          </cell>
          <cell r="C53">
            <v>180811</v>
          </cell>
          <cell r="D53" t="str">
            <v>409    156411       26.13      14       407</v>
          </cell>
        </row>
        <row r="54">
          <cell r="A54">
            <v>34820</v>
          </cell>
          <cell r="B54">
            <v>1308</v>
          </cell>
          <cell r="C54">
            <v>172475</v>
          </cell>
          <cell r="D54" t="str">
            <v>133    131862        9.23      12       372</v>
          </cell>
        </row>
        <row r="55">
          <cell r="A55">
            <v>34851</v>
          </cell>
          <cell r="B55">
            <v>1342</v>
          </cell>
          <cell r="C55">
            <v>157945</v>
          </cell>
          <cell r="D55" t="str">
            <v>351    117694       20.73      13       387</v>
          </cell>
        </row>
        <row r="56">
          <cell r="A56">
            <v>34881</v>
          </cell>
          <cell r="B56">
            <v>1287</v>
          </cell>
          <cell r="C56">
            <v>139779</v>
          </cell>
          <cell r="D56" t="str">
            <v>316    108609       19.71      14       399</v>
          </cell>
        </row>
        <row r="57">
          <cell r="A57">
            <v>34912</v>
          </cell>
          <cell r="B57">
            <v>1010</v>
          </cell>
          <cell r="C57">
            <v>97978</v>
          </cell>
          <cell r="D57" t="str">
            <v>245     97008       19.52      13       352</v>
          </cell>
        </row>
        <row r="58">
          <cell r="A58">
            <v>34943</v>
          </cell>
          <cell r="B58">
            <v>1017</v>
          </cell>
          <cell r="C58">
            <v>124144</v>
          </cell>
          <cell r="D58" t="str">
            <v>372    122069       26.78      12       337</v>
          </cell>
        </row>
        <row r="59">
          <cell r="A59">
            <v>34973</v>
          </cell>
          <cell r="B59">
            <v>1149</v>
          </cell>
          <cell r="C59">
            <v>148255</v>
          </cell>
          <cell r="D59" t="str">
            <v>317    129030       21.62      14       415</v>
          </cell>
        </row>
        <row r="60">
          <cell r="A60">
            <v>35004</v>
          </cell>
          <cell r="B60">
            <v>1345</v>
          </cell>
          <cell r="C60">
            <v>150336</v>
          </cell>
          <cell r="D60" t="str">
            <v>273    111774       16.87      14       400</v>
          </cell>
        </row>
        <row r="61">
          <cell r="A61">
            <v>35034</v>
          </cell>
          <cell r="B61">
            <v>1283</v>
          </cell>
          <cell r="C61">
            <v>149025</v>
          </cell>
          <cell r="D61" t="str">
            <v>299    116154       18.90      14       425</v>
          </cell>
        </row>
        <row r="62">
          <cell r="A62" t="str">
            <v>Totals: ____</v>
          </cell>
          <cell r="B62" t="str">
            <v>______</v>
          </cell>
          <cell r="C62" t="str">
            <v>__________</v>
          </cell>
          <cell r="D62" t="str">
            <v>__________</v>
          </cell>
        </row>
        <row r="63">
          <cell r="A63">
            <v>1995</v>
          </cell>
          <cell r="B63">
            <v>14709</v>
          </cell>
          <cell r="C63">
            <v>1833573</v>
          </cell>
          <cell r="D63">
            <v>3611</v>
          </cell>
        </row>
        <row r="65">
          <cell r="A65">
            <v>35065</v>
          </cell>
          <cell r="B65">
            <v>1494</v>
          </cell>
          <cell r="C65">
            <v>187763</v>
          </cell>
          <cell r="D65" t="str">
            <v>274    125679       15.50      14       431</v>
          </cell>
        </row>
        <row r="66">
          <cell r="A66">
            <v>35096</v>
          </cell>
          <cell r="B66">
            <v>1222</v>
          </cell>
          <cell r="C66">
            <v>158116</v>
          </cell>
          <cell r="D66" t="str">
            <v>655    129392       34.90      14       399</v>
          </cell>
        </row>
        <row r="67">
          <cell r="A67">
            <v>35125</v>
          </cell>
          <cell r="B67">
            <v>1234</v>
          </cell>
          <cell r="C67">
            <v>160643</v>
          </cell>
          <cell r="D67" t="str">
            <v>618    130181       33.37      14       432</v>
          </cell>
        </row>
        <row r="68">
          <cell r="A68">
            <v>35156</v>
          </cell>
          <cell r="B68">
            <v>1347</v>
          </cell>
          <cell r="C68">
            <v>142936</v>
          </cell>
          <cell r="D68" t="str">
            <v>637    106115       32.11      14       420</v>
          </cell>
        </row>
        <row r="69">
          <cell r="A69">
            <v>35186</v>
          </cell>
          <cell r="B69">
            <v>1044</v>
          </cell>
          <cell r="C69">
            <v>124867</v>
          </cell>
          <cell r="D69" t="str">
            <v>565    119605       35.11      13       397</v>
          </cell>
        </row>
        <row r="70">
          <cell r="A70">
            <v>35217</v>
          </cell>
          <cell r="B70">
            <v>1056</v>
          </cell>
          <cell r="C70">
            <v>144549</v>
          </cell>
          <cell r="D70" t="str">
            <v>317    136884       23.09      14       414</v>
          </cell>
        </row>
        <row r="71">
          <cell r="A71">
            <v>35247</v>
          </cell>
          <cell r="B71">
            <v>1212</v>
          </cell>
          <cell r="C71">
            <v>148037</v>
          </cell>
          <cell r="D71" t="str">
            <v>403    122143       24.95      14       433</v>
          </cell>
        </row>
        <row r="72">
          <cell r="A72">
            <v>35278</v>
          </cell>
          <cell r="B72">
            <v>1400</v>
          </cell>
          <cell r="C72">
            <v>146718</v>
          </cell>
          <cell r="D72" t="str">
            <v>392    104799       21.88      14       428</v>
          </cell>
        </row>
        <row r="73">
          <cell r="A73">
            <v>35309</v>
          </cell>
          <cell r="B73">
            <v>1123</v>
          </cell>
          <cell r="C73">
            <v>139315</v>
          </cell>
          <cell r="D73" t="str">
            <v>607    124057       35.09      14       419</v>
          </cell>
        </row>
        <row r="74">
          <cell r="A74">
            <v>35339</v>
          </cell>
          <cell r="B74">
            <v>994</v>
          </cell>
          <cell r="C74">
            <v>119529</v>
          </cell>
          <cell r="D74" t="str">
            <v>390    120251       28.18      14       402</v>
          </cell>
        </row>
        <row r="75">
          <cell r="A75">
            <v>35370</v>
          </cell>
          <cell r="B75">
            <v>1030</v>
          </cell>
          <cell r="C75">
            <v>130710</v>
          </cell>
          <cell r="D75" t="str">
            <v>534    126903       34.14      14       404</v>
          </cell>
        </row>
        <row r="76">
          <cell r="A76">
            <v>35400</v>
          </cell>
          <cell r="B76">
            <v>1058</v>
          </cell>
          <cell r="C76">
            <v>125775</v>
          </cell>
          <cell r="D76" t="str">
            <v>473    118880       30.89      14       433</v>
          </cell>
        </row>
        <row r="77">
          <cell r="A77" t="str">
            <v>Totals: ____</v>
          </cell>
          <cell r="B77" t="str">
            <v>______</v>
          </cell>
          <cell r="C77" t="str">
            <v>__________</v>
          </cell>
          <cell r="D77" t="str">
            <v>__________</v>
          </cell>
        </row>
        <row r="78">
          <cell r="A78">
            <v>1996</v>
          </cell>
          <cell r="B78">
            <v>14214</v>
          </cell>
          <cell r="C78">
            <v>1728958</v>
          </cell>
          <cell r="D78">
            <v>5865</v>
          </cell>
        </row>
        <row r="80">
          <cell r="A80">
            <v>35431</v>
          </cell>
          <cell r="B80">
            <v>878</v>
          </cell>
          <cell r="C80">
            <v>125449</v>
          </cell>
          <cell r="D80" t="str">
            <v>521    142881       37.24      14       363</v>
          </cell>
        </row>
        <row r="81">
          <cell r="A81">
            <v>35462</v>
          </cell>
          <cell r="B81">
            <v>774</v>
          </cell>
          <cell r="C81">
            <v>113006</v>
          </cell>
          <cell r="D81" t="str">
            <v>788    146003       50.45      14       352</v>
          </cell>
        </row>
        <row r="82">
          <cell r="A82">
            <v>35490</v>
          </cell>
          <cell r="B82">
            <v>857</v>
          </cell>
          <cell r="C82">
            <v>93160</v>
          </cell>
          <cell r="D82" t="str">
            <v>654    108705       43.28      12       329</v>
          </cell>
        </row>
        <row r="83">
          <cell r="A83">
            <v>35521</v>
          </cell>
          <cell r="B83">
            <v>713</v>
          </cell>
          <cell r="C83">
            <v>117021</v>
          </cell>
          <cell r="D83" t="str">
            <v>674    164125       48.59      14       367</v>
          </cell>
        </row>
        <row r="84">
          <cell r="A84">
            <v>35551</v>
          </cell>
          <cell r="B84">
            <v>1002</v>
          </cell>
          <cell r="C84">
            <v>115401</v>
          </cell>
          <cell r="D84" t="str">
            <v>787    115171       43.99      13       353</v>
          </cell>
        </row>
        <row r="85">
          <cell r="A85">
            <v>35582</v>
          </cell>
          <cell r="B85">
            <v>933</v>
          </cell>
          <cell r="C85">
            <v>109669</v>
          </cell>
          <cell r="D85" t="str">
            <v>505    117545       35.12      14       363</v>
          </cell>
        </row>
        <row r="86">
          <cell r="A86">
            <v>35612</v>
          </cell>
          <cell r="B86">
            <v>851</v>
          </cell>
          <cell r="C86">
            <v>110000</v>
          </cell>
          <cell r="D86" t="str">
            <v>589    129260       40.90      14       433</v>
          </cell>
        </row>
        <row r="87">
          <cell r="A87">
            <v>35643</v>
          </cell>
          <cell r="B87">
            <v>925</v>
          </cell>
          <cell r="C87">
            <v>113285</v>
          </cell>
          <cell r="D87" t="str">
            <v>572    122471       38.21      14       434</v>
          </cell>
        </row>
        <row r="88">
          <cell r="A88">
            <v>35674</v>
          </cell>
          <cell r="B88">
            <v>710</v>
          </cell>
          <cell r="C88">
            <v>103294</v>
          </cell>
          <cell r="D88" t="str">
            <v>722    145485       50.42      14       376</v>
          </cell>
        </row>
        <row r="89">
          <cell r="A89">
            <v>35704</v>
          </cell>
          <cell r="B89">
            <v>730</v>
          </cell>
          <cell r="C89">
            <v>86884</v>
          </cell>
          <cell r="D89" t="str">
            <v>723    119020       49.76      14       358</v>
          </cell>
        </row>
        <row r="90">
          <cell r="A90">
            <v>35735</v>
          </cell>
          <cell r="B90">
            <v>751</v>
          </cell>
          <cell r="C90">
            <v>117738</v>
          </cell>
          <cell r="D90" t="str">
            <v>672    156775       47.22      14       383</v>
          </cell>
        </row>
        <row r="91">
          <cell r="A91">
            <v>35765</v>
          </cell>
          <cell r="B91">
            <v>780</v>
          </cell>
          <cell r="C91">
            <v>99035</v>
          </cell>
          <cell r="D91" t="str">
            <v>745    126968       48.85      14       390</v>
          </cell>
        </row>
        <row r="92">
          <cell r="A92" t="str">
            <v>Totals: ____</v>
          </cell>
          <cell r="B92" t="str">
            <v>______</v>
          </cell>
          <cell r="C92" t="str">
            <v>__________</v>
          </cell>
          <cell r="D92" t="str">
            <v>__________</v>
          </cell>
        </row>
        <row r="93">
          <cell r="A93">
            <v>1997</v>
          </cell>
          <cell r="B93">
            <v>9904</v>
          </cell>
          <cell r="C93">
            <v>1303942</v>
          </cell>
          <cell r="D93">
            <v>7952</v>
          </cell>
        </row>
        <row r="95">
          <cell r="A95">
            <v>35796</v>
          </cell>
          <cell r="B95">
            <v>896</v>
          </cell>
          <cell r="C95">
            <v>88048</v>
          </cell>
          <cell r="D95" t="str">
            <v>664     98268       42.56      14       381</v>
          </cell>
        </row>
        <row r="96">
          <cell r="A96">
            <v>35827</v>
          </cell>
          <cell r="B96">
            <v>659</v>
          </cell>
          <cell r="C96">
            <v>81694</v>
          </cell>
          <cell r="D96" t="str">
            <v>681    123967       50.82      14       330</v>
          </cell>
        </row>
        <row r="97">
          <cell r="A97">
            <v>35855</v>
          </cell>
          <cell r="B97">
            <v>715</v>
          </cell>
          <cell r="C97">
            <v>82636</v>
          </cell>
          <cell r="D97" t="str">
            <v>399    115575       35.82      13       336</v>
          </cell>
        </row>
        <row r="98">
          <cell r="A98">
            <v>35886</v>
          </cell>
          <cell r="B98">
            <v>763</v>
          </cell>
          <cell r="C98">
            <v>82570</v>
          </cell>
          <cell r="D98" t="str">
            <v>499    108218       39.54      14       394</v>
          </cell>
        </row>
        <row r="99">
          <cell r="A99">
            <v>35916</v>
          </cell>
          <cell r="B99">
            <v>807</v>
          </cell>
          <cell r="C99">
            <v>84740</v>
          </cell>
          <cell r="D99" t="str">
            <v>409    105007       33.63      14       357</v>
          </cell>
        </row>
        <row r="100">
          <cell r="A100">
            <v>35947</v>
          </cell>
          <cell r="B100">
            <v>691</v>
          </cell>
          <cell r="C100">
            <v>73611</v>
          </cell>
          <cell r="D100" t="str">
            <v>610    106529       46.89      14       418</v>
          </cell>
        </row>
        <row r="101">
          <cell r="A101">
            <v>35977</v>
          </cell>
          <cell r="B101">
            <v>779</v>
          </cell>
          <cell r="C101">
            <v>91546</v>
          </cell>
          <cell r="D101" t="str">
            <v>506    117518       39.38      14       413</v>
          </cell>
        </row>
        <row r="102">
          <cell r="A102">
            <v>36008</v>
          </cell>
          <cell r="B102">
            <v>630</v>
          </cell>
          <cell r="C102">
            <v>90436</v>
          </cell>
          <cell r="D102" t="str">
            <v>546    143550       46.43      14       416</v>
          </cell>
        </row>
        <row r="103">
          <cell r="A103">
            <v>36039</v>
          </cell>
          <cell r="B103">
            <v>758</v>
          </cell>
          <cell r="C103">
            <v>92547</v>
          </cell>
          <cell r="D103" t="str">
            <v>475    122094       38.52      14       398</v>
          </cell>
        </row>
        <row r="104">
          <cell r="A104">
            <v>36069</v>
          </cell>
          <cell r="B104">
            <v>664</v>
          </cell>
          <cell r="C104">
            <v>85237</v>
          </cell>
          <cell r="D104" t="str">
            <v>523    128369       44.06      14       412</v>
          </cell>
        </row>
        <row r="105">
          <cell r="A105">
            <v>36100</v>
          </cell>
          <cell r="B105">
            <v>569</v>
          </cell>
          <cell r="C105">
            <v>78982</v>
          </cell>
          <cell r="D105" t="str">
            <v>637    138809       52.82      14       397</v>
          </cell>
        </row>
        <row r="106">
          <cell r="A106">
            <v>36130</v>
          </cell>
          <cell r="B106">
            <v>896</v>
          </cell>
          <cell r="C106">
            <v>76039</v>
          </cell>
          <cell r="D106" t="str">
            <v>421     84865       31.97      14       407</v>
          </cell>
        </row>
        <row r="107">
          <cell r="A107" t="str">
            <v>Totals: ____</v>
          </cell>
          <cell r="B107" t="str">
            <v>______</v>
          </cell>
          <cell r="C107" t="str">
            <v>__________</v>
          </cell>
          <cell r="D107" t="str">
            <v>__________</v>
          </cell>
        </row>
        <row r="108">
          <cell r="A108">
            <v>1998</v>
          </cell>
          <cell r="B108">
            <v>8827</v>
          </cell>
          <cell r="C108">
            <v>1008086</v>
          </cell>
          <cell r="D108">
            <v>6370</v>
          </cell>
        </row>
        <row r="110">
          <cell r="A110">
            <v>36161</v>
          </cell>
          <cell r="B110">
            <v>354</v>
          </cell>
          <cell r="C110">
            <v>60899</v>
          </cell>
          <cell r="D110" t="str">
            <v>407    172032       53.48      10       286</v>
          </cell>
        </row>
        <row r="111">
          <cell r="A111">
            <v>36192</v>
          </cell>
          <cell r="B111">
            <v>235</v>
          </cell>
          <cell r="C111">
            <v>53615</v>
          </cell>
          <cell r="D111" t="str">
            <v>306    228149       56.56       9       140</v>
          </cell>
        </row>
        <row r="112">
          <cell r="A112">
            <v>36220</v>
          </cell>
          <cell r="B112">
            <v>812</v>
          </cell>
          <cell r="C112">
            <v>79016</v>
          </cell>
          <cell r="D112" t="str">
            <v>710     97311       46.65      14       409</v>
          </cell>
        </row>
        <row r="113">
          <cell r="A113">
            <v>36251</v>
          </cell>
          <cell r="B113">
            <v>740</v>
          </cell>
          <cell r="C113">
            <v>73569</v>
          </cell>
          <cell r="D113" t="str">
            <v>429     99418       36.70      14       397</v>
          </cell>
        </row>
        <row r="114">
          <cell r="A114">
            <v>36281</v>
          </cell>
          <cell r="B114">
            <v>884</v>
          </cell>
          <cell r="C114">
            <v>91221</v>
          </cell>
          <cell r="D114" t="str">
            <v>435    103192       32.98      14       410</v>
          </cell>
        </row>
        <row r="115">
          <cell r="A115">
            <v>36312</v>
          </cell>
          <cell r="B115">
            <v>671</v>
          </cell>
          <cell r="C115">
            <v>93189</v>
          </cell>
          <cell r="D115" t="str">
            <v>426    138881       38.83      14       399</v>
          </cell>
        </row>
        <row r="116">
          <cell r="A116">
            <v>36342</v>
          </cell>
          <cell r="B116">
            <v>826</v>
          </cell>
          <cell r="C116">
            <v>85477</v>
          </cell>
          <cell r="D116" t="str">
            <v>536    103484       39.35      14       409</v>
          </cell>
        </row>
        <row r="117">
          <cell r="A117">
            <v>36373</v>
          </cell>
          <cell r="B117">
            <v>752</v>
          </cell>
          <cell r="C117">
            <v>90963</v>
          </cell>
          <cell r="D117" t="str">
            <v>391    120962       34.21      14       433</v>
          </cell>
        </row>
        <row r="118">
          <cell r="A118">
            <v>36404</v>
          </cell>
          <cell r="B118">
            <v>976</v>
          </cell>
          <cell r="C118">
            <v>94141</v>
          </cell>
          <cell r="D118" t="str">
            <v>372     96456       27.60      14       395</v>
          </cell>
        </row>
        <row r="119">
          <cell r="A119">
            <v>36434</v>
          </cell>
          <cell r="B119">
            <v>667</v>
          </cell>
          <cell r="C119">
            <v>73157</v>
          </cell>
          <cell r="D119" t="str">
            <v>479    109681       41.80      13       374</v>
          </cell>
        </row>
        <row r="120">
          <cell r="A120">
            <v>36465</v>
          </cell>
          <cell r="B120">
            <v>824</v>
          </cell>
          <cell r="C120">
            <v>79191</v>
          </cell>
          <cell r="D120" t="str">
            <v>407     96106       33.06      14       386</v>
          </cell>
        </row>
        <row r="121">
          <cell r="A121">
            <v>36495</v>
          </cell>
          <cell r="B121">
            <v>610</v>
          </cell>
          <cell r="C121">
            <v>79012</v>
          </cell>
          <cell r="D121" t="str">
            <v>461    129528       43.04      13       372</v>
          </cell>
        </row>
        <row r="122">
          <cell r="A122" t="str">
            <v>Totals: ____</v>
          </cell>
          <cell r="B122" t="str">
            <v>______</v>
          </cell>
          <cell r="C122" t="str">
            <v>__________</v>
          </cell>
          <cell r="D122" t="str">
            <v>__________</v>
          </cell>
        </row>
        <row r="123">
          <cell r="A123">
            <v>1999</v>
          </cell>
          <cell r="B123">
            <v>8351</v>
          </cell>
          <cell r="C123">
            <v>953450</v>
          </cell>
          <cell r="D123">
            <v>5359</v>
          </cell>
        </row>
        <row r="125">
          <cell r="A125">
            <v>36526</v>
          </cell>
          <cell r="B125">
            <v>814</v>
          </cell>
          <cell r="C125">
            <v>84780</v>
          </cell>
          <cell r="D125" t="str">
            <v>458    104153       36.01      14       408</v>
          </cell>
        </row>
        <row r="126">
          <cell r="A126">
            <v>36557</v>
          </cell>
          <cell r="B126">
            <v>670</v>
          </cell>
          <cell r="C126">
            <v>77362</v>
          </cell>
          <cell r="D126" t="str">
            <v>434    115466       39.31      13       356</v>
          </cell>
        </row>
        <row r="127">
          <cell r="A127">
            <v>36586</v>
          </cell>
          <cell r="B127">
            <v>713</v>
          </cell>
          <cell r="C127">
            <v>89586</v>
          </cell>
          <cell r="D127" t="str">
            <v>291    125647       28.98      14       410</v>
          </cell>
        </row>
        <row r="128">
          <cell r="A128">
            <v>36617</v>
          </cell>
          <cell r="B128">
            <v>882</v>
          </cell>
          <cell r="C128">
            <v>81747</v>
          </cell>
          <cell r="D128" t="str">
            <v>436     92684       33.08      14       401</v>
          </cell>
        </row>
        <row r="129">
          <cell r="A129">
            <v>36647</v>
          </cell>
          <cell r="B129">
            <v>823</v>
          </cell>
          <cell r="C129">
            <v>83757</v>
          </cell>
          <cell r="D129" t="str">
            <v>515    101771       38.49      14       413</v>
          </cell>
        </row>
        <row r="130">
          <cell r="A130">
            <v>36678</v>
          </cell>
          <cell r="B130">
            <v>534</v>
          </cell>
          <cell r="C130">
            <v>75109</v>
          </cell>
          <cell r="D130" t="str">
            <v>312    140654       36.88      14       394</v>
          </cell>
        </row>
        <row r="131">
          <cell r="A131">
            <v>36708</v>
          </cell>
          <cell r="B131">
            <v>580</v>
          </cell>
          <cell r="C131">
            <v>75602</v>
          </cell>
          <cell r="D131" t="str">
            <v>376    130349       39.33      14       434</v>
          </cell>
        </row>
        <row r="132">
          <cell r="A132">
            <v>36739</v>
          </cell>
          <cell r="B132">
            <v>585</v>
          </cell>
          <cell r="C132">
            <v>74202</v>
          </cell>
          <cell r="D132" t="str">
            <v>417    126842       41.62      13       403</v>
          </cell>
        </row>
        <row r="133">
          <cell r="A133">
            <v>36770</v>
          </cell>
          <cell r="B133">
            <v>289</v>
          </cell>
          <cell r="C133">
            <v>59831</v>
          </cell>
          <cell r="D133" t="str">
            <v>347    207028       54.56      10       273</v>
          </cell>
        </row>
        <row r="134">
          <cell r="A134">
            <v>36800</v>
          </cell>
          <cell r="B134">
            <v>794</v>
          </cell>
          <cell r="C134">
            <v>86180</v>
          </cell>
          <cell r="D134" t="str">
            <v>534    108540       40.21      14       407</v>
          </cell>
        </row>
        <row r="135">
          <cell r="A135">
            <v>36831</v>
          </cell>
          <cell r="B135">
            <v>512</v>
          </cell>
          <cell r="C135">
            <v>69536</v>
          </cell>
          <cell r="D135" t="str">
            <v>392    135813       43.36      14       384</v>
          </cell>
        </row>
        <row r="136">
          <cell r="A136">
            <v>36861</v>
          </cell>
          <cell r="B136">
            <v>703</v>
          </cell>
          <cell r="C136">
            <v>75511</v>
          </cell>
          <cell r="D136" t="str">
            <v>488    107413       40.97      14       410</v>
          </cell>
        </row>
        <row r="137">
          <cell r="A137" t="str">
            <v>Totals: ____</v>
          </cell>
          <cell r="B137" t="str">
            <v>______</v>
          </cell>
          <cell r="C137" t="str">
            <v>__________</v>
          </cell>
          <cell r="D137" t="str">
            <v>__________</v>
          </cell>
        </row>
        <row r="138">
          <cell r="A138">
            <v>2000</v>
          </cell>
          <cell r="B138">
            <v>7899</v>
          </cell>
          <cell r="C138">
            <v>933203</v>
          </cell>
          <cell r="D138">
            <v>5000</v>
          </cell>
        </row>
        <row r="140">
          <cell r="A140">
            <v>36892</v>
          </cell>
          <cell r="B140">
            <v>697</v>
          </cell>
          <cell r="C140">
            <v>71347</v>
          </cell>
          <cell r="D140" t="str">
            <v>402    102363       36.58      14       407</v>
          </cell>
        </row>
        <row r="141">
          <cell r="A141">
            <v>36923</v>
          </cell>
          <cell r="B141">
            <v>476</v>
          </cell>
          <cell r="C141">
            <v>65093</v>
          </cell>
          <cell r="D141" t="str">
            <v>296    136751       38.34      13       342</v>
          </cell>
        </row>
        <row r="142">
          <cell r="A142">
            <v>36951</v>
          </cell>
          <cell r="B142">
            <v>281</v>
          </cell>
          <cell r="C142">
            <v>56232</v>
          </cell>
          <cell r="D142" t="str">
            <v>244    200114       46.48       9       255</v>
          </cell>
        </row>
        <row r="143">
          <cell r="A143">
            <v>36982</v>
          </cell>
          <cell r="B143">
            <v>394</v>
          </cell>
          <cell r="C143">
            <v>54876</v>
          </cell>
          <cell r="D143" t="str">
            <v>317    139280       44.59       8       213</v>
          </cell>
        </row>
        <row r="144">
          <cell r="A144">
            <v>37012</v>
          </cell>
          <cell r="B144">
            <v>288</v>
          </cell>
          <cell r="C144">
            <v>63528</v>
          </cell>
          <cell r="D144" t="str">
            <v>320    220584       52.63       8       224</v>
          </cell>
        </row>
        <row r="145">
          <cell r="A145">
            <v>37043</v>
          </cell>
          <cell r="B145">
            <v>14</v>
          </cell>
          <cell r="C145">
            <v>10251</v>
          </cell>
          <cell r="D145" t="str">
            <v>16    732215       53.33       1        30</v>
          </cell>
        </row>
        <row r="146">
          <cell r="A146" t="str">
            <v>Totals: ____</v>
          </cell>
          <cell r="B146" t="str">
            <v>______</v>
          </cell>
          <cell r="C146" t="str">
            <v>__________</v>
          </cell>
          <cell r="D146" t="str">
            <v>__________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98"/>
    </sheetNames>
    <sheetDataSet>
      <sheetData sheetId="0">
        <row r="34">
          <cell r="A34">
            <v>35796</v>
          </cell>
          <cell r="B34">
            <v>2060</v>
          </cell>
          <cell r="C34">
            <v>51520</v>
          </cell>
          <cell r="D34" t="str">
            <v>481     25010       18.93       5        57</v>
          </cell>
        </row>
        <row r="35">
          <cell r="A35">
            <v>35827</v>
          </cell>
          <cell r="B35">
            <v>2423</v>
          </cell>
          <cell r="C35">
            <v>204127</v>
          </cell>
          <cell r="D35" t="str">
            <v>506     84246       17.28       5       112</v>
          </cell>
        </row>
        <row r="36">
          <cell r="A36">
            <v>35855</v>
          </cell>
          <cell r="B36">
            <v>3122</v>
          </cell>
          <cell r="C36">
            <v>287905</v>
          </cell>
          <cell r="D36" t="str">
            <v>459     92219       12.82       5       124</v>
          </cell>
        </row>
        <row r="37">
          <cell r="A37">
            <v>35886</v>
          </cell>
          <cell r="B37">
            <v>3870</v>
          </cell>
          <cell r="C37">
            <v>395964</v>
          </cell>
          <cell r="D37" t="str">
            <v>432    102317       10.04       5       120</v>
          </cell>
        </row>
        <row r="38">
          <cell r="A38">
            <v>35916</v>
          </cell>
          <cell r="B38">
            <v>7150</v>
          </cell>
          <cell r="C38">
            <v>378045</v>
          </cell>
          <cell r="D38" t="str">
            <v>383     52874        5.08       5       124</v>
          </cell>
        </row>
        <row r="39">
          <cell r="A39">
            <v>35947</v>
          </cell>
          <cell r="B39">
            <v>7338</v>
          </cell>
          <cell r="C39">
            <v>341548</v>
          </cell>
          <cell r="D39" t="str">
            <v>424     46546        5.46       5       150</v>
          </cell>
        </row>
        <row r="40">
          <cell r="A40">
            <v>35977</v>
          </cell>
          <cell r="B40">
            <v>5544</v>
          </cell>
          <cell r="C40">
            <v>329321</v>
          </cell>
          <cell r="D40" t="str">
            <v>431     59402        7.21       5       148</v>
          </cell>
        </row>
        <row r="41">
          <cell r="A41">
            <v>36008</v>
          </cell>
          <cell r="B41">
            <v>5210</v>
          </cell>
          <cell r="C41">
            <v>284546</v>
          </cell>
          <cell r="D41" t="str">
            <v>432     54616        7.66       5       140</v>
          </cell>
        </row>
        <row r="42">
          <cell r="A42">
            <v>36039</v>
          </cell>
          <cell r="B42">
            <v>5472</v>
          </cell>
          <cell r="C42">
            <v>327842</v>
          </cell>
          <cell r="D42" t="str">
            <v>356     59913        6.11       5       149</v>
          </cell>
        </row>
        <row r="43">
          <cell r="A43">
            <v>36069</v>
          </cell>
          <cell r="B43">
            <v>5095</v>
          </cell>
          <cell r="C43">
            <v>320123</v>
          </cell>
          <cell r="D43" t="str">
            <v>374     62831        6.84       5       155</v>
          </cell>
        </row>
        <row r="44">
          <cell r="A44">
            <v>36100</v>
          </cell>
          <cell r="B44">
            <v>5185</v>
          </cell>
          <cell r="C44">
            <v>293258</v>
          </cell>
          <cell r="D44" t="str">
            <v>335     56559        6.07       5       141</v>
          </cell>
        </row>
        <row r="45">
          <cell r="A45">
            <v>36130</v>
          </cell>
          <cell r="B45">
            <v>5648</v>
          </cell>
          <cell r="C45">
            <v>309441</v>
          </cell>
          <cell r="D45" t="str">
            <v>340     54788        5.68       5       154</v>
          </cell>
        </row>
        <row r="46">
          <cell r="A46" t="str">
            <v>Totals: ____</v>
          </cell>
          <cell r="B46" t="str">
            <v>______</v>
          </cell>
          <cell r="C46" t="str">
            <v>__________</v>
          </cell>
          <cell r="D46" t="str">
            <v>__________</v>
          </cell>
        </row>
        <row r="47">
          <cell r="A47">
            <v>1998</v>
          </cell>
          <cell r="B47">
            <v>58117</v>
          </cell>
          <cell r="C47">
            <v>3523640</v>
          </cell>
          <cell r="D47">
            <v>4953</v>
          </cell>
        </row>
        <row r="49">
          <cell r="A49">
            <v>36161</v>
          </cell>
          <cell r="B49">
            <v>5526</v>
          </cell>
          <cell r="C49">
            <v>312104</v>
          </cell>
          <cell r="D49" t="str">
            <v>361     56480        6.13       5       155</v>
          </cell>
        </row>
        <row r="50">
          <cell r="A50">
            <v>36192</v>
          </cell>
          <cell r="B50">
            <v>3879</v>
          </cell>
          <cell r="C50">
            <v>161477</v>
          </cell>
          <cell r="D50" t="str">
            <v>283     41629        6.80       3        84</v>
          </cell>
        </row>
        <row r="51">
          <cell r="A51">
            <v>36220</v>
          </cell>
          <cell r="B51">
            <v>5462</v>
          </cell>
          <cell r="C51">
            <v>286435</v>
          </cell>
          <cell r="D51" t="str">
            <v>228     52442        4.01       5       155</v>
          </cell>
        </row>
        <row r="52">
          <cell r="A52">
            <v>36251</v>
          </cell>
          <cell r="B52">
            <v>4785</v>
          </cell>
          <cell r="C52">
            <v>260682</v>
          </cell>
          <cell r="D52" t="str">
            <v>91     54479        1.87       4       120</v>
          </cell>
        </row>
        <row r="53">
          <cell r="A53">
            <v>36281</v>
          </cell>
          <cell r="B53">
            <v>1773</v>
          </cell>
          <cell r="C53">
            <v>151063</v>
          </cell>
          <cell r="D53" t="str">
            <v>97     85202        5.19       5       155</v>
          </cell>
        </row>
        <row r="54">
          <cell r="A54">
            <v>36312</v>
          </cell>
          <cell r="B54">
            <v>5360</v>
          </cell>
          <cell r="C54">
            <v>254940</v>
          </cell>
          <cell r="D54" t="str">
            <v>70     47564        1.29       4       120</v>
          </cell>
        </row>
        <row r="55">
          <cell r="A55">
            <v>36342</v>
          </cell>
          <cell r="B55">
            <v>4865</v>
          </cell>
          <cell r="C55">
            <v>255312</v>
          </cell>
          <cell r="D55" t="str">
            <v>85     52480        1.72       5       155</v>
          </cell>
        </row>
        <row r="56">
          <cell r="A56">
            <v>36373</v>
          </cell>
          <cell r="B56">
            <v>4519</v>
          </cell>
          <cell r="C56">
            <v>245915</v>
          </cell>
          <cell r="D56" t="str">
            <v>82     54419        1.78       5       155</v>
          </cell>
        </row>
        <row r="57">
          <cell r="A57">
            <v>36404</v>
          </cell>
          <cell r="B57">
            <v>9458</v>
          </cell>
          <cell r="C57">
            <v>277828</v>
          </cell>
          <cell r="D57" t="str">
            <v>74     29375        0.78       5       149</v>
          </cell>
        </row>
        <row r="58">
          <cell r="A58">
            <v>36434</v>
          </cell>
          <cell r="B58">
            <v>1148</v>
          </cell>
          <cell r="C58">
            <v>255088</v>
          </cell>
          <cell r="D58" t="str">
            <v>92    222203        7.42       5       155</v>
          </cell>
        </row>
        <row r="59">
          <cell r="A59">
            <v>36465</v>
          </cell>
          <cell r="B59">
            <v>1297</v>
          </cell>
          <cell r="C59">
            <v>239780</v>
          </cell>
          <cell r="D59" t="str">
            <v>43    184873        3.21       4       120</v>
          </cell>
        </row>
        <row r="60">
          <cell r="A60">
            <v>36495</v>
          </cell>
          <cell r="B60">
            <v>3246</v>
          </cell>
          <cell r="C60">
            <v>246366</v>
          </cell>
          <cell r="D60" t="str">
            <v>64     75899        1.93       4       124</v>
          </cell>
        </row>
        <row r="61">
          <cell r="A61" t="str">
            <v>Totals: ____</v>
          </cell>
          <cell r="B61" t="str">
            <v>______</v>
          </cell>
          <cell r="C61" t="str">
            <v>__________</v>
          </cell>
          <cell r="D61" t="str">
            <v>__________</v>
          </cell>
        </row>
        <row r="62">
          <cell r="A62">
            <v>1999</v>
          </cell>
          <cell r="B62">
            <v>51318</v>
          </cell>
          <cell r="C62">
            <v>2946990</v>
          </cell>
          <cell r="D62">
            <v>1570</v>
          </cell>
        </row>
        <row r="64">
          <cell r="A64">
            <v>36526</v>
          </cell>
          <cell r="B64">
            <v>2264</v>
          </cell>
          <cell r="C64">
            <v>251629</v>
          </cell>
          <cell r="D64" t="str">
            <v>92    111144        3.90       5       155</v>
          </cell>
        </row>
        <row r="65">
          <cell r="A65">
            <v>36557</v>
          </cell>
          <cell r="B65">
            <v>1358</v>
          </cell>
          <cell r="C65">
            <v>122937</v>
          </cell>
          <cell r="D65" t="str">
            <v>43     90528        3.07       3        86</v>
          </cell>
        </row>
        <row r="66">
          <cell r="A66">
            <v>36586</v>
          </cell>
          <cell r="B66">
            <v>1985</v>
          </cell>
          <cell r="C66">
            <v>133504</v>
          </cell>
          <cell r="D66" t="str">
            <v>93     67257        4.48       3        93</v>
          </cell>
        </row>
        <row r="67">
          <cell r="A67">
            <v>36617</v>
          </cell>
          <cell r="B67">
            <v>1006</v>
          </cell>
          <cell r="C67">
            <v>135320</v>
          </cell>
          <cell r="D67" t="str">
            <v>102    134513        9.21       4       120</v>
          </cell>
        </row>
        <row r="68">
          <cell r="A68">
            <v>36647</v>
          </cell>
          <cell r="B68">
            <v>1825</v>
          </cell>
          <cell r="C68">
            <v>131937</v>
          </cell>
          <cell r="D68" t="str">
            <v>46     72295        2.46       3        93</v>
          </cell>
        </row>
        <row r="69">
          <cell r="A69">
            <v>36678</v>
          </cell>
          <cell r="B69">
            <v>1020</v>
          </cell>
          <cell r="C69">
            <v>125983</v>
          </cell>
          <cell r="D69" t="str">
            <v>133    123513       11.54       4       120</v>
          </cell>
        </row>
        <row r="70">
          <cell r="A70">
            <v>36708</v>
          </cell>
          <cell r="B70">
            <v>2228</v>
          </cell>
          <cell r="C70">
            <v>198379</v>
          </cell>
          <cell r="D70" t="str">
            <v>195     89040        8.05       5       146</v>
          </cell>
        </row>
        <row r="71">
          <cell r="A71">
            <v>36739</v>
          </cell>
          <cell r="B71">
            <v>1325</v>
          </cell>
          <cell r="C71">
            <v>122934</v>
          </cell>
          <cell r="D71" t="str">
            <v>83     92781        5.89       4       124</v>
          </cell>
        </row>
        <row r="72">
          <cell r="A72">
            <v>36770</v>
          </cell>
          <cell r="B72">
            <v>1481</v>
          </cell>
          <cell r="C72">
            <v>110576</v>
          </cell>
          <cell r="D72" t="str">
            <v>47     74664        3.08       4       120</v>
          </cell>
        </row>
        <row r="73">
          <cell r="A73">
            <v>36800</v>
          </cell>
          <cell r="B73">
            <v>1256</v>
          </cell>
          <cell r="C73">
            <v>118153</v>
          </cell>
          <cell r="D73" t="str">
            <v>149     94071       10.60       3        93</v>
          </cell>
        </row>
        <row r="74">
          <cell r="A74">
            <v>36831</v>
          </cell>
          <cell r="B74">
            <v>1078</v>
          </cell>
          <cell r="C74">
            <v>116924</v>
          </cell>
          <cell r="D74" t="str">
            <v>62    108464        5.44       4       120</v>
          </cell>
        </row>
        <row r="75">
          <cell r="A75">
            <v>36861</v>
          </cell>
          <cell r="B75">
            <v>343</v>
          </cell>
          <cell r="C75">
            <v>13209</v>
          </cell>
          <cell r="D75" t="str">
            <v>56     38511       14.04       3        93</v>
          </cell>
        </row>
        <row r="76">
          <cell r="A76" t="str">
            <v>Totals: ____</v>
          </cell>
          <cell r="B76" t="str">
            <v>______</v>
          </cell>
          <cell r="C76" t="str">
            <v>__________</v>
          </cell>
          <cell r="D76" t="str">
            <v>__________</v>
          </cell>
        </row>
        <row r="77">
          <cell r="A77">
            <v>2000</v>
          </cell>
          <cell r="B77">
            <v>17169</v>
          </cell>
          <cell r="C77">
            <v>1581485</v>
          </cell>
          <cell r="D77">
            <v>1101</v>
          </cell>
        </row>
        <row r="79">
          <cell r="A79">
            <v>36892</v>
          </cell>
          <cell r="B79">
            <v>68</v>
          </cell>
          <cell r="C79">
            <v>10165</v>
          </cell>
          <cell r="D79" t="str">
            <v>41    149486       37.61       2        62</v>
          </cell>
        </row>
        <row r="80">
          <cell r="A80">
            <v>36923</v>
          </cell>
          <cell r="B80">
            <v>50</v>
          </cell>
          <cell r="C80">
            <v>8622</v>
          </cell>
          <cell r="D80" t="str">
            <v>41    172441       45.05       2        56</v>
          </cell>
        </row>
        <row r="81">
          <cell r="A81">
            <v>36951</v>
          </cell>
          <cell r="B81">
            <v>82</v>
          </cell>
          <cell r="C81">
            <v>9044</v>
          </cell>
          <cell r="D81" t="str">
            <v>44    110293       34.92       2        62</v>
          </cell>
        </row>
        <row r="82">
          <cell r="A82">
            <v>36982</v>
          </cell>
          <cell r="B82">
            <v>18</v>
          </cell>
          <cell r="C82">
            <v>3184</v>
          </cell>
          <cell r="D82" t="str">
            <v>176889       34.92       1        30</v>
          </cell>
        </row>
        <row r="83">
          <cell r="A83">
            <v>37012</v>
          </cell>
          <cell r="B83">
            <v>40</v>
          </cell>
          <cell r="C83">
            <v>4366</v>
          </cell>
          <cell r="D83" t="str">
            <v>109151       34.92       1        31</v>
          </cell>
        </row>
        <row r="84">
          <cell r="A84" t="str">
            <v>Totals: ____</v>
          </cell>
          <cell r="B84" t="str">
            <v>______</v>
          </cell>
          <cell r="C84" t="str">
            <v>__________</v>
          </cell>
          <cell r="D84" t="str">
            <v>__________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b98"/>
    </sheetNames>
    <sheetDataSet>
      <sheetData sheetId="0">
        <row r="34">
          <cell r="A34">
            <v>35827</v>
          </cell>
          <cell r="B34">
            <v>2681</v>
          </cell>
          <cell r="C34">
            <v>259324</v>
          </cell>
          <cell r="D34" t="str">
            <v>1,810     96727       40.30       9       134</v>
          </cell>
        </row>
        <row r="35">
          <cell r="A35">
            <v>35855</v>
          </cell>
          <cell r="B35">
            <v>12137</v>
          </cell>
          <cell r="C35">
            <v>770611</v>
          </cell>
          <cell r="D35" t="str">
            <v>3,029     63493       19.97       9       227</v>
          </cell>
        </row>
        <row r="36">
          <cell r="A36">
            <v>35886</v>
          </cell>
          <cell r="B36">
            <v>7025</v>
          </cell>
          <cell r="C36">
            <v>297349</v>
          </cell>
          <cell r="D36" t="str">
            <v>1,603     42328       18.58       9       210</v>
          </cell>
        </row>
        <row r="37">
          <cell r="A37">
            <v>35916</v>
          </cell>
          <cell r="B37">
            <v>11005</v>
          </cell>
          <cell r="C37">
            <v>1230244</v>
          </cell>
          <cell r="D37" t="str">
            <v>1,287    111790       10.47       9       236</v>
          </cell>
        </row>
        <row r="38">
          <cell r="A38">
            <v>35947</v>
          </cell>
          <cell r="B38">
            <v>13526</v>
          </cell>
          <cell r="C38">
            <v>1698400</v>
          </cell>
          <cell r="D38" t="str">
            <v>1,433    125566        9.58       9       235</v>
          </cell>
        </row>
        <row r="39">
          <cell r="A39">
            <v>35977</v>
          </cell>
          <cell r="B39">
            <v>11042</v>
          </cell>
          <cell r="C39">
            <v>1470697</v>
          </cell>
          <cell r="D39" t="str">
            <v>1,477    133192       11.80       9       244</v>
          </cell>
        </row>
        <row r="40">
          <cell r="A40">
            <v>36008</v>
          </cell>
          <cell r="B40">
            <v>9792</v>
          </cell>
          <cell r="C40">
            <v>1268051</v>
          </cell>
          <cell r="D40" t="str">
            <v>5,114    129499       34.31       9       240</v>
          </cell>
        </row>
        <row r="41">
          <cell r="A41">
            <v>36039</v>
          </cell>
          <cell r="B41">
            <v>11368</v>
          </cell>
          <cell r="C41">
            <v>1574862</v>
          </cell>
          <cell r="D41" t="str">
            <v>1,129    138535        9.03       9       237</v>
          </cell>
        </row>
        <row r="42">
          <cell r="A42">
            <v>36069</v>
          </cell>
          <cell r="B42">
            <v>9990</v>
          </cell>
          <cell r="C42">
            <v>1523207</v>
          </cell>
          <cell r="D42" t="str">
            <v>840    152474        7.76       8       246</v>
          </cell>
        </row>
        <row r="43">
          <cell r="A43">
            <v>36100</v>
          </cell>
          <cell r="B43">
            <v>9329</v>
          </cell>
          <cell r="C43">
            <v>1458055</v>
          </cell>
          <cell r="D43" t="str">
            <v>652    156293        6.53       8       225</v>
          </cell>
        </row>
        <row r="44">
          <cell r="A44">
            <v>36130</v>
          </cell>
          <cell r="B44">
            <v>8729</v>
          </cell>
          <cell r="C44">
            <v>1448330</v>
          </cell>
          <cell r="D44" t="str">
            <v>595    165922        6.38       7       210</v>
          </cell>
        </row>
        <row r="45">
          <cell r="A45" t="str">
            <v>Totals: __</v>
          </cell>
          <cell r="B45" t="str">
            <v>________</v>
          </cell>
          <cell r="C45" t="str">
            <v>__________</v>
          </cell>
          <cell r="D45" t="str">
            <v>__________</v>
          </cell>
        </row>
        <row r="46">
          <cell r="A46">
            <v>1998</v>
          </cell>
          <cell r="B46">
            <v>106624</v>
          </cell>
          <cell r="C46">
            <v>12999130</v>
          </cell>
          <cell r="D46">
            <v>18969</v>
          </cell>
        </row>
        <row r="48">
          <cell r="A48">
            <v>36161</v>
          </cell>
          <cell r="B48">
            <v>9681</v>
          </cell>
          <cell r="C48">
            <v>1363827</v>
          </cell>
          <cell r="D48" t="str">
            <v>649    140877        6.28       7       215</v>
          </cell>
        </row>
        <row r="49">
          <cell r="A49">
            <v>36192</v>
          </cell>
          <cell r="B49">
            <v>2027</v>
          </cell>
          <cell r="C49">
            <v>99559</v>
          </cell>
          <cell r="D49" t="str">
            <v>687     49117       25.31       6       167</v>
          </cell>
        </row>
        <row r="50">
          <cell r="A50">
            <v>36220</v>
          </cell>
          <cell r="B50">
            <v>8729</v>
          </cell>
          <cell r="C50">
            <v>1280556</v>
          </cell>
          <cell r="D50" t="str">
            <v>691    146702        7.34       6       186</v>
          </cell>
        </row>
        <row r="51">
          <cell r="A51">
            <v>36251</v>
          </cell>
          <cell r="B51">
            <v>7184</v>
          </cell>
          <cell r="C51">
            <v>1159759</v>
          </cell>
          <cell r="D51" t="str">
            <v>527    161437        6.83       7       204</v>
          </cell>
        </row>
        <row r="52">
          <cell r="A52">
            <v>36281</v>
          </cell>
          <cell r="B52">
            <v>8590</v>
          </cell>
          <cell r="C52">
            <v>1247834</v>
          </cell>
          <cell r="D52" t="str">
            <v>878    145266        9.27       8       240</v>
          </cell>
        </row>
        <row r="53">
          <cell r="A53">
            <v>36312</v>
          </cell>
          <cell r="B53">
            <v>7894</v>
          </cell>
          <cell r="C53">
            <v>1184674</v>
          </cell>
          <cell r="D53" t="str">
            <v>600    150073        7.06       7       208</v>
          </cell>
        </row>
        <row r="54">
          <cell r="A54">
            <v>36342</v>
          </cell>
          <cell r="B54">
            <v>8056</v>
          </cell>
          <cell r="C54">
            <v>1197594</v>
          </cell>
          <cell r="D54" t="str">
            <v>868    148659        9.73       8       248</v>
          </cell>
        </row>
        <row r="55">
          <cell r="A55">
            <v>36373</v>
          </cell>
          <cell r="B55">
            <v>7947</v>
          </cell>
          <cell r="C55">
            <v>1187709</v>
          </cell>
          <cell r="D55" t="str">
            <v>736    149454        8.48       8       247</v>
          </cell>
        </row>
        <row r="56">
          <cell r="A56">
            <v>36404</v>
          </cell>
          <cell r="B56">
            <v>8029</v>
          </cell>
          <cell r="C56">
            <v>1191985</v>
          </cell>
          <cell r="D56" t="str">
            <v>724    148460        8.27       8       239</v>
          </cell>
        </row>
        <row r="57">
          <cell r="A57">
            <v>36434</v>
          </cell>
          <cell r="B57">
            <v>7902</v>
          </cell>
          <cell r="C57">
            <v>1215467</v>
          </cell>
          <cell r="D57" t="str">
            <v>780    153818        8.98       8       248</v>
          </cell>
        </row>
        <row r="58">
          <cell r="A58">
            <v>36465</v>
          </cell>
          <cell r="B58">
            <v>7111</v>
          </cell>
          <cell r="C58">
            <v>1129045</v>
          </cell>
          <cell r="D58" t="str">
            <v>744    158775        9.47       7       209</v>
          </cell>
        </row>
        <row r="59">
          <cell r="A59">
            <v>36495</v>
          </cell>
          <cell r="B59">
            <v>6890</v>
          </cell>
          <cell r="C59">
            <v>1126086</v>
          </cell>
          <cell r="D59" t="str">
            <v>748    163438        9.79       7       216</v>
          </cell>
        </row>
        <row r="60">
          <cell r="A60" t="str">
            <v>Totals: __</v>
          </cell>
          <cell r="B60" t="str">
            <v>________</v>
          </cell>
          <cell r="C60" t="str">
            <v>__________</v>
          </cell>
          <cell r="D60" t="str">
            <v>__________</v>
          </cell>
        </row>
        <row r="61">
          <cell r="A61">
            <v>1999</v>
          </cell>
          <cell r="B61">
            <v>90040</v>
          </cell>
          <cell r="C61">
            <v>13384095</v>
          </cell>
          <cell r="D61">
            <v>8632</v>
          </cell>
        </row>
        <row r="63">
          <cell r="A63">
            <v>36526</v>
          </cell>
          <cell r="B63">
            <v>5414</v>
          </cell>
          <cell r="C63">
            <v>1105001</v>
          </cell>
          <cell r="D63" t="str">
            <v>927    204101       14.62       8       244</v>
          </cell>
        </row>
        <row r="64">
          <cell r="A64">
            <v>36557</v>
          </cell>
          <cell r="B64">
            <v>1570</v>
          </cell>
          <cell r="C64">
            <v>95815</v>
          </cell>
          <cell r="D64" t="str">
            <v>698     61029       30.78       7       193</v>
          </cell>
        </row>
        <row r="65">
          <cell r="A65">
            <v>36586</v>
          </cell>
          <cell r="B65">
            <v>4572</v>
          </cell>
          <cell r="C65">
            <v>982370</v>
          </cell>
          <cell r="D65" t="str">
            <v>674    214867       12.85       7       217</v>
          </cell>
        </row>
        <row r="66">
          <cell r="A66">
            <v>36617</v>
          </cell>
          <cell r="B66">
            <v>4817</v>
          </cell>
          <cell r="C66">
            <v>1022594</v>
          </cell>
          <cell r="D66" t="str">
            <v>474    212289        8.96       8       238</v>
          </cell>
        </row>
        <row r="67">
          <cell r="A67">
            <v>36647</v>
          </cell>
          <cell r="B67">
            <v>4881</v>
          </cell>
          <cell r="C67">
            <v>1011306</v>
          </cell>
          <cell r="D67" t="str">
            <v>1,786    207193       26.79       7       217</v>
          </cell>
        </row>
        <row r="68">
          <cell r="A68">
            <v>36678</v>
          </cell>
          <cell r="B68">
            <v>5040</v>
          </cell>
          <cell r="C68">
            <v>980847</v>
          </cell>
          <cell r="D68" t="str">
            <v>1,758    194613       25.86       8       218</v>
          </cell>
        </row>
        <row r="69">
          <cell r="A69">
            <v>36708</v>
          </cell>
          <cell r="B69">
            <v>5681</v>
          </cell>
          <cell r="C69">
            <v>980297</v>
          </cell>
          <cell r="D69" t="str">
            <v>1,888    172558       24.94       8       241</v>
          </cell>
        </row>
        <row r="70">
          <cell r="A70">
            <v>36739</v>
          </cell>
          <cell r="B70">
            <v>5772</v>
          </cell>
          <cell r="C70">
            <v>963456</v>
          </cell>
          <cell r="D70" t="str">
            <v>775    166919       11.84       8       245</v>
          </cell>
        </row>
        <row r="71">
          <cell r="A71">
            <v>36770</v>
          </cell>
          <cell r="B71">
            <v>4053</v>
          </cell>
          <cell r="C71">
            <v>827797</v>
          </cell>
          <cell r="D71" t="str">
            <v>57    204244        1.39       3        86</v>
          </cell>
        </row>
        <row r="72">
          <cell r="A72">
            <v>36800</v>
          </cell>
          <cell r="B72">
            <v>4950</v>
          </cell>
          <cell r="C72">
            <v>879255</v>
          </cell>
          <cell r="D72" t="str">
            <v>1,612    177628       24.57       7       215</v>
          </cell>
        </row>
        <row r="73">
          <cell r="A73">
            <v>36831</v>
          </cell>
          <cell r="B73">
            <v>5421</v>
          </cell>
          <cell r="C73">
            <v>876545</v>
          </cell>
          <cell r="D73" t="str">
            <v>666    161695       10.94       8       236</v>
          </cell>
        </row>
        <row r="74">
          <cell r="A74">
            <v>36861</v>
          </cell>
          <cell r="B74">
            <v>5730</v>
          </cell>
          <cell r="C74">
            <v>906476</v>
          </cell>
          <cell r="D74" t="str">
            <v>593    158199        9.38       8       243</v>
          </cell>
        </row>
        <row r="75">
          <cell r="A75" t="str">
            <v>Totals: __</v>
          </cell>
          <cell r="B75" t="str">
            <v>________</v>
          </cell>
          <cell r="C75" t="str">
            <v>__________</v>
          </cell>
          <cell r="D75" t="str">
            <v>__________</v>
          </cell>
        </row>
        <row r="76">
          <cell r="A76">
            <v>2000</v>
          </cell>
          <cell r="B76">
            <v>57901</v>
          </cell>
          <cell r="C76">
            <v>10631759</v>
          </cell>
          <cell r="D76">
            <v>11908</v>
          </cell>
        </row>
        <row r="78">
          <cell r="A78">
            <v>36892</v>
          </cell>
          <cell r="B78">
            <v>5561</v>
          </cell>
          <cell r="C78">
            <v>877903</v>
          </cell>
          <cell r="D78" t="str">
            <v>528    157868        8.67       7       215</v>
          </cell>
        </row>
        <row r="79">
          <cell r="A79">
            <v>36923</v>
          </cell>
          <cell r="B79">
            <v>5599</v>
          </cell>
          <cell r="C79">
            <v>743624</v>
          </cell>
          <cell r="D79" t="str">
            <v>493    132814        8.09       5       140</v>
          </cell>
        </row>
        <row r="80">
          <cell r="A80">
            <v>36951</v>
          </cell>
          <cell r="B80">
            <v>6075</v>
          </cell>
          <cell r="C80">
            <v>812324</v>
          </cell>
          <cell r="D80" t="str">
            <v>560    133716        8.44       4       124</v>
          </cell>
        </row>
        <row r="81">
          <cell r="A81">
            <v>37012</v>
          </cell>
          <cell r="B81">
            <v>625</v>
          </cell>
          <cell r="C81">
            <v>44458</v>
          </cell>
          <cell r="D81" t="str">
            <v>406     71133       39.38       3        93</v>
          </cell>
        </row>
        <row r="82">
          <cell r="A82" t="str">
            <v>Totals: __</v>
          </cell>
          <cell r="B82" t="str">
            <v>________</v>
          </cell>
          <cell r="C82" t="str">
            <v>__________</v>
          </cell>
          <cell r="D82" t="str">
            <v>__________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98"/>
    </sheetNames>
    <sheetDataSet>
      <sheetData sheetId="0">
        <row r="34">
          <cell r="A34">
            <v>35855</v>
          </cell>
          <cell r="B34">
            <v>1211</v>
          </cell>
          <cell r="C34">
            <v>84645</v>
          </cell>
          <cell r="D34" t="str">
            <v>181     69897       13.00       5        75</v>
          </cell>
        </row>
        <row r="35">
          <cell r="A35">
            <v>35886</v>
          </cell>
          <cell r="B35">
            <v>3217</v>
          </cell>
          <cell r="C35">
            <v>229092</v>
          </cell>
          <cell r="D35" t="str">
            <v>467     71213       12.68       4       117</v>
          </cell>
        </row>
        <row r="36">
          <cell r="A36">
            <v>35916</v>
          </cell>
          <cell r="B36">
            <v>3081</v>
          </cell>
          <cell r="C36">
            <v>218781</v>
          </cell>
          <cell r="D36" t="str">
            <v>276     71010        8.22       4       124</v>
          </cell>
        </row>
        <row r="37">
          <cell r="A37">
            <v>35947</v>
          </cell>
          <cell r="B37">
            <v>1881</v>
          </cell>
          <cell r="C37">
            <v>168414</v>
          </cell>
          <cell r="D37" t="str">
            <v>426     89535       18.47       4       120</v>
          </cell>
        </row>
        <row r="38">
          <cell r="A38">
            <v>35977</v>
          </cell>
          <cell r="B38">
            <v>1561</v>
          </cell>
          <cell r="C38">
            <v>145663</v>
          </cell>
          <cell r="D38" t="str">
            <v>376     93314       19.41       4       124</v>
          </cell>
        </row>
        <row r="39">
          <cell r="A39">
            <v>36008</v>
          </cell>
          <cell r="B39">
            <v>1696</v>
          </cell>
          <cell r="C39">
            <v>146681</v>
          </cell>
          <cell r="D39" t="str">
            <v>307     86487       15.33       4       124</v>
          </cell>
        </row>
        <row r="40">
          <cell r="A40">
            <v>36039</v>
          </cell>
          <cell r="B40">
            <v>1291</v>
          </cell>
          <cell r="C40">
            <v>106317</v>
          </cell>
          <cell r="D40" t="str">
            <v>311     82353       19.41       4       120</v>
          </cell>
        </row>
        <row r="41">
          <cell r="A41">
            <v>36069</v>
          </cell>
          <cell r="B41">
            <v>1113</v>
          </cell>
          <cell r="C41">
            <v>120389</v>
          </cell>
          <cell r="D41" t="str">
            <v>310    108167       21.78       4       124</v>
          </cell>
        </row>
        <row r="42">
          <cell r="A42">
            <v>36100</v>
          </cell>
          <cell r="B42">
            <v>908</v>
          </cell>
          <cell r="C42">
            <v>90069</v>
          </cell>
          <cell r="D42" t="str">
            <v>263     99195       22.46       4       120</v>
          </cell>
        </row>
        <row r="43">
          <cell r="A43">
            <v>36130</v>
          </cell>
          <cell r="B43">
            <v>937</v>
          </cell>
          <cell r="C43">
            <v>103083</v>
          </cell>
          <cell r="D43" t="str">
            <v>234    110014       19.98       4       124</v>
          </cell>
        </row>
        <row r="44">
          <cell r="A44" t="str">
            <v>Totals: ___</v>
          </cell>
          <cell r="B44" t="str">
            <v>_______</v>
          </cell>
          <cell r="C44" t="str">
            <v>__________</v>
          </cell>
          <cell r="D44" t="str">
            <v>__________</v>
          </cell>
        </row>
        <row r="45">
          <cell r="A45">
            <v>1998</v>
          </cell>
          <cell r="B45">
            <v>16896</v>
          </cell>
          <cell r="C45">
            <v>1413134</v>
          </cell>
          <cell r="D45">
            <v>3151</v>
          </cell>
        </row>
        <row r="47">
          <cell r="A47">
            <v>36161</v>
          </cell>
          <cell r="C47">
            <v>15760</v>
          </cell>
          <cell r="D47" t="str">
            <v>92                             1        31</v>
          </cell>
        </row>
        <row r="48">
          <cell r="A48">
            <v>36192</v>
          </cell>
          <cell r="C48">
            <v>15578</v>
          </cell>
          <cell r="D48" t="str">
            <v>89                             1        28</v>
          </cell>
        </row>
        <row r="49">
          <cell r="A49">
            <v>36220</v>
          </cell>
          <cell r="B49">
            <v>894</v>
          </cell>
          <cell r="C49">
            <v>92188</v>
          </cell>
          <cell r="D49" t="str">
            <v>315    103119       26.05       4       124</v>
          </cell>
        </row>
        <row r="50">
          <cell r="A50">
            <v>36251</v>
          </cell>
          <cell r="B50">
            <v>795</v>
          </cell>
          <cell r="C50">
            <v>82816</v>
          </cell>
          <cell r="D50" t="str">
            <v>366    104172       31.52       4       120</v>
          </cell>
        </row>
        <row r="51">
          <cell r="A51">
            <v>36281</v>
          </cell>
          <cell r="B51">
            <v>799</v>
          </cell>
          <cell r="C51">
            <v>82140</v>
          </cell>
          <cell r="D51" t="str">
            <v>290    102804       26.63       4       124</v>
          </cell>
        </row>
        <row r="52">
          <cell r="A52">
            <v>36312</v>
          </cell>
          <cell r="B52">
            <v>730</v>
          </cell>
          <cell r="C52">
            <v>76958</v>
          </cell>
          <cell r="D52" t="str">
            <v>290    105422       28.43       4       119</v>
          </cell>
        </row>
        <row r="53">
          <cell r="A53">
            <v>36342</v>
          </cell>
          <cell r="B53">
            <v>795</v>
          </cell>
          <cell r="C53">
            <v>76947</v>
          </cell>
          <cell r="D53" t="str">
            <v>237     96789       22.97       4       124</v>
          </cell>
        </row>
        <row r="54">
          <cell r="A54">
            <v>36373</v>
          </cell>
          <cell r="B54">
            <v>736</v>
          </cell>
          <cell r="C54">
            <v>68933</v>
          </cell>
          <cell r="D54" t="str">
            <v>216     93659       22.69       4       122</v>
          </cell>
        </row>
        <row r="55">
          <cell r="A55">
            <v>36404</v>
          </cell>
          <cell r="B55">
            <v>665</v>
          </cell>
          <cell r="C55">
            <v>67102</v>
          </cell>
          <cell r="D55" t="str">
            <v>275    100906       29.26       4       119</v>
          </cell>
        </row>
        <row r="56">
          <cell r="A56">
            <v>36434</v>
          </cell>
          <cell r="B56">
            <v>551</v>
          </cell>
          <cell r="C56">
            <v>66341</v>
          </cell>
          <cell r="D56" t="str">
            <v>327    120402       37.24       4       124</v>
          </cell>
        </row>
        <row r="57">
          <cell r="A57">
            <v>36465</v>
          </cell>
          <cell r="B57">
            <v>647</v>
          </cell>
          <cell r="C57">
            <v>66156</v>
          </cell>
          <cell r="D57" t="str">
            <v>217    102251       25.12       4       120</v>
          </cell>
        </row>
        <row r="58">
          <cell r="A58">
            <v>36495</v>
          </cell>
          <cell r="B58">
            <v>687</v>
          </cell>
          <cell r="C58">
            <v>66856</v>
          </cell>
          <cell r="D58" t="str">
            <v>274     97316       28.51       4       124</v>
          </cell>
        </row>
        <row r="59">
          <cell r="A59" t="str">
            <v>Totals: ___</v>
          </cell>
          <cell r="B59" t="str">
            <v>_______</v>
          </cell>
          <cell r="C59" t="str">
            <v>__________</v>
          </cell>
          <cell r="D59" t="str">
            <v>__________</v>
          </cell>
        </row>
        <row r="60">
          <cell r="A60">
            <v>1999</v>
          </cell>
          <cell r="B60">
            <v>7299</v>
          </cell>
          <cell r="C60">
            <v>777775</v>
          </cell>
          <cell r="D60">
            <v>2988</v>
          </cell>
        </row>
        <row r="62">
          <cell r="A62">
            <v>36526</v>
          </cell>
          <cell r="B62">
            <v>602</v>
          </cell>
          <cell r="C62">
            <v>64648</v>
          </cell>
          <cell r="D62" t="str">
            <v>213    107389       26.13       4       124</v>
          </cell>
        </row>
        <row r="63">
          <cell r="A63">
            <v>36557</v>
          </cell>
          <cell r="B63">
            <v>575</v>
          </cell>
          <cell r="C63">
            <v>57880</v>
          </cell>
          <cell r="D63" t="str">
            <v>258    100661       30.97       4       116</v>
          </cell>
        </row>
        <row r="64">
          <cell r="A64">
            <v>36586</v>
          </cell>
          <cell r="B64">
            <v>652</v>
          </cell>
          <cell r="C64">
            <v>62014</v>
          </cell>
          <cell r="D64" t="str">
            <v>224     95114       25.57       4       124</v>
          </cell>
        </row>
        <row r="65">
          <cell r="A65">
            <v>36617</v>
          </cell>
          <cell r="B65">
            <v>496</v>
          </cell>
          <cell r="C65">
            <v>56443</v>
          </cell>
          <cell r="D65" t="str">
            <v>248    113797       33.33       4       120</v>
          </cell>
        </row>
        <row r="66">
          <cell r="A66">
            <v>36647</v>
          </cell>
          <cell r="B66">
            <v>555</v>
          </cell>
          <cell r="C66">
            <v>60267</v>
          </cell>
          <cell r="D66" t="str">
            <v>206    108590       27.07       4       124</v>
          </cell>
        </row>
        <row r="67">
          <cell r="A67">
            <v>36678</v>
          </cell>
          <cell r="B67">
            <v>517</v>
          </cell>
          <cell r="C67">
            <v>54818</v>
          </cell>
          <cell r="D67" t="str">
            <v>161    106031       23.75       4       120</v>
          </cell>
        </row>
        <row r="68">
          <cell r="A68">
            <v>36708</v>
          </cell>
          <cell r="B68">
            <v>520</v>
          </cell>
          <cell r="C68">
            <v>57606</v>
          </cell>
          <cell r="D68" t="str">
            <v>211    110781       28.86       4       124</v>
          </cell>
        </row>
        <row r="69">
          <cell r="A69">
            <v>36739</v>
          </cell>
          <cell r="B69">
            <v>490</v>
          </cell>
          <cell r="C69">
            <v>53147</v>
          </cell>
          <cell r="D69" t="str">
            <v>149    108464       23.32       4       124</v>
          </cell>
        </row>
        <row r="70">
          <cell r="A70">
            <v>36770</v>
          </cell>
          <cell r="C70">
            <v>8887</v>
          </cell>
          <cell r="D70" t="str">
            <v>62                             1        30</v>
          </cell>
        </row>
        <row r="71">
          <cell r="A71">
            <v>36800</v>
          </cell>
          <cell r="B71">
            <v>587</v>
          </cell>
          <cell r="C71">
            <v>53577</v>
          </cell>
          <cell r="D71" t="str">
            <v>199     91273       25.32       4       124</v>
          </cell>
        </row>
        <row r="72">
          <cell r="A72">
            <v>36831</v>
          </cell>
          <cell r="B72">
            <v>604</v>
          </cell>
          <cell r="C72">
            <v>51507</v>
          </cell>
          <cell r="D72" t="str">
            <v>220     85277       26.70       4       120</v>
          </cell>
        </row>
        <row r="73">
          <cell r="A73">
            <v>36861</v>
          </cell>
          <cell r="B73">
            <v>548</v>
          </cell>
          <cell r="C73">
            <v>52625</v>
          </cell>
          <cell r="D73" t="str">
            <v>178     96032       24.52       4       124</v>
          </cell>
        </row>
        <row r="74">
          <cell r="A74" t="str">
            <v>Totals: ___</v>
          </cell>
          <cell r="B74" t="str">
            <v>_______</v>
          </cell>
          <cell r="C74" t="str">
            <v>__________</v>
          </cell>
          <cell r="D74" t="str">
            <v>__________</v>
          </cell>
        </row>
        <row r="75">
          <cell r="A75">
            <v>2000</v>
          </cell>
          <cell r="B75">
            <v>6146</v>
          </cell>
          <cell r="C75">
            <v>633419</v>
          </cell>
          <cell r="D75">
            <v>2329</v>
          </cell>
        </row>
        <row r="77">
          <cell r="A77">
            <v>36892</v>
          </cell>
          <cell r="B77">
            <v>417</v>
          </cell>
          <cell r="C77">
            <v>50829</v>
          </cell>
          <cell r="D77" t="str">
            <v>178    121893       29.92       4       124</v>
          </cell>
        </row>
        <row r="78">
          <cell r="A78">
            <v>36923</v>
          </cell>
          <cell r="B78">
            <v>275</v>
          </cell>
          <cell r="C78">
            <v>43260</v>
          </cell>
          <cell r="D78" t="str">
            <v>197    157310       41.74       4       112</v>
          </cell>
        </row>
        <row r="79">
          <cell r="A79">
            <v>36951</v>
          </cell>
          <cell r="C79">
            <v>8667</v>
          </cell>
          <cell r="D79" t="str">
            <v>46                             1        31</v>
          </cell>
        </row>
        <row r="80">
          <cell r="A80">
            <v>36982</v>
          </cell>
          <cell r="C80">
            <v>8593</v>
          </cell>
          <cell r="D80" t="str">
            <v>50                             1        30</v>
          </cell>
        </row>
        <row r="81">
          <cell r="A81" t="str">
            <v>Totals: ___</v>
          </cell>
          <cell r="B81" t="str">
            <v>_______</v>
          </cell>
          <cell r="C81" t="str">
            <v>__________</v>
          </cell>
          <cell r="D81" t="str">
            <v>__________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r98"/>
    </sheetNames>
    <sheetDataSet>
      <sheetData sheetId="0">
        <row r="34">
          <cell r="A34">
            <v>35886</v>
          </cell>
          <cell r="B34">
            <v>764</v>
          </cell>
          <cell r="C34">
            <v>82124</v>
          </cell>
          <cell r="D34" t="str">
            <v>395    107493       34.08       7        99</v>
          </cell>
        </row>
        <row r="35">
          <cell r="A35">
            <v>35916</v>
          </cell>
          <cell r="B35">
            <v>1899</v>
          </cell>
          <cell r="C35">
            <v>141081</v>
          </cell>
          <cell r="D35" t="str">
            <v>667     74293       25.99       7       194</v>
          </cell>
        </row>
        <row r="36">
          <cell r="A36">
            <v>35947</v>
          </cell>
          <cell r="B36">
            <v>1379</v>
          </cell>
          <cell r="C36">
            <v>104907</v>
          </cell>
          <cell r="D36" t="str">
            <v>542     76075       28.21       7       161</v>
          </cell>
        </row>
        <row r="37">
          <cell r="A37">
            <v>35977</v>
          </cell>
          <cell r="B37">
            <v>965</v>
          </cell>
          <cell r="C37">
            <v>88778</v>
          </cell>
          <cell r="D37" t="str">
            <v>297     91998       23.53       5       154</v>
          </cell>
        </row>
        <row r="38">
          <cell r="A38">
            <v>36008</v>
          </cell>
          <cell r="B38">
            <v>889</v>
          </cell>
          <cell r="C38">
            <v>77549</v>
          </cell>
          <cell r="D38" t="str">
            <v>537     87232       37.66       6       186</v>
          </cell>
        </row>
        <row r="39">
          <cell r="A39">
            <v>36039</v>
          </cell>
          <cell r="B39">
            <v>878</v>
          </cell>
          <cell r="C39">
            <v>74831</v>
          </cell>
          <cell r="D39" t="str">
            <v>310     85229       26.09       6       178</v>
          </cell>
        </row>
        <row r="40">
          <cell r="A40">
            <v>36069</v>
          </cell>
          <cell r="B40">
            <v>806</v>
          </cell>
          <cell r="C40">
            <v>73437</v>
          </cell>
          <cell r="D40" t="str">
            <v>339     91113       29.61       7       157</v>
          </cell>
        </row>
        <row r="41">
          <cell r="A41">
            <v>36100</v>
          </cell>
          <cell r="B41">
            <v>786</v>
          </cell>
          <cell r="C41">
            <v>68148</v>
          </cell>
          <cell r="D41" t="str">
            <v>369     86703       31.95       7       195</v>
          </cell>
        </row>
        <row r="42">
          <cell r="A42">
            <v>36130</v>
          </cell>
          <cell r="B42">
            <v>393</v>
          </cell>
          <cell r="C42">
            <v>41085</v>
          </cell>
          <cell r="D42" t="str">
            <v>162    104542       29.19       6       183</v>
          </cell>
        </row>
        <row r="43">
          <cell r="A43" t="str">
            <v>Totals: _____</v>
          </cell>
          <cell r="B43" t="str">
            <v>_____</v>
          </cell>
          <cell r="C43" t="str">
            <v>__________</v>
          </cell>
          <cell r="D43" t="str">
            <v>__________</v>
          </cell>
        </row>
        <row r="44">
          <cell r="A44">
            <v>1998</v>
          </cell>
          <cell r="B44">
            <v>8759</v>
          </cell>
          <cell r="C44">
            <v>751940</v>
          </cell>
          <cell r="D44">
            <v>3618</v>
          </cell>
        </row>
        <row r="46">
          <cell r="A46">
            <v>36161</v>
          </cell>
          <cell r="B46">
            <v>631</v>
          </cell>
          <cell r="C46">
            <v>58889</v>
          </cell>
          <cell r="D46" t="str">
            <v>274     93327       30.28       6       184</v>
          </cell>
        </row>
        <row r="47">
          <cell r="A47">
            <v>36192</v>
          </cell>
          <cell r="B47">
            <v>514</v>
          </cell>
          <cell r="C47">
            <v>56164</v>
          </cell>
          <cell r="D47" t="str">
            <v>354    109269       40.78       6       168</v>
          </cell>
        </row>
        <row r="48">
          <cell r="A48">
            <v>36220</v>
          </cell>
          <cell r="B48">
            <v>623</v>
          </cell>
          <cell r="C48">
            <v>68911</v>
          </cell>
          <cell r="D48" t="str">
            <v>334    110612       34.90       7       216</v>
          </cell>
        </row>
        <row r="49">
          <cell r="A49">
            <v>36251</v>
          </cell>
          <cell r="B49">
            <v>124</v>
          </cell>
          <cell r="C49">
            <v>21908</v>
          </cell>
          <cell r="D49" t="str">
            <v>491    176678       79.84       4       120</v>
          </cell>
        </row>
        <row r="50">
          <cell r="A50">
            <v>36281</v>
          </cell>
          <cell r="B50">
            <v>611</v>
          </cell>
          <cell r="C50">
            <v>63232</v>
          </cell>
          <cell r="D50" t="str">
            <v>527    103490       46.31       7       216</v>
          </cell>
        </row>
        <row r="51">
          <cell r="A51">
            <v>36312</v>
          </cell>
          <cell r="B51">
            <v>170</v>
          </cell>
          <cell r="C51">
            <v>30895</v>
          </cell>
          <cell r="D51" t="str">
            <v>342    181736       66.80       5       149</v>
          </cell>
        </row>
        <row r="52">
          <cell r="A52">
            <v>36342</v>
          </cell>
          <cell r="B52">
            <v>497</v>
          </cell>
          <cell r="C52">
            <v>53475</v>
          </cell>
          <cell r="D52" t="str">
            <v>429    107596       46.33       7       217</v>
          </cell>
        </row>
        <row r="53">
          <cell r="A53">
            <v>36373</v>
          </cell>
          <cell r="B53">
            <v>590</v>
          </cell>
          <cell r="C53">
            <v>53558</v>
          </cell>
          <cell r="D53" t="str">
            <v>362     90777       38.03       7       217</v>
          </cell>
        </row>
        <row r="54">
          <cell r="A54">
            <v>36404</v>
          </cell>
          <cell r="B54">
            <v>549</v>
          </cell>
          <cell r="C54">
            <v>54392</v>
          </cell>
          <cell r="D54" t="str">
            <v>436     99075       44.26       7       210</v>
          </cell>
        </row>
        <row r="55">
          <cell r="A55">
            <v>36434</v>
          </cell>
          <cell r="B55">
            <v>501</v>
          </cell>
          <cell r="C55">
            <v>53337</v>
          </cell>
          <cell r="D55" t="str">
            <v>339    106462       40.36       7       214</v>
          </cell>
        </row>
        <row r="56">
          <cell r="A56">
            <v>36465</v>
          </cell>
          <cell r="B56">
            <v>126</v>
          </cell>
          <cell r="C56">
            <v>27638</v>
          </cell>
          <cell r="D56" t="str">
            <v>257    219350       67.10       5       150</v>
          </cell>
        </row>
        <row r="57">
          <cell r="A57">
            <v>36495</v>
          </cell>
          <cell r="B57">
            <v>117</v>
          </cell>
          <cell r="C57">
            <v>16615</v>
          </cell>
          <cell r="D57" t="str">
            <v>380    142009       76.46       4       124</v>
          </cell>
        </row>
        <row r="58">
          <cell r="A58" t="str">
            <v>Totals: _____</v>
          </cell>
          <cell r="B58" t="str">
            <v>_____</v>
          </cell>
          <cell r="C58" t="str">
            <v>__________</v>
          </cell>
          <cell r="D58" t="str">
            <v>__________</v>
          </cell>
        </row>
        <row r="59">
          <cell r="A59">
            <v>1999</v>
          </cell>
          <cell r="B59">
            <v>5053</v>
          </cell>
          <cell r="C59">
            <v>559014</v>
          </cell>
          <cell r="D59">
            <v>4525</v>
          </cell>
        </row>
        <row r="61">
          <cell r="A61">
            <v>36526</v>
          </cell>
          <cell r="B61">
            <v>351</v>
          </cell>
          <cell r="C61">
            <v>37595</v>
          </cell>
          <cell r="D61" t="str">
            <v>440    107109       55.63       6       183</v>
          </cell>
        </row>
        <row r="62">
          <cell r="A62">
            <v>36557</v>
          </cell>
          <cell r="B62">
            <v>269</v>
          </cell>
          <cell r="C62">
            <v>27278</v>
          </cell>
          <cell r="D62" t="str">
            <v>187    101406       41.01       4       116</v>
          </cell>
        </row>
        <row r="63">
          <cell r="A63">
            <v>36586</v>
          </cell>
          <cell r="B63">
            <v>27</v>
          </cell>
          <cell r="C63">
            <v>11131</v>
          </cell>
          <cell r="D63" t="str">
            <v>192    412260       87.67       3        92</v>
          </cell>
        </row>
        <row r="64">
          <cell r="A64">
            <v>36617</v>
          </cell>
          <cell r="B64">
            <v>266</v>
          </cell>
          <cell r="C64">
            <v>26781</v>
          </cell>
          <cell r="D64" t="str">
            <v>491    100681       64.86       4       120</v>
          </cell>
        </row>
        <row r="65">
          <cell r="A65">
            <v>36647</v>
          </cell>
          <cell r="B65">
            <v>76</v>
          </cell>
          <cell r="C65">
            <v>10577</v>
          </cell>
          <cell r="D65" t="str">
            <v>285    139172       78.95       3        93</v>
          </cell>
        </row>
        <row r="66">
          <cell r="A66">
            <v>36678</v>
          </cell>
          <cell r="B66">
            <v>602</v>
          </cell>
          <cell r="C66">
            <v>41522</v>
          </cell>
          <cell r="D66" t="str">
            <v>471     68974       43.90       6       177</v>
          </cell>
        </row>
        <row r="67">
          <cell r="A67">
            <v>36708</v>
          </cell>
          <cell r="B67">
            <v>494</v>
          </cell>
          <cell r="C67">
            <v>46756</v>
          </cell>
          <cell r="D67" t="str">
            <v>344     94648       41.05       7       214</v>
          </cell>
        </row>
        <row r="68">
          <cell r="A68">
            <v>36739</v>
          </cell>
          <cell r="B68">
            <v>417</v>
          </cell>
          <cell r="C68">
            <v>35103</v>
          </cell>
          <cell r="D68" t="str">
            <v>352     84180       45.77       6       182</v>
          </cell>
        </row>
        <row r="69">
          <cell r="A69">
            <v>36770</v>
          </cell>
          <cell r="B69">
            <v>28</v>
          </cell>
          <cell r="C69">
            <v>8024</v>
          </cell>
          <cell r="D69" t="str">
            <v>13    286572       31.71       1        27</v>
          </cell>
        </row>
        <row r="70">
          <cell r="A70">
            <v>36800</v>
          </cell>
          <cell r="B70">
            <v>176</v>
          </cell>
          <cell r="C70">
            <v>17048</v>
          </cell>
          <cell r="D70" t="str">
            <v>268     96864       60.36       3        90</v>
          </cell>
        </row>
        <row r="71">
          <cell r="A71">
            <v>36831</v>
          </cell>
          <cell r="B71">
            <v>502</v>
          </cell>
          <cell r="C71">
            <v>40662</v>
          </cell>
          <cell r="D71" t="str">
            <v>574     81001       53.35       7       209</v>
          </cell>
        </row>
        <row r="72">
          <cell r="A72">
            <v>36861</v>
          </cell>
          <cell r="B72">
            <v>520</v>
          </cell>
          <cell r="C72">
            <v>36025</v>
          </cell>
          <cell r="D72" t="str">
            <v>366     69279       41.31       7       201</v>
          </cell>
        </row>
        <row r="73">
          <cell r="A73" t="str">
            <v>Totals: _____</v>
          </cell>
          <cell r="B73" t="str">
            <v>_____</v>
          </cell>
          <cell r="C73" t="str">
            <v>__________</v>
          </cell>
          <cell r="D73" t="str">
            <v>__________</v>
          </cell>
        </row>
        <row r="74">
          <cell r="A74">
            <v>2000</v>
          </cell>
          <cell r="B74">
            <v>3728</v>
          </cell>
          <cell r="C74">
            <v>338502</v>
          </cell>
          <cell r="D74">
            <v>3983</v>
          </cell>
        </row>
        <row r="76">
          <cell r="A76">
            <v>36892</v>
          </cell>
          <cell r="B76">
            <v>234</v>
          </cell>
          <cell r="C76">
            <v>14921</v>
          </cell>
          <cell r="D76" t="str">
            <v>505     63765       68.34       5       147</v>
          </cell>
        </row>
        <row r="77">
          <cell r="A77">
            <v>36923</v>
          </cell>
          <cell r="B77">
            <v>212</v>
          </cell>
          <cell r="C77">
            <v>6113</v>
          </cell>
          <cell r="D77" t="str">
            <v>159     28835       42.86       3        42</v>
          </cell>
        </row>
        <row r="78">
          <cell r="A78">
            <v>36951</v>
          </cell>
          <cell r="B78">
            <v>113</v>
          </cell>
          <cell r="C78">
            <v>7872</v>
          </cell>
          <cell r="D78" t="str">
            <v>235     69664       67.53       3        31</v>
          </cell>
        </row>
        <row r="79">
          <cell r="A79">
            <v>37012</v>
          </cell>
          <cell r="B79">
            <v>140</v>
          </cell>
          <cell r="C79">
            <v>5622</v>
          </cell>
          <cell r="D79" t="str">
            <v>124     40158       46.97       2        31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y98"/>
    </sheetNames>
    <sheetDataSet>
      <sheetData sheetId="0">
        <row r="34">
          <cell r="A34">
            <v>35916</v>
          </cell>
          <cell r="B34">
            <v>34439</v>
          </cell>
          <cell r="C34">
            <v>237797</v>
          </cell>
          <cell r="D34" t="str">
            <v>947      6905        2.68       9       158</v>
          </cell>
        </row>
        <row r="35">
          <cell r="A35">
            <v>35947</v>
          </cell>
          <cell r="B35">
            <v>66556</v>
          </cell>
          <cell r="C35">
            <v>676993</v>
          </cell>
          <cell r="D35" t="str">
            <v>666     10172        0.99       9       255</v>
          </cell>
        </row>
        <row r="36">
          <cell r="A36">
            <v>35977</v>
          </cell>
          <cell r="B36">
            <v>80883</v>
          </cell>
          <cell r="C36">
            <v>678086</v>
          </cell>
          <cell r="D36" t="str">
            <v>289      8384        0.36       9       232</v>
          </cell>
        </row>
        <row r="37">
          <cell r="A37">
            <v>36008</v>
          </cell>
          <cell r="B37">
            <v>73865</v>
          </cell>
          <cell r="C37">
            <v>600633</v>
          </cell>
          <cell r="D37" t="str">
            <v>583      8132        0.78       9       265</v>
          </cell>
        </row>
        <row r="38">
          <cell r="A38">
            <v>36039</v>
          </cell>
          <cell r="B38">
            <v>64022</v>
          </cell>
          <cell r="C38">
            <v>627937</v>
          </cell>
          <cell r="D38" t="str">
            <v>493      9809        0.76       9       251</v>
          </cell>
        </row>
        <row r="39">
          <cell r="A39">
            <v>36069</v>
          </cell>
          <cell r="B39">
            <v>67112</v>
          </cell>
          <cell r="C39">
            <v>710946</v>
          </cell>
          <cell r="D39" t="str">
            <v>556     10594        0.82       9       240</v>
          </cell>
        </row>
        <row r="40">
          <cell r="A40">
            <v>36100</v>
          </cell>
          <cell r="B40">
            <v>64615</v>
          </cell>
          <cell r="C40">
            <v>662470</v>
          </cell>
          <cell r="D40" t="str">
            <v>547     10253        0.84       9       264</v>
          </cell>
        </row>
        <row r="41">
          <cell r="A41">
            <v>36130</v>
          </cell>
          <cell r="B41">
            <v>65225</v>
          </cell>
          <cell r="C41">
            <v>624758</v>
          </cell>
          <cell r="D41" t="str">
            <v>762      9579        1.15       8       243</v>
          </cell>
        </row>
        <row r="42">
          <cell r="A42" t="str">
            <v>Totals: ___</v>
          </cell>
          <cell r="B42" t="str">
            <v>_______</v>
          </cell>
          <cell r="C42" t="str">
            <v>__________</v>
          </cell>
          <cell r="D42" t="str">
            <v>__________</v>
          </cell>
        </row>
        <row r="43">
          <cell r="A43">
            <v>1998</v>
          </cell>
          <cell r="B43">
            <v>516717</v>
          </cell>
          <cell r="C43">
            <v>4819620</v>
          </cell>
          <cell r="D43">
            <v>4843</v>
          </cell>
        </row>
        <row r="45">
          <cell r="A45">
            <v>36161</v>
          </cell>
          <cell r="B45">
            <v>65948</v>
          </cell>
          <cell r="C45">
            <v>784470</v>
          </cell>
          <cell r="D45" t="str">
            <v>1,057     11896        1.58       9       279</v>
          </cell>
        </row>
        <row r="46">
          <cell r="A46">
            <v>36192</v>
          </cell>
          <cell r="B46">
            <v>56853</v>
          </cell>
          <cell r="C46">
            <v>707813</v>
          </cell>
          <cell r="D46" t="str">
            <v>1,010     12450        1.75       9       252</v>
          </cell>
        </row>
        <row r="47">
          <cell r="A47">
            <v>36220</v>
          </cell>
          <cell r="B47">
            <v>66696</v>
          </cell>
          <cell r="C47">
            <v>869599</v>
          </cell>
          <cell r="D47" t="str">
            <v>1,219     13039        1.79       9       279</v>
          </cell>
        </row>
        <row r="48">
          <cell r="A48">
            <v>36251</v>
          </cell>
          <cell r="B48">
            <v>60174</v>
          </cell>
          <cell r="C48">
            <v>866870</v>
          </cell>
          <cell r="D48" t="str">
            <v>1,448     14407        2.35       9       270</v>
          </cell>
        </row>
        <row r="49">
          <cell r="A49">
            <v>36281</v>
          </cell>
          <cell r="B49">
            <v>57107</v>
          </cell>
          <cell r="C49">
            <v>887412</v>
          </cell>
          <cell r="D49" t="str">
            <v>1,659     15540        2.82       9       276</v>
          </cell>
        </row>
        <row r="50">
          <cell r="A50">
            <v>36312</v>
          </cell>
          <cell r="B50">
            <v>52421</v>
          </cell>
          <cell r="C50">
            <v>865017</v>
          </cell>
          <cell r="D50" t="str">
            <v>1,638     16502        3.03       9       267</v>
          </cell>
        </row>
        <row r="51">
          <cell r="A51">
            <v>36342</v>
          </cell>
          <cell r="B51">
            <v>54163</v>
          </cell>
          <cell r="C51">
            <v>914935</v>
          </cell>
          <cell r="D51" t="str">
            <v>1,734     16893        3.10       9       279</v>
          </cell>
        </row>
        <row r="52">
          <cell r="A52">
            <v>36373</v>
          </cell>
          <cell r="B52">
            <v>57097</v>
          </cell>
          <cell r="C52">
            <v>992306</v>
          </cell>
          <cell r="D52" t="str">
            <v>2,038     17380        3.45       9       279</v>
          </cell>
        </row>
        <row r="53">
          <cell r="A53">
            <v>36404</v>
          </cell>
          <cell r="B53">
            <v>50765</v>
          </cell>
          <cell r="C53">
            <v>996239</v>
          </cell>
          <cell r="D53" t="str">
            <v>1,952     19625        3.70       9       267</v>
          </cell>
        </row>
        <row r="54">
          <cell r="A54">
            <v>36434</v>
          </cell>
          <cell r="B54">
            <v>49831</v>
          </cell>
          <cell r="C54">
            <v>997829</v>
          </cell>
          <cell r="D54" t="str">
            <v>2,043     20025        3.94       9       279</v>
          </cell>
        </row>
        <row r="55">
          <cell r="A55">
            <v>36465</v>
          </cell>
          <cell r="B55">
            <v>46324</v>
          </cell>
          <cell r="C55">
            <v>938296</v>
          </cell>
          <cell r="D55" t="str">
            <v>2,042     20256        4.22       9       265</v>
          </cell>
        </row>
        <row r="56">
          <cell r="A56">
            <v>36495</v>
          </cell>
          <cell r="B56">
            <v>47133</v>
          </cell>
          <cell r="C56">
            <v>1002493</v>
          </cell>
          <cell r="D56" t="str">
            <v>2,025     21270        4.12       8       232</v>
          </cell>
        </row>
        <row r="57">
          <cell r="A57" t="str">
            <v>Totals: ___</v>
          </cell>
          <cell r="B57" t="str">
            <v>_______</v>
          </cell>
          <cell r="C57" t="str">
            <v>__________</v>
          </cell>
          <cell r="D57" t="str">
            <v>__________</v>
          </cell>
        </row>
        <row r="58">
          <cell r="A58">
            <v>1999</v>
          </cell>
          <cell r="B58">
            <v>664512</v>
          </cell>
          <cell r="C58">
            <v>10823279</v>
          </cell>
          <cell r="D58">
            <v>19865</v>
          </cell>
        </row>
        <row r="60">
          <cell r="A60">
            <v>36526</v>
          </cell>
          <cell r="B60">
            <v>56310</v>
          </cell>
          <cell r="C60">
            <v>935670</v>
          </cell>
          <cell r="D60" t="str">
            <v>1,910     16617        3.28       7       217</v>
          </cell>
        </row>
        <row r="61">
          <cell r="A61">
            <v>36557</v>
          </cell>
          <cell r="B61">
            <v>43329</v>
          </cell>
          <cell r="C61">
            <v>796471</v>
          </cell>
          <cell r="D61" t="str">
            <v>1,713     18382        3.80       4       116</v>
          </cell>
        </row>
        <row r="62">
          <cell r="A62">
            <v>36586</v>
          </cell>
          <cell r="B62">
            <v>43852</v>
          </cell>
          <cell r="C62">
            <v>901087</v>
          </cell>
          <cell r="D62" t="str">
            <v>1,881     20549        4.11       6       169</v>
          </cell>
        </row>
        <row r="63">
          <cell r="A63">
            <v>36617</v>
          </cell>
          <cell r="B63">
            <v>39639</v>
          </cell>
          <cell r="C63">
            <v>871243</v>
          </cell>
          <cell r="D63" t="str">
            <v>1,899     21980        4.57       6       171</v>
          </cell>
        </row>
        <row r="64">
          <cell r="A64">
            <v>36647</v>
          </cell>
          <cell r="B64">
            <v>37318</v>
          </cell>
          <cell r="C64">
            <v>879118</v>
          </cell>
          <cell r="D64" t="str">
            <v>1,968     23558        5.01       6       186</v>
          </cell>
        </row>
        <row r="65">
          <cell r="A65">
            <v>36678</v>
          </cell>
          <cell r="B65">
            <v>33779</v>
          </cell>
          <cell r="C65">
            <v>877435</v>
          </cell>
          <cell r="D65" t="str">
            <v>1,749     25976        4.92       7       210</v>
          </cell>
        </row>
        <row r="66">
          <cell r="A66">
            <v>36708</v>
          </cell>
          <cell r="B66">
            <v>34412</v>
          </cell>
          <cell r="C66">
            <v>941497</v>
          </cell>
          <cell r="D66" t="str">
            <v>2,112     27360        5.78       8       248</v>
          </cell>
        </row>
        <row r="67">
          <cell r="A67">
            <v>36739</v>
          </cell>
          <cell r="B67">
            <v>1678</v>
          </cell>
          <cell r="C67">
            <v>167969</v>
          </cell>
          <cell r="D67" t="str">
            <v>434    100101       20.55       7       217</v>
          </cell>
        </row>
        <row r="68">
          <cell r="A68">
            <v>36770</v>
          </cell>
          <cell r="B68">
            <v>826</v>
          </cell>
          <cell r="C68">
            <v>86839</v>
          </cell>
          <cell r="D68" t="str">
            <v>52    105132        5.92       3        90</v>
          </cell>
        </row>
        <row r="69">
          <cell r="A69">
            <v>36800</v>
          </cell>
          <cell r="B69">
            <v>29478</v>
          </cell>
          <cell r="C69">
            <v>867770</v>
          </cell>
          <cell r="D69" t="str">
            <v>1,579     29438        5.08       8       243</v>
          </cell>
        </row>
        <row r="70">
          <cell r="A70">
            <v>36831</v>
          </cell>
          <cell r="B70">
            <v>26465</v>
          </cell>
          <cell r="C70">
            <v>836330</v>
          </cell>
          <cell r="D70" t="str">
            <v>1,298     31602        4.68       9       270</v>
          </cell>
        </row>
        <row r="71">
          <cell r="A71">
            <v>36861</v>
          </cell>
          <cell r="B71">
            <v>786</v>
          </cell>
          <cell r="C71">
            <v>74935</v>
          </cell>
          <cell r="D71" t="str">
            <v>267     95338       25.36       7       190</v>
          </cell>
        </row>
        <row r="72">
          <cell r="A72" t="str">
            <v>Totals: ___</v>
          </cell>
          <cell r="B72" t="str">
            <v>_______</v>
          </cell>
          <cell r="C72" t="str">
            <v>__________</v>
          </cell>
          <cell r="D72" t="str">
            <v>__________</v>
          </cell>
        </row>
        <row r="73">
          <cell r="A73">
            <v>2000</v>
          </cell>
          <cell r="B73">
            <v>347872</v>
          </cell>
          <cell r="C73">
            <v>8236364</v>
          </cell>
          <cell r="D73">
            <v>16862</v>
          </cell>
        </row>
        <row r="75">
          <cell r="A75">
            <v>36892</v>
          </cell>
          <cell r="B75">
            <v>875</v>
          </cell>
          <cell r="C75">
            <v>79136</v>
          </cell>
          <cell r="D75" t="str">
            <v>237     90442       21.31       6       186</v>
          </cell>
        </row>
        <row r="76">
          <cell r="A76">
            <v>36923</v>
          </cell>
          <cell r="B76">
            <v>995</v>
          </cell>
          <cell r="C76">
            <v>62315</v>
          </cell>
          <cell r="D76" t="str">
            <v>293     62629       22.75       6       141</v>
          </cell>
        </row>
        <row r="77">
          <cell r="A77">
            <v>36951</v>
          </cell>
          <cell r="B77">
            <v>834</v>
          </cell>
          <cell r="C77">
            <v>66373</v>
          </cell>
          <cell r="D77" t="str">
            <v>265     79584       24.11       6       149</v>
          </cell>
        </row>
        <row r="78">
          <cell r="A78">
            <v>37012</v>
          </cell>
          <cell r="B78">
            <v>461</v>
          </cell>
          <cell r="C78">
            <v>38443</v>
          </cell>
          <cell r="D78" t="str">
            <v>200     83391       30.26       3        89</v>
          </cell>
        </row>
        <row r="79">
          <cell r="A79" t="str">
            <v>Totals: ___</v>
          </cell>
          <cell r="B79" t="str">
            <v>_______</v>
          </cell>
          <cell r="C79" t="str">
            <v>__________</v>
          </cell>
          <cell r="D79" t="str">
            <v>__________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n98"/>
    </sheetNames>
    <sheetDataSet>
      <sheetData sheetId="0">
        <row r="34">
          <cell r="A34">
            <v>35947</v>
          </cell>
          <cell r="B34">
            <v>281</v>
          </cell>
          <cell r="C34">
            <v>79020</v>
          </cell>
          <cell r="D34" t="str">
            <v>878    281210       75.75      10       160</v>
          </cell>
        </row>
        <row r="35">
          <cell r="A35">
            <v>35977</v>
          </cell>
          <cell r="B35">
            <v>673</v>
          </cell>
          <cell r="C35">
            <v>162890</v>
          </cell>
          <cell r="D35" t="str">
            <v>1,116    242036       62.38      10       246</v>
          </cell>
        </row>
        <row r="36">
          <cell r="A36">
            <v>36008</v>
          </cell>
          <cell r="B36">
            <v>484</v>
          </cell>
          <cell r="C36">
            <v>142319</v>
          </cell>
          <cell r="D36" t="str">
            <v>765    294048       61.25      10       248</v>
          </cell>
        </row>
        <row r="37">
          <cell r="A37">
            <v>36039</v>
          </cell>
          <cell r="B37">
            <v>542</v>
          </cell>
          <cell r="C37">
            <v>114507</v>
          </cell>
          <cell r="D37" t="str">
            <v>592    211268       52.20      10       240</v>
          </cell>
        </row>
        <row r="38">
          <cell r="A38">
            <v>36069</v>
          </cell>
          <cell r="B38">
            <v>333</v>
          </cell>
          <cell r="C38">
            <v>110874</v>
          </cell>
          <cell r="D38" t="str">
            <v>502    332955       60.12       9       217</v>
          </cell>
        </row>
        <row r="39">
          <cell r="A39">
            <v>36100</v>
          </cell>
          <cell r="B39">
            <v>306</v>
          </cell>
          <cell r="C39">
            <v>96690</v>
          </cell>
          <cell r="D39" t="str">
            <v>467    315981       60.41       9       240</v>
          </cell>
        </row>
        <row r="40">
          <cell r="A40">
            <v>36130</v>
          </cell>
          <cell r="B40">
            <v>170</v>
          </cell>
          <cell r="C40">
            <v>95322</v>
          </cell>
          <cell r="D40" t="str">
            <v>340    560718       66.67       9       248</v>
          </cell>
        </row>
        <row r="41">
          <cell r="A41" t="str">
            <v>Totals: ___</v>
          </cell>
          <cell r="B41" t="str">
            <v>_______</v>
          </cell>
          <cell r="C41" t="str">
            <v>__________</v>
          </cell>
          <cell r="D41" t="str">
            <v>__________</v>
          </cell>
        </row>
        <row r="42">
          <cell r="A42">
            <v>1998</v>
          </cell>
          <cell r="B42">
            <v>2789</v>
          </cell>
          <cell r="C42">
            <v>801622</v>
          </cell>
          <cell r="D42">
            <v>4660</v>
          </cell>
        </row>
        <row r="44">
          <cell r="A44">
            <v>36161</v>
          </cell>
          <cell r="B44">
            <v>295</v>
          </cell>
          <cell r="C44">
            <v>79582</v>
          </cell>
          <cell r="D44" t="str">
            <v>288    269770       49.40       7       217</v>
          </cell>
        </row>
        <row r="45">
          <cell r="A45">
            <v>36192</v>
          </cell>
          <cell r="B45">
            <v>170</v>
          </cell>
          <cell r="C45">
            <v>76333</v>
          </cell>
          <cell r="D45" t="str">
            <v>256    449018       60.09       8       196</v>
          </cell>
        </row>
        <row r="46">
          <cell r="A46">
            <v>36220</v>
          </cell>
          <cell r="B46">
            <v>187</v>
          </cell>
          <cell r="C46">
            <v>77385</v>
          </cell>
          <cell r="D46" t="str">
            <v>326    413824       63.55       9       248</v>
          </cell>
        </row>
        <row r="47">
          <cell r="A47">
            <v>36251</v>
          </cell>
          <cell r="B47">
            <v>209</v>
          </cell>
          <cell r="C47">
            <v>79458</v>
          </cell>
          <cell r="D47" t="str">
            <v>332    380182       61.37       9       240</v>
          </cell>
        </row>
        <row r="48">
          <cell r="A48">
            <v>36281</v>
          </cell>
          <cell r="B48">
            <v>243</v>
          </cell>
          <cell r="C48">
            <v>80828</v>
          </cell>
          <cell r="D48" t="str">
            <v>312    332626       56.22       9       247</v>
          </cell>
        </row>
        <row r="49">
          <cell r="A49">
            <v>36312</v>
          </cell>
          <cell r="B49">
            <v>183</v>
          </cell>
          <cell r="C49">
            <v>69587</v>
          </cell>
          <cell r="D49" t="str">
            <v>385    380257       67.78       9       240</v>
          </cell>
        </row>
        <row r="50">
          <cell r="A50">
            <v>36342</v>
          </cell>
          <cell r="B50">
            <v>219</v>
          </cell>
          <cell r="C50">
            <v>76414</v>
          </cell>
          <cell r="D50" t="str">
            <v>287    348923       56.72       9       248</v>
          </cell>
        </row>
        <row r="51">
          <cell r="A51">
            <v>36373</v>
          </cell>
          <cell r="B51">
            <v>215</v>
          </cell>
          <cell r="C51">
            <v>68872</v>
          </cell>
          <cell r="D51" t="str">
            <v>277    320335       56.30       8       246</v>
          </cell>
        </row>
        <row r="52">
          <cell r="A52">
            <v>36404</v>
          </cell>
          <cell r="B52">
            <v>223</v>
          </cell>
          <cell r="C52">
            <v>63118</v>
          </cell>
          <cell r="D52" t="str">
            <v>301    283041       57.44       8       231</v>
          </cell>
        </row>
        <row r="53">
          <cell r="A53">
            <v>36434</v>
          </cell>
          <cell r="B53">
            <v>228</v>
          </cell>
          <cell r="C53">
            <v>63893</v>
          </cell>
          <cell r="D53" t="str">
            <v>293    280233       56.24       8       231</v>
          </cell>
        </row>
        <row r="54">
          <cell r="A54">
            <v>36465</v>
          </cell>
          <cell r="B54">
            <v>165</v>
          </cell>
          <cell r="C54">
            <v>60027</v>
          </cell>
          <cell r="D54" t="str">
            <v>293    363801       63.97       8       211</v>
          </cell>
        </row>
        <row r="55">
          <cell r="A55">
            <v>36495</v>
          </cell>
          <cell r="B55">
            <v>113</v>
          </cell>
          <cell r="C55">
            <v>56101</v>
          </cell>
          <cell r="D55" t="str">
            <v>223    496470       66.37       7       217</v>
          </cell>
        </row>
        <row r="56">
          <cell r="A56" t="str">
            <v>Totals: ___</v>
          </cell>
          <cell r="B56" t="str">
            <v>_______</v>
          </cell>
          <cell r="C56" t="str">
            <v>__________</v>
          </cell>
          <cell r="D56" t="str">
            <v>__________</v>
          </cell>
        </row>
        <row r="57">
          <cell r="A57">
            <v>1999</v>
          </cell>
          <cell r="B57">
            <v>2450</v>
          </cell>
          <cell r="C57">
            <v>851598</v>
          </cell>
          <cell r="D57">
            <v>3573</v>
          </cell>
        </row>
        <row r="59">
          <cell r="A59">
            <v>36526</v>
          </cell>
          <cell r="B59">
            <v>199</v>
          </cell>
          <cell r="C59">
            <v>60288</v>
          </cell>
          <cell r="D59" t="str">
            <v>305    302955       60.52       7       217</v>
          </cell>
        </row>
        <row r="60">
          <cell r="A60">
            <v>36557</v>
          </cell>
          <cell r="B60">
            <v>118</v>
          </cell>
          <cell r="C60">
            <v>55474</v>
          </cell>
          <cell r="D60" t="str">
            <v>248    470119       67.76       7       203</v>
          </cell>
        </row>
        <row r="61">
          <cell r="A61">
            <v>36586</v>
          </cell>
          <cell r="B61">
            <v>201</v>
          </cell>
          <cell r="C61">
            <v>57799</v>
          </cell>
          <cell r="D61" t="str">
            <v>186    287558       48.06       8       217</v>
          </cell>
        </row>
        <row r="62">
          <cell r="A62">
            <v>36617</v>
          </cell>
          <cell r="B62">
            <v>225</v>
          </cell>
          <cell r="C62">
            <v>54803</v>
          </cell>
          <cell r="D62" t="str">
            <v>267    243569       54.27       8       211</v>
          </cell>
        </row>
        <row r="63">
          <cell r="A63">
            <v>36647</v>
          </cell>
          <cell r="B63">
            <v>215</v>
          </cell>
          <cell r="C63">
            <v>56907</v>
          </cell>
          <cell r="D63" t="str">
            <v>157    264684       42.20       8       247</v>
          </cell>
        </row>
        <row r="64">
          <cell r="A64">
            <v>36678</v>
          </cell>
          <cell r="B64">
            <v>164</v>
          </cell>
          <cell r="C64">
            <v>52088</v>
          </cell>
          <cell r="D64" t="str">
            <v>263    317610       61.59       7       210</v>
          </cell>
        </row>
        <row r="65">
          <cell r="A65">
            <v>36708</v>
          </cell>
          <cell r="B65">
            <v>143</v>
          </cell>
          <cell r="C65">
            <v>53538</v>
          </cell>
          <cell r="D65" t="str">
            <v>179    374392       55.59       7       216</v>
          </cell>
        </row>
        <row r="66">
          <cell r="A66">
            <v>36739</v>
          </cell>
          <cell r="B66">
            <v>253</v>
          </cell>
          <cell r="C66">
            <v>52890</v>
          </cell>
          <cell r="D66" t="str">
            <v>225    209052       47.07       7       217</v>
          </cell>
        </row>
        <row r="67">
          <cell r="A67">
            <v>36770</v>
          </cell>
          <cell r="B67">
            <v>123</v>
          </cell>
          <cell r="C67">
            <v>41384</v>
          </cell>
          <cell r="D67" t="str">
            <v>336456       47.07       5       150</v>
          </cell>
        </row>
        <row r="68">
          <cell r="A68">
            <v>36800</v>
          </cell>
          <cell r="B68">
            <v>155</v>
          </cell>
          <cell r="C68">
            <v>49989</v>
          </cell>
          <cell r="D68" t="str">
            <v>164    322510       51.41       6       186</v>
          </cell>
        </row>
        <row r="69">
          <cell r="A69">
            <v>36831</v>
          </cell>
          <cell r="B69">
            <v>150</v>
          </cell>
          <cell r="C69">
            <v>47104</v>
          </cell>
          <cell r="D69" t="str">
            <v>300    314027       66.67       7       210</v>
          </cell>
        </row>
        <row r="70">
          <cell r="A70">
            <v>36861</v>
          </cell>
          <cell r="B70">
            <v>183</v>
          </cell>
          <cell r="C70">
            <v>46812</v>
          </cell>
          <cell r="D70" t="str">
            <v>200    255804       52.22       7       217</v>
          </cell>
        </row>
        <row r="71">
          <cell r="A71" t="str">
            <v>Totals: ___</v>
          </cell>
          <cell r="B71" t="str">
            <v>_______</v>
          </cell>
          <cell r="C71" t="str">
            <v>__________</v>
          </cell>
          <cell r="D71" t="str">
            <v>__________</v>
          </cell>
        </row>
        <row r="72">
          <cell r="A72">
            <v>2000</v>
          </cell>
          <cell r="B72">
            <v>2129</v>
          </cell>
          <cell r="C72">
            <v>629076</v>
          </cell>
          <cell r="D72">
            <v>2494</v>
          </cell>
        </row>
        <row r="74">
          <cell r="A74">
            <v>36892</v>
          </cell>
          <cell r="B74">
            <v>138</v>
          </cell>
          <cell r="C74">
            <v>47102</v>
          </cell>
          <cell r="D74" t="str">
            <v>230    341319       62.50       7       217</v>
          </cell>
        </row>
        <row r="75">
          <cell r="A75">
            <v>36923</v>
          </cell>
          <cell r="B75">
            <v>137</v>
          </cell>
          <cell r="C75">
            <v>42179</v>
          </cell>
          <cell r="D75" t="str">
            <v>83    307876       37.73       7       168</v>
          </cell>
        </row>
        <row r="76">
          <cell r="A76">
            <v>36951</v>
          </cell>
          <cell r="B76">
            <v>159</v>
          </cell>
          <cell r="C76">
            <v>46513</v>
          </cell>
          <cell r="D76" t="str">
            <v>249    292535       61.03       7       186</v>
          </cell>
        </row>
        <row r="77">
          <cell r="A77">
            <v>36982</v>
          </cell>
          <cell r="B77">
            <v>80</v>
          </cell>
          <cell r="C77">
            <v>11051</v>
          </cell>
          <cell r="D77" t="str">
            <v>2    138138        2.44       2        60</v>
          </cell>
        </row>
        <row r="78">
          <cell r="A78">
            <v>37012</v>
          </cell>
          <cell r="B78">
            <v>129</v>
          </cell>
          <cell r="C78">
            <v>20889</v>
          </cell>
          <cell r="D78" t="str">
            <v>30    161931       18.87       4        93</v>
          </cell>
        </row>
        <row r="79">
          <cell r="A79" t="str">
            <v>Totals: ___</v>
          </cell>
          <cell r="B79" t="str">
            <v>_______</v>
          </cell>
          <cell r="C79" t="str">
            <v>__________</v>
          </cell>
          <cell r="D79" t="str">
            <v>__________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98"/>
    </sheetNames>
    <sheetDataSet>
      <sheetData sheetId="0">
        <row r="46">
          <cell r="A46">
            <v>35977</v>
          </cell>
          <cell r="B46">
            <v>2040</v>
          </cell>
          <cell r="C46">
            <v>134355</v>
          </cell>
          <cell r="D46" t="str">
            <v>2,209     65861       51.99      11       152</v>
          </cell>
        </row>
        <row r="47">
          <cell r="A47">
            <v>36008</v>
          </cell>
          <cell r="B47">
            <v>7710</v>
          </cell>
          <cell r="C47">
            <v>268022</v>
          </cell>
          <cell r="D47" t="str">
            <v>12,737     34763       62.29      11       330</v>
          </cell>
        </row>
        <row r="48">
          <cell r="A48">
            <v>36039</v>
          </cell>
          <cell r="B48">
            <v>5493</v>
          </cell>
          <cell r="C48">
            <v>204980</v>
          </cell>
          <cell r="D48" t="str">
            <v>10,017     37317       64.58      11       330</v>
          </cell>
        </row>
        <row r="49">
          <cell r="A49">
            <v>36069</v>
          </cell>
          <cell r="B49">
            <v>8017</v>
          </cell>
          <cell r="C49">
            <v>285679</v>
          </cell>
          <cell r="D49" t="str">
            <v>17,655     35635       68.77      11       318</v>
          </cell>
        </row>
        <row r="50">
          <cell r="A50">
            <v>36100</v>
          </cell>
          <cell r="B50">
            <v>8036</v>
          </cell>
          <cell r="C50">
            <v>272101</v>
          </cell>
          <cell r="D50" t="str">
            <v>16,467     33861       67.20      11       305</v>
          </cell>
        </row>
        <row r="51">
          <cell r="A51">
            <v>36130</v>
          </cell>
          <cell r="B51">
            <v>8323</v>
          </cell>
          <cell r="C51">
            <v>291686</v>
          </cell>
          <cell r="D51" t="str">
            <v>15,822     35046       65.53      11       307</v>
          </cell>
        </row>
        <row r="52">
          <cell r="A52" t="str">
            <v>Totals: ___</v>
          </cell>
          <cell r="B52" t="str">
            <v>_______</v>
          </cell>
          <cell r="C52" t="str">
            <v>__________</v>
          </cell>
          <cell r="D52" t="str">
            <v>__________</v>
          </cell>
        </row>
        <row r="53">
          <cell r="A53">
            <v>1998</v>
          </cell>
          <cell r="B53">
            <v>39619</v>
          </cell>
          <cell r="C53">
            <v>1456823</v>
          </cell>
          <cell r="D53">
            <v>74907</v>
          </cell>
        </row>
        <row r="55">
          <cell r="A55">
            <v>36161</v>
          </cell>
          <cell r="B55">
            <v>7801</v>
          </cell>
          <cell r="C55">
            <v>314714</v>
          </cell>
          <cell r="D55" t="str">
            <v>16,011     40343       67.24      11       331</v>
          </cell>
        </row>
        <row r="56">
          <cell r="A56">
            <v>36192</v>
          </cell>
          <cell r="B56">
            <v>7173</v>
          </cell>
          <cell r="C56">
            <v>320954</v>
          </cell>
          <cell r="D56" t="str">
            <v>14,220     44745       66.47      10       274</v>
          </cell>
        </row>
        <row r="57">
          <cell r="A57">
            <v>36220</v>
          </cell>
          <cell r="B57">
            <v>1515</v>
          </cell>
          <cell r="C57">
            <v>143840</v>
          </cell>
          <cell r="D57" t="str">
            <v>1,154     94944       43.24      10       304</v>
          </cell>
        </row>
        <row r="58">
          <cell r="A58">
            <v>36251</v>
          </cell>
          <cell r="B58">
            <v>7045</v>
          </cell>
          <cell r="C58">
            <v>326196</v>
          </cell>
          <cell r="D58" t="str">
            <v>14,172     46302       66.80      10       300</v>
          </cell>
        </row>
        <row r="59">
          <cell r="A59">
            <v>36281</v>
          </cell>
          <cell r="B59">
            <v>1411</v>
          </cell>
          <cell r="C59">
            <v>128720</v>
          </cell>
          <cell r="D59" t="str">
            <v>1,305     91227       48.05      10       305</v>
          </cell>
        </row>
        <row r="60">
          <cell r="A60">
            <v>36312</v>
          </cell>
          <cell r="B60">
            <v>1256</v>
          </cell>
          <cell r="C60">
            <v>122648</v>
          </cell>
          <cell r="D60" t="str">
            <v>1,131     97650       47.38       9       269</v>
          </cell>
        </row>
        <row r="61">
          <cell r="A61">
            <v>36342</v>
          </cell>
          <cell r="B61">
            <v>933</v>
          </cell>
          <cell r="C61">
            <v>94112</v>
          </cell>
          <cell r="D61" t="str">
            <v>981    100871       51.25       8       245</v>
          </cell>
        </row>
        <row r="62">
          <cell r="A62">
            <v>36373</v>
          </cell>
          <cell r="B62">
            <v>7043</v>
          </cell>
          <cell r="C62">
            <v>336883</v>
          </cell>
          <cell r="D62" t="str">
            <v>16,388     47833       69.94      11       336</v>
          </cell>
        </row>
        <row r="63">
          <cell r="A63">
            <v>36404</v>
          </cell>
          <cell r="B63">
            <v>6139</v>
          </cell>
          <cell r="C63">
            <v>319745</v>
          </cell>
          <cell r="D63" t="str">
            <v>15,196     52085       71.23      11       321</v>
          </cell>
        </row>
        <row r="64">
          <cell r="A64">
            <v>36434</v>
          </cell>
          <cell r="B64">
            <v>5711</v>
          </cell>
          <cell r="C64">
            <v>272563</v>
          </cell>
          <cell r="D64" t="str">
            <v>16,359     47726       74.12       7       217</v>
          </cell>
        </row>
        <row r="65">
          <cell r="A65">
            <v>36465</v>
          </cell>
          <cell r="B65">
            <v>6662</v>
          </cell>
          <cell r="C65">
            <v>308234</v>
          </cell>
          <cell r="D65" t="str">
            <v>15,759     46268       70.29      10       282</v>
          </cell>
        </row>
        <row r="66">
          <cell r="A66">
            <v>36495</v>
          </cell>
          <cell r="B66">
            <v>5130</v>
          </cell>
          <cell r="C66">
            <v>305559</v>
          </cell>
          <cell r="D66" t="str">
            <v>16,323     59564       76.09      10       310</v>
          </cell>
        </row>
        <row r="67">
          <cell r="A67" t="str">
            <v>Totals: ___</v>
          </cell>
          <cell r="B67" t="str">
            <v>_______</v>
          </cell>
          <cell r="C67" t="str">
            <v>__________</v>
          </cell>
          <cell r="D67" t="str">
            <v>__________</v>
          </cell>
        </row>
        <row r="68">
          <cell r="A68">
            <v>1999</v>
          </cell>
          <cell r="B68">
            <v>57819</v>
          </cell>
          <cell r="C68">
            <v>2994168</v>
          </cell>
          <cell r="D68">
            <v>128999</v>
          </cell>
        </row>
        <row r="70">
          <cell r="A70">
            <v>36526</v>
          </cell>
          <cell r="B70">
            <v>5046</v>
          </cell>
          <cell r="C70">
            <v>285728</v>
          </cell>
          <cell r="D70" t="str">
            <v>16,129     56625       76.17      11       339</v>
          </cell>
        </row>
        <row r="71">
          <cell r="A71">
            <v>36557</v>
          </cell>
          <cell r="B71">
            <v>4632</v>
          </cell>
          <cell r="C71">
            <v>229279</v>
          </cell>
          <cell r="D71" t="str">
            <v>15,508     49499       77.00       8       232</v>
          </cell>
        </row>
        <row r="72">
          <cell r="A72">
            <v>36586</v>
          </cell>
          <cell r="B72">
            <v>4579</v>
          </cell>
          <cell r="C72">
            <v>234932</v>
          </cell>
          <cell r="D72" t="str">
            <v>16,703     51307       78.48       7       217</v>
          </cell>
        </row>
        <row r="73">
          <cell r="A73">
            <v>36617</v>
          </cell>
          <cell r="B73">
            <v>4515</v>
          </cell>
          <cell r="C73">
            <v>231788</v>
          </cell>
          <cell r="D73" t="str">
            <v>15,798     51338       77.77       8       240</v>
          </cell>
        </row>
        <row r="74">
          <cell r="A74">
            <v>36647</v>
          </cell>
          <cell r="B74">
            <v>657</v>
          </cell>
          <cell r="C74">
            <v>65056</v>
          </cell>
          <cell r="D74" t="str">
            <v>634     99020       49.11       6       183</v>
          </cell>
        </row>
        <row r="75">
          <cell r="A75">
            <v>36678</v>
          </cell>
          <cell r="B75">
            <v>736</v>
          </cell>
          <cell r="C75">
            <v>73241</v>
          </cell>
          <cell r="D75" t="str">
            <v>651     99513       46.94       8       232</v>
          </cell>
        </row>
        <row r="76">
          <cell r="A76">
            <v>36708</v>
          </cell>
          <cell r="B76">
            <v>4074</v>
          </cell>
          <cell r="C76">
            <v>246615</v>
          </cell>
          <cell r="D76" t="str">
            <v>17,801     60534       81.38       8       242</v>
          </cell>
        </row>
        <row r="77">
          <cell r="A77">
            <v>36739</v>
          </cell>
          <cell r="B77">
            <v>899</v>
          </cell>
          <cell r="C77">
            <v>94089</v>
          </cell>
          <cell r="D77" t="str">
            <v>870    104660       49.18      10       301</v>
          </cell>
        </row>
        <row r="78">
          <cell r="A78">
            <v>36770</v>
          </cell>
          <cell r="B78">
            <v>467</v>
          </cell>
          <cell r="C78">
            <v>40240</v>
          </cell>
          <cell r="D78" t="str">
            <v>406     86168       46.51       4       118</v>
          </cell>
        </row>
        <row r="79">
          <cell r="A79">
            <v>36800</v>
          </cell>
          <cell r="B79">
            <v>883</v>
          </cell>
          <cell r="C79">
            <v>85330</v>
          </cell>
          <cell r="D79" t="str">
            <v>649     96637       42.36       9       278</v>
          </cell>
        </row>
        <row r="80">
          <cell r="A80">
            <v>36831</v>
          </cell>
          <cell r="B80">
            <v>947</v>
          </cell>
          <cell r="C80">
            <v>84104</v>
          </cell>
          <cell r="D80" t="str">
            <v>525     88811       35.67      10       299</v>
          </cell>
        </row>
        <row r="81">
          <cell r="A81">
            <v>36861</v>
          </cell>
          <cell r="B81">
            <v>819</v>
          </cell>
          <cell r="C81">
            <v>69790</v>
          </cell>
          <cell r="D81" t="str">
            <v>519     85214       38.79      10       304</v>
          </cell>
        </row>
        <row r="82">
          <cell r="A82" t="str">
            <v>Totals: ___</v>
          </cell>
          <cell r="B82" t="str">
            <v>_______</v>
          </cell>
          <cell r="C82" t="str">
            <v>__________</v>
          </cell>
          <cell r="D82" t="str">
            <v>__________</v>
          </cell>
        </row>
        <row r="83">
          <cell r="A83">
            <v>2000</v>
          </cell>
          <cell r="B83">
            <v>28254</v>
          </cell>
          <cell r="C83">
            <v>1740192</v>
          </cell>
          <cell r="D83">
            <v>86193</v>
          </cell>
        </row>
        <row r="85">
          <cell r="A85">
            <v>36892</v>
          </cell>
          <cell r="B85">
            <v>808</v>
          </cell>
          <cell r="C85">
            <v>79739</v>
          </cell>
          <cell r="D85" t="str">
            <v>528     98687       39.52       9       278</v>
          </cell>
        </row>
        <row r="86">
          <cell r="A86">
            <v>36923</v>
          </cell>
          <cell r="B86">
            <v>721</v>
          </cell>
          <cell r="C86">
            <v>71846</v>
          </cell>
          <cell r="D86" t="str">
            <v>554     99648       43.45       9       252</v>
          </cell>
        </row>
        <row r="87">
          <cell r="A87">
            <v>36951</v>
          </cell>
          <cell r="B87">
            <v>668</v>
          </cell>
          <cell r="C87">
            <v>67881</v>
          </cell>
          <cell r="D87" t="str">
            <v>563    101619       45.74       8       248</v>
          </cell>
        </row>
        <row r="88">
          <cell r="A88">
            <v>36982</v>
          </cell>
          <cell r="B88">
            <v>449</v>
          </cell>
          <cell r="C88">
            <v>38229</v>
          </cell>
          <cell r="D88" t="str">
            <v>276     85143       38.07       4       118</v>
          </cell>
        </row>
        <row r="89">
          <cell r="A89">
            <v>37012</v>
          </cell>
          <cell r="B89">
            <v>578</v>
          </cell>
          <cell r="C89">
            <v>54745</v>
          </cell>
          <cell r="D89" t="str">
            <v>430     94715       42.66       6       184</v>
          </cell>
        </row>
        <row r="90">
          <cell r="A90">
            <v>37043</v>
          </cell>
          <cell r="B90">
            <v>355</v>
          </cell>
          <cell r="C90">
            <v>33910</v>
          </cell>
          <cell r="D90" t="str">
            <v>259     95522       42.18       3        85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g98"/>
    </sheetNames>
    <sheetDataSet>
      <sheetData sheetId="0">
        <row r="34">
          <cell r="A34">
            <v>36008</v>
          </cell>
          <cell r="B34">
            <v>1065</v>
          </cell>
          <cell r="C34">
            <v>211665</v>
          </cell>
          <cell r="D34" t="str">
            <v>2,030    198747       65.59      12       329</v>
          </cell>
        </row>
        <row r="35">
          <cell r="A35">
            <v>36039</v>
          </cell>
          <cell r="B35">
            <v>1538</v>
          </cell>
          <cell r="C35">
            <v>266324</v>
          </cell>
          <cell r="D35" t="str">
            <v>1,423    173163       48.06      12       348</v>
          </cell>
        </row>
        <row r="36">
          <cell r="A36">
            <v>36069</v>
          </cell>
          <cell r="B36">
            <v>1382</v>
          </cell>
          <cell r="C36">
            <v>200692</v>
          </cell>
          <cell r="D36" t="str">
            <v>1,201    145219       46.50      12       228</v>
          </cell>
        </row>
        <row r="37">
          <cell r="A37">
            <v>36100</v>
          </cell>
          <cell r="B37">
            <v>1423</v>
          </cell>
          <cell r="C37">
            <v>190334</v>
          </cell>
          <cell r="D37" t="str">
            <v>1,112    133756       43.87      12       313</v>
          </cell>
        </row>
        <row r="38">
          <cell r="A38">
            <v>36130</v>
          </cell>
          <cell r="B38">
            <v>862</v>
          </cell>
          <cell r="C38">
            <v>189571</v>
          </cell>
          <cell r="D38" t="str">
            <v>644    219920       42.76      11       279</v>
          </cell>
        </row>
        <row r="39">
          <cell r="A39" t="str">
            <v>Totals: ___</v>
          </cell>
          <cell r="B39" t="str">
            <v>_______</v>
          </cell>
          <cell r="C39" t="str">
            <v>__________</v>
          </cell>
          <cell r="D39" t="str">
            <v>__________</v>
          </cell>
        </row>
        <row r="40">
          <cell r="A40">
            <v>1998</v>
          </cell>
          <cell r="B40">
            <v>6270</v>
          </cell>
          <cell r="C40">
            <v>1058586</v>
          </cell>
          <cell r="D40">
            <v>6410</v>
          </cell>
        </row>
        <row r="42">
          <cell r="A42">
            <v>36161</v>
          </cell>
          <cell r="B42">
            <v>1287</v>
          </cell>
          <cell r="C42">
            <v>186621</v>
          </cell>
          <cell r="D42" t="str">
            <v>943    145005       42.29      12       337</v>
          </cell>
        </row>
        <row r="43">
          <cell r="A43">
            <v>36192</v>
          </cell>
          <cell r="B43">
            <v>1091</v>
          </cell>
          <cell r="C43">
            <v>160434</v>
          </cell>
          <cell r="D43" t="str">
            <v>787    147053       41.91      12       308</v>
          </cell>
        </row>
        <row r="44">
          <cell r="A44">
            <v>36220</v>
          </cell>
          <cell r="B44">
            <v>881</v>
          </cell>
          <cell r="C44">
            <v>166369</v>
          </cell>
          <cell r="D44" t="str">
            <v>869    188842       49.66      12       364</v>
          </cell>
        </row>
        <row r="45">
          <cell r="A45">
            <v>36251</v>
          </cell>
          <cell r="B45">
            <v>926</v>
          </cell>
          <cell r="C45">
            <v>134048</v>
          </cell>
          <cell r="D45" t="str">
            <v>1,080    144761       53.84      11       329</v>
          </cell>
        </row>
        <row r="46">
          <cell r="A46">
            <v>36281</v>
          </cell>
          <cell r="B46">
            <v>1512</v>
          </cell>
          <cell r="C46">
            <v>153158</v>
          </cell>
          <cell r="D46" t="str">
            <v>1,342    101295       47.02      12       364</v>
          </cell>
        </row>
        <row r="47">
          <cell r="A47">
            <v>36312</v>
          </cell>
          <cell r="B47">
            <v>1028</v>
          </cell>
          <cell r="C47">
            <v>124394</v>
          </cell>
          <cell r="D47" t="str">
            <v>1,279    121006       55.44      11       329</v>
          </cell>
        </row>
        <row r="48">
          <cell r="A48">
            <v>36342</v>
          </cell>
          <cell r="B48">
            <v>877</v>
          </cell>
          <cell r="C48">
            <v>127518</v>
          </cell>
          <cell r="D48" t="str">
            <v>1,017    145403       53.70      12       368</v>
          </cell>
        </row>
        <row r="49">
          <cell r="A49">
            <v>36373</v>
          </cell>
          <cell r="B49">
            <v>1038</v>
          </cell>
          <cell r="C49">
            <v>124784</v>
          </cell>
          <cell r="D49" t="str">
            <v>1,084    120216       51.08      12       367</v>
          </cell>
        </row>
        <row r="50">
          <cell r="A50">
            <v>36404</v>
          </cell>
          <cell r="B50">
            <v>1007</v>
          </cell>
          <cell r="C50">
            <v>113014</v>
          </cell>
          <cell r="D50" t="str">
            <v>929    112229       47.99      12       360</v>
          </cell>
        </row>
        <row r="51">
          <cell r="A51">
            <v>36434</v>
          </cell>
          <cell r="B51">
            <v>837</v>
          </cell>
          <cell r="C51">
            <v>108536</v>
          </cell>
          <cell r="D51" t="str">
            <v>591    129673       41.39      10       310</v>
          </cell>
        </row>
        <row r="52">
          <cell r="A52">
            <v>36465</v>
          </cell>
          <cell r="B52">
            <v>593</v>
          </cell>
          <cell r="C52">
            <v>102688</v>
          </cell>
          <cell r="D52" t="str">
            <v>686    173167       53.64      11       293</v>
          </cell>
        </row>
        <row r="53">
          <cell r="A53">
            <v>36495</v>
          </cell>
          <cell r="B53">
            <v>600</v>
          </cell>
          <cell r="C53">
            <v>120571</v>
          </cell>
          <cell r="D53" t="str">
            <v>871    200952       59.21      11       335</v>
          </cell>
        </row>
        <row r="54">
          <cell r="A54" t="str">
            <v>Totals: ___</v>
          </cell>
          <cell r="B54" t="str">
            <v>_______</v>
          </cell>
          <cell r="C54" t="str">
            <v>__________</v>
          </cell>
          <cell r="D54" t="str">
            <v>__________</v>
          </cell>
        </row>
        <row r="55">
          <cell r="A55">
            <v>1999</v>
          </cell>
          <cell r="B55">
            <v>11677</v>
          </cell>
          <cell r="C55">
            <v>1622135</v>
          </cell>
          <cell r="D55">
            <v>11478</v>
          </cell>
        </row>
        <row r="57">
          <cell r="A57">
            <v>36526</v>
          </cell>
          <cell r="B57">
            <v>773</v>
          </cell>
          <cell r="C57">
            <v>105725</v>
          </cell>
          <cell r="D57" t="str">
            <v>783    136773       50.32      11       338</v>
          </cell>
        </row>
        <row r="58">
          <cell r="A58">
            <v>36557</v>
          </cell>
          <cell r="B58">
            <v>390</v>
          </cell>
          <cell r="C58">
            <v>44492</v>
          </cell>
          <cell r="D58" t="str">
            <v>431    114083       52.50       4       116</v>
          </cell>
        </row>
        <row r="59">
          <cell r="A59">
            <v>36586</v>
          </cell>
          <cell r="B59">
            <v>806</v>
          </cell>
          <cell r="C59">
            <v>56561</v>
          </cell>
          <cell r="D59" t="str">
            <v>377     70175       31.87       6       185</v>
          </cell>
        </row>
        <row r="60">
          <cell r="A60">
            <v>36617</v>
          </cell>
          <cell r="B60">
            <v>552</v>
          </cell>
          <cell r="C60">
            <v>37022</v>
          </cell>
          <cell r="D60" t="str">
            <v>288     67069       34.29       6       180</v>
          </cell>
        </row>
        <row r="61">
          <cell r="A61">
            <v>36647</v>
          </cell>
          <cell r="B61">
            <v>729</v>
          </cell>
          <cell r="C61">
            <v>51954</v>
          </cell>
          <cell r="D61" t="str">
            <v>460     71268       38.69       6       186</v>
          </cell>
        </row>
        <row r="62">
          <cell r="A62">
            <v>36678</v>
          </cell>
          <cell r="B62">
            <v>719</v>
          </cell>
          <cell r="C62">
            <v>58586</v>
          </cell>
          <cell r="D62" t="str">
            <v>627     81483       46.58       8       240</v>
          </cell>
        </row>
        <row r="63">
          <cell r="A63">
            <v>36708</v>
          </cell>
          <cell r="B63">
            <v>652</v>
          </cell>
          <cell r="C63">
            <v>99802</v>
          </cell>
          <cell r="D63" t="str">
            <v>921    153071       58.55      12       369</v>
          </cell>
        </row>
        <row r="64">
          <cell r="A64">
            <v>36739</v>
          </cell>
          <cell r="B64">
            <v>712</v>
          </cell>
          <cell r="C64">
            <v>96406</v>
          </cell>
          <cell r="D64" t="str">
            <v>785    135402       52.44      12       364</v>
          </cell>
        </row>
        <row r="65">
          <cell r="A65">
            <v>36770</v>
          </cell>
          <cell r="B65">
            <v>292</v>
          </cell>
          <cell r="C65">
            <v>14631</v>
          </cell>
          <cell r="D65" t="str">
            <v>331     50107       53.13       4       120</v>
          </cell>
        </row>
        <row r="66">
          <cell r="A66">
            <v>36800</v>
          </cell>
          <cell r="B66">
            <v>511</v>
          </cell>
          <cell r="C66">
            <v>33601</v>
          </cell>
          <cell r="D66" t="str">
            <v>536     65756       51.19       5       155</v>
          </cell>
        </row>
        <row r="67">
          <cell r="A67">
            <v>36831</v>
          </cell>
          <cell r="B67">
            <v>333</v>
          </cell>
          <cell r="C67">
            <v>65476</v>
          </cell>
          <cell r="D67" t="str">
            <v>665    196625       66.63      10       298</v>
          </cell>
        </row>
        <row r="68">
          <cell r="A68">
            <v>36861</v>
          </cell>
          <cell r="B68">
            <v>821</v>
          </cell>
          <cell r="C68">
            <v>89932</v>
          </cell>
          <cell r="D68" t="str">
            <v>791    109540       49.07      12       368</v>
          </cell>
        </row>
        <row r="69">
          <cell r="A69" t="str">
            <v>Totals: ___</v>
          </cell>
          <cell r="B69" t="str">
            <v>_______</v>
          </cell>
          <cell r="C69" t="str">
            <v>__________</v>
          </cell>
          <cell r="D69" t="str">
            <v>__________</v>
          </cell>
        </row>
        <row r="70">
          <cell r="A70">
            <v>2000</v>
          </cell>
          <cell r="B70">
            <v>7290</v>
          </cell>
          <cell r="C70">
            <v>754188</v>
          </cell>
          <cell r="D70">
            <v>6995</v>
          </cell>
        </row>
        <row r="72">
          <cell r="A72">
            <v>36892</v>
          </cell>
          <cell r="B72">
            <v>631</v>
          </cell>
          <cell r="C72">
            <v>89602</v>
          </cell>
          <cell r="D72" t="str">
            <v>765    142001       54.80      11       341</v>
          </cell>
        </row>
        <row r="73">
          <cell r="A73">
            <v>36923</v>
          </cell>
          <cell r="B73">
            <v>423</v>
          </cell>
          <cell r="C73">
            <v>58500</v>
          </cell>
          <cell r="D73" t="str">
            <v>375    138298       46.99       9       252</v>
          </cell>
        </row>
        <row r="74">
          <cell r="A74">
            <v>36951</v>
          </cell>
          <cell r="B74">
            <v>420</v>
          </cell>
          <cell r="C74">
            <v>88069</v>
          </cell>
          <cell r="D74" t="str">
            <v>733    209689       63.57      11       215</v>
          </cell>
        </row>
        <row r="75">
          <cell r="A75">
            <v>36982</v>
          </cell>
          <cell r="B75">
            <v>19</v>
          </cell>
          <cell r="C75">
            <v>3768</v>
          </cell>
          <cell r="D75" t="str">
            <v>170    198316       89.95       2        56</v>
          </cell>
        </row>
        <row r="76">
          <cell r="A76">
            <v>37012</v>
          </cell>
          <cell r="B76">
            <v>258</v>
          </cell>
          <cell r="C76">
            <v>20541</v>
          </cell>
          <cell r="D76" t="str">
            <v>353     79617       57.77       3        87</v>
          </cell>
        </row>
        <row r="77">
          <cell r="A77">
            <v>37043</v>
          </cell>
          <cell r="B77">
            <v>25</v>
          </cell>
          <cell r="C77">
            <v>3618</v>
          </cell>
          <cell r="D77" t="str">
            <v>204    144721       89.08       2        55</v>
          </cell>
        </row>
        <row r="78">
          <cell r="A78" t="str">
            <v>Totals: ___</v>
          </cell>
          <cell r="B78" t="str">
            <v>_______</v>
          </cell>
          <cell r="C78" t="str">
            <v>__________</v>
          </cell>
          <cell r="D78" t="str">
            <v>__________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p98"/>
    </sheetNames>
    <sheetDataSet>
      <sheetData sheetId="0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t98"/>
    </sheetNames>
    <sheetDataSet>
      <sheetData sheetId="0">
        <row r="50">
          <cell r="A50">
            <v>36069</v>
          </cell>
          <cell r="B50">
            <v>5075</v>
          </cell>
          <cell r="C50">
            <v>499167</v>
          </cell>
          <cell r="D50" t="str">
            <v>959     98359       15.89      11       137</v>
          </cell>
        </row>
        <row r="51">
          <cell r="A51">
            <v>36100</v>
          </cell>
          <cell r="B51">
            <v>11393</v>
          </cell>
          <cell r="C51">
            <v>926933</v>
          </cell>
          <cell r="D51" t="str">
            <v>2,073     81360       15.39       9       238</v>
          </cell>
        </row>
        <row r="52">
          <cell r="A52">
            <v>36130</v>
          </cell>
          <cell r="B52">
            <v>6967</v>
          </cell>
          <cell r="C52">
            <v>673371</v>
          </cell>
          <cell r="D52" t="str">
            <v>1,417     96652       16.90       9       186</v>
          </cell>
        </row>
        <row r="53">
          <cell r="A53" t="str">
            <v>Totals: __</v>
          </cell>
          <cell r="B53" t="str">
            <v>________</v>
          </cell>
          <cell r="C53" t="str">
            <v>__________</v>
          </cell>
          <cell r="D53" t="str">
            <v>__________</v>
          </cell>
        </row>
        <row r="54">
          <cell r="A54">
            <v>1998</v>
          </cell>
          <cell r="B54">
            <v>23435</v>
          </cell>
          <cell r="C54">
            <v>2099471</v>
          </cell>
          <cell r="D54">
            <v>4449</v>
          </cell>
        </row>
        <row r="56">
          <cell r="A56">
            <v>36161</v>
          </cell>
          <cell r="B56">
            <v>7937</v>
          </cell>
          <cell r="C56">
            <v>734385</v>
          </cell>
          <cell r="D56" t="str">
            <v>1,865     92527       19.03       7       198</v>
          </cell>
        </row>
        <row r="57">
          <cell r="A57">
            <v>36192</v>
          </cell>
          <cell r="B57">
            <v>6842</v>
          </cell>
          <cell r="C57">
            <v>639409</v>
          </cell>
          <cell r="D57" t="str">
            <v>1,825     93454       21.06       8       167</v>
          </cell>
        </row>
        <row r="58">
          <cell r="A58">
            <v>36220</v>
          </cell>
          <cell r="B58">
            <v>7277</v>
          </cell>
          <cell r="C58">
            <v>727402</v>
          </cell>
          <cell r="D58" t="str">
            <v>2,133     99960       22.67      11       246</v>
          </cell>
        </row>
        <row r="59">
          <cell r="A59">
            <v>36251</v>
          </cell>
          <cell r="B59">
            <v>4352</v>
          </cell>
          <cell r="C59">
            <v>499818</v>
          </cell>
          <cell r="D59" t="str">
            <v>1,348    114848       23.65      10       210</v>
          </cell>
        </row>
        <row r="60">
          <cell r="A60">
            <v>36281</v>
          </cell>
          <cell r="B60">
            <v>3254</v>
          </cell>
          <cell r="C60">
            <v>350166</v>
          </cell>
          <cell r="D60" t="str">
            <v>1,861    107611       36.38      12       277</v>
          </cell>
        </row>
        <row r="61">
          <cell r="A61">
            <v>36312</v>
          </cell>
          <cell r="B61">
            <v>4541</v>
          </cell>
          <cell r="C61">
            <v>594515</v>
          </cell>
          <cell r="D61" t="str">
            <v>1,650    130922       26.65      11       238</v>
          </cell>
        </row>
        <row r="62">
          <cell r="A62">
            <v>36342</v>
          </cell>
          <cell r="B62">
            <v>5444</v>
          </cell>
          <cell r="C62">
            <v>689692</v>
          </cell>
          <cell r="D62" t="str">
            <v>1,475    126689       21.32      12       273</v>
          </cell>
        </row>
        <row r="63">
          <cell r="A63">
            <v>36373</v>
          </cell>
          <cell r="B63">
            <v>5271</v>
          </cell>
          <cell r="C63">
            <v>642268</v>
          </cell>
          <cell r="D63" t="str">
            <v>1,298    121850       19.76       9       273</v>
          </cell>
        </row>
        <row r="64">
          <cell r="A64">
            <v>36404</v>
          </cell>
          <cell r="B64">
            <v>5238</v>
          </cell>
          <cell r="C64">
            <v>572814</v>
          </cell>
          <cell r="D64" t="str">
            <v>953    109358       15.39       9       270</v>
          </cell>
        </row>
        <row r="65">
          <cell r="A65">
            <v>36434</v>
          </cell>
          <cell r="B65">
            <v>5772</v>
          </cell>
          <cell r="C65">
            <v>578915</v>
          </cell>
          <cell r="D65" t="str">
            <v>1,076    100298       15.71       9       279</v>
          </cell>
        </row>
        <row r="66">
          <cell r="A66">
            <v>36465</v>
          </cell>
          <cell r="B66">
            <v>4153</v>
          </cell>
          <cell r="C66">
            <v>426041</v>
          </cell>
          <cell r="D66" t="str">
            <v>869    102587       17.30       7       210</v>
          </cell>
        </row>
        <row r="67">
          <cell r="A67">
            <v>36495</v>
          </cell>
          <cell r="B67">
            <v>4064</v>
          </cell>
          <cell r="C67">
            <v>414624</v>
          </cell>
          <cell r="D67" t="str">
            <v>765    102024       15.84       8       248</v>
          </cell>
        </row>
        <row r="68">
          <cell r="A68" t="str">
            <v>Totals: __</v>
          </cell>
          <cell r="B68" t="str">
            <v>________</v>
          </cell>
          <cell r="C68" t="str">
            <v>__________</v>
          </cell>
          <cell r="D68" t="str">
            <v>__________</v>
          </cell>
        </row>
        <row r="69">
          <cell r="A69">
            <v>1999</v>
          </cell>
          <cell r="B69">
            <v>64145</v>
          </cell>
          <cell r="C69">
            <v>6870049</v>
          </cell>
          <cell r="D69">
            <v>17118</v>
          </cell>
        </row>
        <row r="71">
          <cell r="A71">
            <v>36526</v>
          </cell>
          <cell r="B71">
            <v>5490</v>
          </cell>
          <cell r="C71">
            <v>489330</v>
          </cell>
          <cell r="D71" t="str">
            <v>940     89132       14.62       8       248</v>
          </cell>
        </row>
        <row r="72">
          <cell r="A72">
            <v>36557</v>
          </cell>
          <cell r="B72">
            <v>3825</v>
          </cell>
          <cell r="C72">
            <v>419292</v>
          </cell>
          <cell r="D72" t="str">
            <v>603    109619       13.62       6       174</v>
          </cell>
        </row>
        <row r="73">
          <cell r="A73">
            <v>36586</v>
          </cell>
          <cell r="B73">
            <v>3952</v>
          </cell>
          <cell r="C73">
            <v>339775</v>
          </cell>
          <cell r="D73" t="str">
            <v>611     85976       13.39       6       186</v>
          </cell>
        </row>
        <row r="74">
          <cell r="A74">
            <v>36617</v>
          </cell>
          <cell r="B74">
            <v>4542</v>
          </cell>
          <cell r="C74">
            <v>412873</v>
          </cell>
          <cell r="D74" t="str">
            <v>425     90902        8.56       7       210</v>
          </cell>
        </row>
        <row r="75">
          <cell r="A75">
            <v>36647</v>
          </cell>
          <cell r="B75">
            <v>3298</v>
          </cell>
          <cell r="C75">
            <v>321689</v>
          </cell>
          <cell r="D75" t="str">
            <v>649     97541       16.44       5       155</v>
          </cell>
        </row>
        <row r="76">
          <cell r="A76">
            <v>36678</v>
          </cell>
          <cell r="B76">
            <v>4367</v>
          </cell>
          <cell r="C76">
            <v>366431</v>
          </cell>
          <cell r="D76" t="str">
            <v>514     83910       10.53       6       171</v>
          </cell>
        </row>
        <row r="77">
          <cell r="A77">
            <v>36708</v>
          </cell>
          <cell r="B77">
            <v>3945</v>
          </cell>
          <cell r="C77">
            <v>375854</v>
          </cell>
          <cell r="D77" t="str">
            <v>694     95274       14.96       6       173</v>
          </cell>
        </row>
        <row r="78">
          <cell r="A78">
            <v>36739</v>
          </cell>
          <cell r="B78">
            <v>4470</v>
          </cell>
          <cell r="C78">
            <v>413091</v>
          </cell>
          <cell r="D78" t="str">
            <v>1,022     92415       18.61       9       276</v>
          </cell>
        </row>
        <row r="79">
          <cell r="A79">
            <v>36770</v>
          </cell>
          <cell r="B79">
            <v>3225</v>
          </cell>
          <cell r="C79">
            <v>277135</v>
          </cell>
          <cell r="D79" t="str">
            <v>325     85934        9.15       2        56</v>
          </cell>
        </row>
        <row r="80">
          <cell r="A80">
            <v>36800</v>
          </cell>
          <cell r="B80">
            <v>3259</v>
          </cell>
          <cell r="C80">
            <v>285006</v>
          </cell>
          <cell r="D80" t="str">
            <v>465     87452       12.49       5       148</v>
          </cell>
        </row>
        <row r="81">
          <cell r="A81">
            <v>36831</v>
          </cell>
          <cell r="B81">
            <v>4114</v>
          </cell>
          <cell r="C81">
            <v>346078</v>
          </cell>
          <cell r="D81" t="str">
            <v>650     84123       13.64       8       237</v>
          </cell>
        </row>
        <row r="82">
          <cell r="A82">
            <v>36861</v>
          </cell>
          <cell r="B82">
            <v>1241</v>
          </cell>
          <cell r="C82">
            <v>113241</v>
          </cell>
          <cell r="D82" t="str">
            <v>497     91250       28.60       8       243</v>
          </cell>
        </row>
        <row r="83">
          <cell r="A83" t="str">
            <v>Totals: __</v>
          </cell>
          <cell r="B83" t="str">
            <v>________</v>
          </cell>
          <cell r="C83" t="str">
            <v>__________</v>
          </cell>
          <cell r="D83" t="str">
            <v>__________</v>
          </cell>
        </row>
        <row r="84">
          <cell r="A84">
            <v>2000</v>
          </cell>
          <cell r="B84">
            <v>45728</v>
          </cell>
          <cell r="C84">
            <v>4159795</v>
          </cell>
          <cell r="D84">
            <v>7395</v>
          </cell>
        </row>
        <row r="86">
          <cell r="A86">
            <v>36892</v>
          </cell>
          <cell r="B86">
            <v>302</v>
          </cell>
          <cell r="C86">
            <v>40703</v>
          </cell>
          <cell r="D86" t="str">
            <v>291    134779       49.07       6       169</v>
          </cell>
        </row>
        <row r="87">
          <cell r="A87">
            <v>36923</v>
          </cell>
          <cell r="B87">
            <v>233</v>
          </cell>
          <cell r="C87">
            <v>22509</v>
          </cell>
          <cell r="D87" t="str">
            <v>421     96606       64.37       5        67</v>
          </cell>
        </row>
        <row r="88">
          <cell r="A88">
            <v>36951</v>
          </cell>
          <cell r="B88">
            <v>61</v>
          </cell>
          <cell r="C88">
            <v>18213</v>
          </cell>
          <cell r="D88" t="str">
            <v>254    298574       80.63       3        31</v>
          </cell>
        </row>
        <row r="89">
          <cell r="A89">
            <v>37012</v>
          </cell>
          <cell r="B89">
            <v>9</v>
          </cell>
          <cell r="C89">
            <v>15356</v>
          </cell>
          <cell r="D89" t="str">
            <v>73   1706223       89.02       2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y94"/>
    </sheetNames>
    <sheetDataSet>
      <sheetData sheetId="0">
        <row r="38">
          <cell r="A38">
            <v>34455</v>
          </cell>
          <cell r="B38">
            <v>3465</v>
          </cell>
          <cell r="C38">
            <v>364409</v>
          </cell>
          <cell r="D38" t="str">
            <v>1,305    105169       27.36      20       471</v>
          </cell>
        </row>
        <row r="39">
          <cell r="A39">
            <v>34486</v>
          </cell>
          <cell r="B39">
            <v>3747</v>
          </cell>
          <cell r="C39">
            <v>369206</v>
          </cell>
          <cell r="D39" t="str">
            <v>330     98534        8.09      18       488</v>
          </cell>
        </row>
        <row r="40">
          <cell r="A40">
            <v>34516</v>
          </cell>
          <cell r="B40">
            <v>5454</v>
          </cell>
          <cell r="C40">
            <v>465141</v>
          </cell>
          <cell r="D40" t="str">
            <v>692     85285       11.26      20       563</v>
          </cell>
        </row>
        <row r="41">
          <cell r="A41">
            <v>34547</v>
          </cell>
          <cell r="B41">
            <v>4822</v>
          </cell>
          <cell r="C41">
            <v>416272</v>
          </cell>
          <cell r="D41" t="str">
            <v>1,157     86328       19.35      20       585</v>
          </cell>
        </row>
        <row r="42">
          <cell r="A42">
            <v>34578</v>
          </cell>
          <cell r="B42">
            <v>4352</v>
          </cell>
          <cell r="C42">
            <v>317302</v>
          </cell>
          <cell r="D42" t="str">
            <v>1,066     72910       19.68      19       496</v>
          </cell>
        </row>
        <row r="43">
          <cell r="A43">
            <v>34608</v>
          </cell>
          <cell r="B43">
            <v>3309</v>
          </cell>
          <cell r="C43">
            <v>279034</v>
          </cell>
          <cell r="D43" t="str">
            <v>683     84326       17.11      19       430</v>
          </cell>
        </row>
        <row r="44">
          <cell r="A44">
            <v>34639</v>
          </cell>
          <cell r="B44">
            <v>2787</v>
          </cell>
          <cell r="C44">
            <v>266338</v>
          </cell>
          <cell r="D44" t="str">
            <v>727     95565       20.69      19       478</v>
          </cell>
        </row>
        <row r="45">
          <cell r="A45">
            <v>34669</v>
          </cell>
          <cell r="B45">
            <v>2672</v>
          </cell>
          <cell r="C45">
            <v>358423</v>
          </cell>
          <cell r="D45" t="str">
            <v>812    134141       23.31      16       443</v>
          </cell>
        </row>
        <row r="46">
          <cell r="A46" t="str">
            <v>Totals: ___</v>
          </cell>
          <cell r="B46" t="str">
            <v>_______</v>
          </cell>
          <cell r="C46" t="str">
            <v>__________</v>
          </cell>
          <cell r="D46" t="str">
            <v>__________</v>
          </cell>
        </row>
        <row r="47">
          <cell r="A47">
            <v>1994</v>
          </cell>
          <cell r="B47">
            <v>30608</v>
          </cell>
          <cell r="C47">
            <v>2836125</v>
          </cell>
          <cell r="D47">
            <v>6772</v>
          </cell>
        </row>
        <row r="49">
          <cell r="A49">
            <v>34700</v>
          </cell>
          <cell r="B49">
            <v>3786</v>
          </cell>
          <cell r="C49">
            <v>392600</v>
          </cell>
          <cell r="D49" t="str">
            <v>534    103698       12.36      18       477</v>
          </cell>
        </row>
        <row r="50">
          <cell r="A50">
            <v>34731</v>
          </cell>
          <cell r="B50">
            <v>2787</v>
          </cell>
          <cell r="C50">
            <v>324692</v>
          </cell>
          <cell r="D50" t="str">
            <v>513    116503       15.55      17       463</v>
          </cell>
        </row>
        <row r="51">
          <cell r="A51">
            <v>34759</v>
          </cell>
          <cell r="B51">
            <v>2574</v>
          </cell>
          <cell r="C51">
            <v>364476</v>
          </cell>
          <cell r="D51" t="str">
            <v>496    141600       16.16      17       501</v>
          </cell>
        </row>
        <row r="52">
          <cell r="A52">
            <v>34790</v>
          </cell>
          <cell r="B52">
            <v>2100</v>
          </cell>
          <cell r="C52">
            <v>374172</v>
          </cell>
          <cell r="D52" t="str">
            <v>650    178178       23.64      17       488</v>
          </cell>
        </row>
        <row r="53">
          <cell r="A53">
            <v>34820</v>
          </cell>
          <cell r="B53">
            <v>3029</v>
          </cell>
          <cell r="C53">
            <v>337608</v>
          </cell>
          <cell r="D53" t="str">
            <v>372    111459       10.94      17       518</v>
          </cell>
        </row>
        <row r="54">
          <cell r="A54">
            <v>34851</v>
          </cell>
          <cell r="B54">
            <v>2094</v>
          </cell>
          <cell r="C54">
            <v>276748</v>
          </cell>
          <cell r="D54" t="str">
            <v>545    132163       20.65      17       482</v>
          </cell>
        </row>
        <row r="55">
          <cell r="A55">
            <v>34881</v>
          </cell>
          <cell r="B55">
            <v>2158</v>
          </cell>
          <cell r="C55">
            <v>272814</v>
          </cell>
          <cell r="D55" t="str">
            <v>401    126420       15.67      16       468</v>
          </cell>
        </row>
        <row r="56">
          <cell r="A56">
            <v>34912</v>
          </cell>
          <cell r="B56">
            <v>1830</v>
          </cell>
          <cell r="C56">
            <v>270954</v>
          </cell>
          <cell r="D56" t="str">
            <v>313    148063       14.61      15       458</v>
          </cell>
        </row>
        <row r="57">
          <cell r="A57">
            <v>34943</v>
          </cell>
          <cell r="B57">
            <v>1557</v>
          </cell>
          <cell r="C57">
            <v>254661</v>
          </cell>
          <cell r="D57" t="str">
            <v>350    163559       18.35      15       420</v>
          </cell>
        </row>
        <row r="58">
          <cell r="A58">
            <v>34973</v>
          </cell>
          <cell r="B58">
            <v>2494</v>
          </cell>
          <cell r="C58">
            <v>271917</v>
          </cell>
          <cell r="D58" t="str">
            <v>416    109029       14.30      17       520</v>
          </cell>
        </row>
        <row r="59">
          <cell r="A59">
            <v>35004</v>
          </cell>
          <cell r="B59">
            <v>1946</v>
          </cell>
          <cell r="C59">
            <v>297269</v>
          </cell>
          <cell r="D59" t="str">
            <v>461    152759       19.15      18       518</v>
          </cell>
        </row>
        <row r="60">
          <cell r="A60">
            <v>35034</v>
          </cell>
          <cell r="B60">
            <v>2769</v>
          </cell>
          <cell r="C60">
            <v>317197</v>
          </cell>
          <cell r="D60" t="str">
            <v>699    114553       20.16      18       552</v>
          </cell>
        </row>
        <row r="61">
          <cell r="A61" t="str">
            <v>Totals: ___</v>
          </cell>
          <cell r="B61" t="str">
            <v>_______</v>
          </cell>
          <cell r="C61" t="str">
            <v>__________</v>
          </cell>
          <cell r="D61" t="str">
            <v>__________</v>
          </cell>
        </row>
        <row r="62">
          <cell r="A62">
            <v>1995</v>
          </cell>
          <cell r="B62">
            <v>29124</v>
          </cell>
          <cell r="C62">
            <v>3755108</v>
          </cell>
          <cell r="D62">
            <v>5750</v>
          </cell>
        </row>
        <row r="64">
          <cell r="A64">
            <v>35065</v>
          </cell>
          <cell r="B64">
            <v>1925</v>
          </cell>
          <cell r="C64">
            <v>355577</v>
          </cell>
          <cell r="D64" t="str">
            <v>511    184716       20.98      18       557</v>
          </cell>
        </row>
        <row r="65">
          <cell r="A65">
            <v>35096</v>
          </cell>
          <cell r="B65">
            <v>3148</v>
          </cell>
          <cell r="C65">
            <v>309769</v>
          </cell>
          <cell r="D65" t="str">
            <v>595     98402       15.90      18       521</v>
          </cell>
        </row>
        <row r="66">
          <cell r="A66">
            <v>35125</v>
          </cell>
          <cell r="B66">
            <v>2113</v>
          </cell>
          <cell r="C66">
            <v>336522</v>
          </cell>
          <cell r="D66" t="str">
            <v>514    159263       19.57      18       556</v>
          </cell>
        </row>
        <row r="67">
          <cell r="A67">
            <v>35156</v>
          </cell>
          <cell r="B67">
            <v>2697</v>
          </cell>
          <cell r="C67">
            <v>341554</v>
          </cell>
          <cell r="D67" t="str">
            <v>633    126643       19.01      18       540</v>
          </cell>
        </row>
        <row r="68">
          <cell r="A68">
            <v>35186</v>
          </cell>
          <cell r="B68">
            <v>2571</v>
          </cell>
          <cell r="C68">
            <v>348296</v>
          </cell>
          <cell r="D68" t="str">
            <v>534    135472       17.20      18       557</v>
          </cell>
        </row>
        <row r="69">
          <cell r="A69">
            <v>35217</v>
          </cell>
          <cell r="B69">
            <v>2045</v>
          </cell>
          <cell r="C69">
            <v>327292</v>
          </cell>
          <cell r="D69" t="str">
            <v>316    160045       13.38      18       540</v>
          </cell>
        </row>
        <row r="70">
          <cell r="A70">
            <v>35247</v>
          </cell>
          <cell r="B70">
            <v>2777</v>
          </cell>
          <cell r="C70">
            <v>325626</v>
          </cell>
          <cell r="D70" t="str">
            <v>258    117259        8.50      18       558</v>
          </cell>
        </row>
        <row r="71">
          <cell r="A71">
            <v>35278</v>
          </cell>
          <cell r="B71">
            <v>1982</v>
          </cell>
          <cell r="C71">
            <v>312687</v>
          </cell>
          <cell r="D71" t="str">
            <v>270    157764       11.99      18       554</v>
          </cell>
        </row>
        <row r="72">
          <cell r="A72">
            <v>35309</v>
          </cell>
          <cell r="B72">
            <v>2228</v>
          </cell>
          <cell r="C72">
            <v>305161</v>
          </cell>
          <cell r="D72" t="str">
            <v>757    136967       25.36      18       539</v>
          </cell>
        </row>
        <row r="73">
          <cell r="A73">
            <v>35339</v>
          </cell>
          <cell r="B73">
            <v>2421</v>
          </cell>
          <cell r="C73">
            <v>315461</v>
          </cell>
          <cell r="D73" t="str">
            <v>267    130302        9.93      18       558</v>
          </cell>
        </row>
        <row r="74">
          <cell r="A74">
            <v>35370</v>
          </cell>
          <cell r="B74">
            <v>2121</v>
          </cell>
          <cell r="C74">
            <v>330232</v>
          </cell>
          <cell r="D74" t="str">
            <v>573    155697       21.27      18       538</v>
          </cell>
        </row>
        <row r="75">
          <cell r="A75">
            <v>35400</v>
          </cell>
          <cell r="B75">
            <v>2527</v>
          </cell>
          <cell r="C75">
            <v>286359</v>
          </cell>
          <cell r="D75" t="str">
            <v>233    113320        8.44      18       558</v>
          </cell>
        </row>
        <row r="76">
          <cell r="A76" t="str">
            <v>Totals: ___</v>
          </cell>
          <cell r="B76" t="str">
            <v>_______</v>
          </cell>
          <cell r="C76" t="str">
            <v>__________</v>
          </cell>
          <cell r="D76" t="str">
            <v>__________</v>
          </cell>
        </row>
        <row r="77">
          <cell r="A77">
            <v>1996</v>
          </cell>
          <cell r="B77">
            <v>28555</v>
          </cell>
          <cell r="C77">
            <v>3894536</v>
          </cell>
          <cell r="D77">
            <v>5461</v>
          </cell>
        </row>
        <row r="79">
          <cell r="A79">
            <v>35431</v>
          </cell>
          <cell r="B79">
            <v>874</v>
          </cell>
          <cell r="C79">
            <v>272600</v>
          </cell>
          <cell r="D79" t="str">
            <v>216    311900       19.82      16       495</v>
          </cell>
        </row>
        <row r="80">
          <cell r="A80">
            <v>35462</v>
          </cell>
          <cell r="B80">
            <v>1520</v>
          </cell>
          <cell r="C80">
            <v>226306</v>
          </cell>
          <cell r="D80" t="str">
            <v>142    148886        8.54      17       476</v>
          </cell>
        </row>
        <row r="81">
          <cell r="A81">
            <v>35490</v>
          </cell>
          <cell r="B81">
            <v>1709</v>
          </cell>
          <cell r="C81">
            <v>237441</v>
          </cell>
          <cell r="D81" t="str">
            <v>623    138936       26.72      16       496</v>
          </cell>
        </row>
        <row r="82">
          <cell r="A82">
            <v>35521</v>
          </cell>
          <cell r="B82">
            <v>1650</v>
          </cell>
          <cell r="C82">
            <v>242184</v>
          </cell>
          <cell r="D82" t="str">
            <v>347    146779       17.38      17       509</v>
          </cell>
        </row>
        <row r="83">
          <cell r="A83">
            <v>35551</v>
          </cell>
          <cell r="B83">
            <v>1736</v>
          </cell>
          <cell r="C83">
            <v>252102</v>
          </cell>
          <cell r="D83" t="str">
            <v>169    145221        8.87      17       522</v>
          </cell>
        </row>
        <row r="84">
          <cell r="A84">
            <v>35582</v>
          </cell>
          <cell r="B84">
            <v>1842</v>
          </cell>
          <cell r="C84">
            <v>226367</v>
          </cell>
          <cell r="D84" t="str">
            <v>478    122892       20.60      17       489</v>
          </cell>
        </row>
        <row r="85">
          <cell r="A85">
            <v>35612</v>
          </cell>
          <cell r="B85">
            <v>1255</v>
          </cell>
          <cell r="C85">
            <v>248352</v>
          </cell>
          <cell r="D85" t="str">
            <v>427    197891       25.39      17       519</v>
          </cell>
        </row>
        <row r="86">
          <cell r="A86">
            <v>35643</v>
          </cell>
          <cell r="B86">
            <v>1309</v>
          </cell>
          <cell r="C86">
            <v>235410</v>
          </cell>
          <cell r="D86" t="str">
            <v>314    179840       19.35      17       522</v>
          </cell>
        </row>
        <row r="87">
          <cell r="A87">
            <v>35674</v>
          </cell>
          <cell r="B87">
            <v>1455</v>
          </cell>
          <cell r="C87">
            <v>395713</v>
          </cell>
          <cell r="D87" t="str">
            <v>654    271968       31.01      17       504</v>
          </cell>
        </row>
        <row r="88">
          <cell r="A88">
            <v>35704</v>
          </cell>
          <cell r="B88">
            <v>1192</v>
          </cell>
          <cell r="C88">
            <v>241780</v>
          </cell>
          <cell r="D88" t="str">
            <v>442    202836       27.05      17       527</v>
          </cell>
        </row>
        <row r="89">
          <cell r="A89">
            <v>35735</v>
          </cell>
          <cell r="B89">
            <v>1529</v>
          </cell>
          <cell r="C89">
            <v>237371</v>
          </cell>
          <cell r="D89" t="str">
            <v>309    155246       16.81      17       506</v>
          </cell>
        </row>
        <row r="90">
          <cell r="A90">
            <v>35765</v>
          </cell>
          <cell r="B90">
            <v>1612</v>
          </cell>
          <cell r="C90">
            <v>199366</v>
          </cell>
          <cell r="D90" t="str">
            <v>878    123677       35.26      17       526</v>
          </cell>
        </row>
        <row r="91">
          <cell r="A91" t="str">
            <v>Totals: ___</v>
          </cell>
          <cell r="B91" t="str">
            <v>_______</v>
          </cell>
          <cell r="C91" t="str">
            <v>__________</v>
          </cell>
          <cell r="D91" t="str">
            <v>__________</v>
          </cell>
        </row>
        <row r="92">
          <cell r="A92">
            <v>1997</v>
          </cell>
          <cell r="B92">
            <v>17683</v>
          </cell>
          <cell r="C92">
            <v>3014992</v>
          </cell>
          <cell r="D92">
            <v>4999</v>
          </cell>
        </row>
        <row r="94">
          <cell r="A94">
            <v>35796</v>
          </cell>
          <cell r="B94">
            <v>1062</v>
          </cell>
          <cell r="C94">
            <v>223435</v>
          </cell>
          <cell r="D94" t="str">
            <v>573    210391       35.05      17       523</v>
          </cell>
        </row>
        <row r="95">
          <cell r="A95">
            <v>35827</v>
          </cell>
          <cell r="B95">
            <v>895</v>
          </cell>
          <cell r="C95">
            <v>196107</v>
          </cell>
          <cell r="D95" t="str">
            <v>342    219114       27.65      17       469</v>
          </cell>
        </row>
        <row r="96">
          <cell r="A96">
            <v>35855</v>
          </cell>
          <cell r="B96">
            <v>1489</v>
          </cell>
          <cell r="C96">
            <v>192008</v>
          </cell>
          <cell r="D96" t="str">
            <v>165    128951        9.98      17       526</v>
          </cell>
        </row>
        <row r="97">
          <cell r="A97">
            <v>35886</v>
          </cell>
          <cell r="B97">
            <v>1044</v>
          </cell>
          <cell r="C97">
            <v>201217</v>
          </cell>
          <cell r="D97" t="str">
            <v>139    192737       11.75      17       505</v>
          </cell>
        </row>
        <row r="98">
          <cell r="A98">
            <v>35916</v>
          </cell>
          <cell r="B98">
            <v>1355</v>
          </cell>
          <cell r="C98">
            <v>211633</v>
          </cell>
          <cell r="D98" t="str">
            <v>144    156187        9.61      17       525</v>
          </cell>
        </row>
        <row r="99">
          <cell r="A99">
            <v>35947</v>
          </cell>
          <cell r="B99">
            <v>980</v>
          </cell>
          <cell r="C99">
            <v>178569</v>
          </cell>
          <cell r="D99" t="str">
            <v>85    182214        7.98      17       495</v>
          </cell>
        </row>
        <row r="100">
          <cell r="A100">
            <v>35977</v>
          </cell>
          <cell r="B100">
            <v>1338</v>
          </cell>
          <cell r="C100">
            <v>207335</v>
          </cell>
          <cell r="D100" t="str">
            <v>150    154959       10.08      17       526</v>
          </cell>
        </row>
        <row r="101">
          <cell r="A101">
            <v>36008</v>
          </cell>
          <cell r="B101">
            <v>1197</v>
          </cell>
          <cell r="C101">
            <v>297015</v>
          </cell>
          <cell r="D101" t="str">
            <v>132    248133        9.93      17       525</v>
          </cell>
        </row>
        <row r="102">
          <cell r="A102">
            <v>36039</v>
          </cell>
          <cell r="B102">
            <v>998</v>
          </cell>
          <cell r="C102">
            <v>180726</v>
          </cell>
          <cell r="D102" t="str">
            <v>83    181089        7.68      17       505</v>
          </cell>
        </row>
        <row r="103">
          <cell r="A103">
            <v>36069</v>
          </cell>
          <cell r="B103">
            <v>935</v>
          </cell>
          <cell r="C103">
            <v>186707</v>
          </cell>
          <cell r="D103" t="str">
            <v>139    199687       12.94      17       523</v>
          </cell>
        </row>
        <row r="104">
          <cell r="A104">
            <v>36100</v>
          </cell>
          <cell r="B104">
            <v>1070</v>
          </cell>
          <cell r="C104">
            <v>175397</v>
          </cell>
          <cell r="D104" t="str">
            <v>97    163923        8.31      17       504</v>
          </cell>
        </row>
        <row r="105">
          <cell r="A105">
            <v>36130</v>
          </cell>
          <cell r="B105">
            <v>490</v>
          </cell>
          <cell r="C105">
            <v>173748</v>
          </cell>
          <cell r="D105" t="str">
            <v>71    354588       12.66      16       493</v>
          </cell>
        </row>
        <row r="106">
          <cell r="A106" t="str">
            <v>Totals: ___</v>
          </cell>
          <cell r="B106" t="str">
            <v>_______</v>
          </cell>
          <cell r="C106" t="str">
            <v>__________</v>
          </cell>
          <cell r="D106" t="str">
            <v>__________</v>
          </cell>
        </row>
        <row r="107">
          <cell r="A107">
            <v>1998</v>
          </cell>
          <cell r="B107">
            <v>12853</v>
          </cell>
          <cell r="C107">
            <v>2423897</v>
          </cell>
          <cell r="D107">
            <v>2120</v>
          </cell>
        </row>
        <row r="109">
          <cell r="A109">
            <v>36161</v>
          </cell>
          <cell r="B109">
            <v>1294</v>
          </cell>
          <cell r="C109">
            <v>158359</v>
          </cell>
          <cell r="D109" t="str">
            <v>434    122380       25.12      14       433</v>
          </cell>
        </row>
        <row r="110">
          <cell r="A110">
            <v>36192</v>
          </cell>
          <cell r="B110">
            <v>618</v>
          </cell>
          <cell r="C110">
            <v>150544</v>
          </cell>
          <cell r="D110" t="str">
            <v>323    243599       34.33      14       392</v>
          </cell>
        </row>
        <row r="111">
          <cell r="A111">
            <v>36220</v>
          </cell>
          <cell r="B111">
            <v>2091</v>
          </cell>
          <cell r="C111">
            <v>196001</v>
          </cell>
          <cell r="D111" t="str">
            <v>665     93736       24.13      17       526</v>
          </cell>
        </row>
        <row r="112">
          <cell r="A112">
            <v>36251</v>
          </cell>
          <cell r="B112">
            <v>922</v>
          </cell>
          <cell r="C112">
            <v>153399</v>
          </cell>
          <cell r="D112" t="str">
            <v>512    166377       35.70      16       480</v>
          </cell>
        </row>
        <row r="113">
          <cell r="A113">
            <v>36281</v>
          </cell>
          <cell r="B113">
            <v>764</v>
          </cell>
          <cell r="C113">
            <v>164357</v>
          </cell>
          <cell r="D113" t="str">
            <v>363    215127       32.21      17       527</v>
          </cell>
        </row>
        <row r="114">
          <cell r="A114">
            <v>36312</v>
          </cell>
          <cell r="B114">
            <v>736</v>
          </cell>
          <cell r="C114">
            <v>160071</v>
          </cell>
          <cell r="D114" t="str">
            <v>527    217488       41.73      16       480</v>
          </cell>
        </row>
        <row r="115">
          <cell r="A115">
            <v>36342</v>
          </cell>
          <cell r="B115">
            <v>904</v>
          </cell>
          <cell r="C115">
            <v>168764</v>
          </cell>
          <cell r="D115" t="str">
            <v>410    186686       31.20      16       496</v>
          </cell>
        </row>
        <row r="116">
          <cell r="A116">
            <v>36373</v>
          </cell>
          <cell r="B116">
            <v>1164</v>
          </cell>
          <cell r="C116">
            <v>165401</v>
          </cell>
          <cell r="D116" t="str">
            <v>343    142098       22.76      17       525</v>
          </cell>
        </row>
        <row r="117">
          <cell r="A117">
            <v>36404</v>
          </cell>
          <cell r="B117">
            <v>755</v>
          </cell>
          <cell r="C117">
            <v>163250</v>
          </cell>
          <cell r="D117" t="str">
            <v>485    216226       39.11      17       510</v>
          </cell>
        </row>
        <row r="118">
          <cell r="A118">
            <v>36434</v>
          </cell>
          <cell r="B118">
            <v>614</v>
          </cell>
          <cell r="C118">
            <v>143341</v>
          </cell>
          <cell r="D118" t="str">
            <v>421    233455       40.68      15       465</v>
          </cell>
        </row>
        <row r="119">
          <cell r="A119">
            <v>36465</v>
          </cell>
          <cell r="B119">
            <v>1119</v>
          </cell>
          <cell r="C119">
            <v>145693</v>
          </cell>
          <cell r="D119" t="str">
            <v>323    130200       22.40      16       472</v>
          </cell>
        </row>
        <row r="120">
          <cell r="A120">
            <v>36495</v>
          </cell>
          <cell r="B120">
            <v>1057</v>
          </cell>
          <cell r="C120">
            <v>145743</v>
          </cell>
          <cell r="D120" t="str">
            <v>566    137884       34.87      16       496</v>
          </cell>
        </row>
        <row r="121">
          <cell r="A121" t="str">
            <v>Totals: ___</v>
          </cell>
          <cell r="B121" t="str">
            <v>_______</v>
          </cell>
          <cell r="C121" t="str">
            <v>__________</v>
          </cell>
          <cell r="D121" t="str">
            <v>__________</v>
          </cell>
        </row>
        <row r="122">
          <cell r="A122">
            <v>1999</v>
          </cell>
          <cell r="B122">
            <v>12038</v>
          </cell>
          <cell r="C122">
            <v>1914923</v>
          </cell>
          <cell r="D122">
            <v>5372</v>
          </cell>
        </row>
        <row r="124">
          <cell r="A124">
            <v>36526</v>
          </cell>
          <cell r="B124">
            <v>811</v>
          </cell>
          <cell r="C124">
            <v>151005</v>
          </cell>
          <cell r="D124" t="str">
            <v>594    186197       42.28      16       495</v>
          </cell>
        </row>
        <row r="125">
          <cell r="A125">
            <v>36557</v>
          </cell>
          <cell r="B125">
            <v>325</v>
          </cell>
          <cell r="C125">
            <v>26645</v>
          </cell>
          <cell r="D125" t="str">
            <v>148     81985       31.29       4       116</v>
          </cell>
        </row>
        <row r="126">
          <cell r="A126">
            <v>36586</v>
          </cell>
          <cell r="B126">
            <v>745</v>
          </cell>
          <cell r="C126">
            <v>148790</v>
          </cell>
          <cell r="D126" t="str">
            <v>654    199719       46.75      16       495</v>
          </cell>
        </row>
        <row r="127">
          <cell r="A127">
            <v>36617</v>
          </cell>
          <cell r="B127">
            <v>593</v>
          </cell>
          <cell r="C127">
            <v>135255</v>
          </cell>
          <cell r="D127" t="str">
            <v>389    228087       39.61      16       478</v>
          </cell>
        </row>
        <row r="128">
          <cell r="A128">
            <v>36647</v>
          </cell>
          <cell r="B128">
            <v>1051</v>
          </cell>
          <cell r="C128">
            <v>153569</v>
          </cell>
          <cell r="D128" t="str">
            <v>310    146118       22.78      16       495</v>
          </cell>
        </row>
        <row r="129">
          <cell r="A129">
            <v>36678</v>
          </cell>
          <cell r="B129">
            <v>1047</v>
          </cell>
          <cell r="C129">
            <v>146038</v>
          </cell>
          <cell r="D129" t="str">
            <v>494    139483       32.06      17       483</v>
          </cell>
        </row>
        <row r="130">
          <cell r="A130">
            <v>36708</v>
          </cell>
          <cell r="B130">
            <v>542</v>
          </cell>
          <cell r="C130">
            <v>124853</v>
          </cell>
          <cell r="D130" t="str">
            <v>861    230357       61.37      17       523</v>
          </cell>
        </row>
        <row r="131">
          <cell r="A131">
            <v>36739</v>
          </cell>
          <cell r="B131">
            <v>955</v>
          </cell>
          <cell r="C131">
            <v>131282</v>
          </cell>
          <cell r="D131" t="str">
            <v>849    137469       47.06      17       525</v>
          </cell>
        </row>
        <row r="132">
          <cell r="A132">
            <v>36770</v>
          </cell>
          <cell r="B132">
            <v>380</v>
          </cell>
          <cell r="C132">
            <v>112776</v>
          </cell>
          <cell r="D132" t="str">
            <v>673    296779       63.91      13       390</v>
          </cell>
        </row>
        <row r="133">
          <cell r="A133">
            <v>36800</v>
          </cell>
          <cell r="B133">
            <v>943</v>
          </cell>
          <cell r="C133">
            <v>139496</v>
          </cell>
          <cell r="D133" t="str">
            <v>1,180    147928       55.58      16       465</v>
          </cell>
        </row>
        <row r="134">
          <cell r="A134">
            <v>36831</v>
          </cell>
          <cell r="B134">
            <v>607</v>
          </cell>
          <cell r="C134">
            <v>116757</v>
          </cell>
          <cell r="D134" t="str">
            <v>472    192351       43.74      17       506</v>
          </cell>
        </row>
        <row r="135">
          <cell r="A135">
            <v>36861</v>
          </cell>
          <cell r="B135">
            <v>1037</v>
          </cell>
          <cell r="C135">
            <v>134412</v>
          </cell>
          <cell r="D135" t="str">
            <v>478    129617       31.55      17       527</v>
          </cell>
        </row>
        <row r="136">
          <cell r="A136" t="str">
            <v>Totals: ___</v>
          </cell>
          <cell r="B136" t="str">
            <v>_______</v>
          </cell>
          <cell r="C136" t="str">
            <v>__________</v>
          </cell>
          <cell r="D136" t="str">
            <v>__________</v>
          </cell>
        </row>
        <row r="137">
          <cell r="A137">
            <v>2000</v>
          </cell>
          <cell r="B137">
            <v>9036</v>
          </cell>
          <cell r="C137">
            <v>1520878</v>
          </cell>
          <cell r="D137">
            <v>7102</v>
          </cell>
        </row>
        <row r="139">
          <cell r="A139">
            <v>36892</v>
          </cell>
          <cell r="B139">
            <v>713</v>
          </cell>
          <cell r="C139">
            <v>120328</v>
          </cell>
          <cell r="D139" t="str">
            <v>490    168763       40.73      16       493</v>
          </cell>
        </row>
        <row r="140">
          <cell r="A140">
            <v>36923</v>
          </cell>
          <cell r="B140">
            <v>1085</v>
          </cell>
          <cell r="C140">
            <v>101398</v>
          </cell>
          <cell r="D140" t="str">
            <v>446     93455       29.13      16       448</v>
          </cell>
        </row>
        <row r="141">
          <cell r="A141">
            <v>36951</v>
          </cell>
          <cell r="B141">
            <v>577</v>
          </cell>
          <cell r="C141">
            <v>98946</v>
          </cell>
          <cell r="D141" t="str">
            <v>392    171484       40.45      13       403</v>
          </cell>
        </row>
        <row r="142">
          <cell r="A142">
            <v>36982</v>
          </cell>
          <cell r="B142">
            <v>9</v>
          </cell>
          <cell r="C142">
            <v>6630</v>
          </cell>
          <cell r="D142" t="str">
            <v>46    736667       83.64       1        28</v>
          </cell>
        </row>
        <row r="143">
          <cell r="A143">
            <v>37012</v>
          </cell>
          <cell r="B143">
            <v>4</v>
          </cell>
          <cell r="C143">
            <v>4786</v>
          </cell>
          <cell r="D143" t="str">
            <v>74   1196501       94.87       1        23</v>
          </cell>
        </row>
        <row r="144">
          <cell r="A144">
            <v>37043</v>
          </cell>
          <cell r="B144">
            <v>1</v>
          </cell>
          <cell r="C144">
            <v>8076</v>
          </cell>
          <cell r="D144" t="str">
            <v>20   8076001       95.24       1        25</v>
          </cell>
        </row>
        <row r="145">
          <cell r="A145" t="str">
            <v>Totals: ___</v>
          </cell>
          <cell r="B145" t="str">
            <v>_______</v>
          </cell>
          <cell r="C145" t="str">
            <v>__________</v>
          </cell>
          <cell r="D145" t="str">
            <v>__________</v>
          </cell>
        </row>
        <row r="146">
          <cell r="A146">
            <v>2001</v>
          </cell>
          <cell r="B146">
            <v>2389</v>
          </cell>
          <cell r="C146">
            <v>340164</v>
          </cell>
          <cell r="D146">
            <v>1468</v>
          </cell>
        </row>
        <row r="148">
          <cell r="A148" t="str">
            <v>============</v>
          </cell>
          <cell r="B148" t="str">
            <v>========</v>
          </cell>
          <cell r="C148" t="str">
            <v>============</v>
          </cell>
          <cell r="D148" t="str">
            <v>==================================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v98"/>
    </sheetNames>
    <sheetDataSet>
      <sheetData sheetId="0">
        <row r="34">
          <cell r="A34">
            <v>36100</v>
          </cell>
          <cell r="B34">
            <v>19</v>
          </cell>
          <cell r="C34">
            <v>43978</v>
          </cell>
          <cell r="D34" t="str">
            <v>362   2314632       95.01       4       109</v>
          </cell>
        </row>
        <row r="35">
          <cell r="A35">
            <v>36130</v>
          </cell>
          <cell r="B35">
            <v>263</v>
          </cell>
          <cell r="C35">
            <v>76948</v>
          </cell>
          <cell r="D35" t="str">
            <v>376    292578       58.84       4       123</v>
          </cell>
        </row>
        <row r="36">
          <cell r="A36" t="str">
            <v>Totals: ____</v>
          </cell>
          <cell r="B36" t="str">
            <v>______</v>
          </cell>
          <cell r="C36" t="str">
            <v>__________</v>
          </cell>
          <cell r="D36" t="str">
            <v>__________</v>
          </cell>
        </row>
        <row r="37">
          <cell r="A37">
            <v>1998</v>
          </cell>
          <cell r="B37">
            <v>282</v>
          </cell>
          <cell r="C37">
            <v>120926</v>
          </cell>
          <cell r="D37">
            <v>738</v>
          </cell>
        </row>
        <row r="39">
          <cell r="A39">
            <v>36161</v>
          </cell>
          <cell r="B39">
            <v>92</v>
          </cell>
          <cell r="C39">
            <v>70146</v>
          </cell>
          <cell r="D39" t="str">
            <v>268    762457       74.44       3        93</v>
          </cell>
        </row>
        <row r="40">
          <cell r="A40">
            <v>36192</v>
          </cell>
          <cell r="B40">
            <v>43</v>
          </cell>
          <cell r="C40">
            <v>50917</v>
          </cell>
          <cell r="D40" t="str">
            <v>227   1184117       84.07       3        76</v>
          </cell>
        </row>
        <row r="41">
          <cell r="A41">
            <v>36220</v>
          </cell>
          <cell r="B41">
            <v>146</v>
          </cell>
          <cell r="C41">
            <v>62396</v>
          </cell>
          <cell r="D41" t="str">
            <v>279    427370       65.65       4       107</v>
          </cell>
        </row>
        <row r="42">
          <cell r="A42">
            <v>36251</v>
          </cell>
          <cell r="B42">
            <v>131</v>
          </cell>
          <cell r="C42">
            <v>61151</v>
          </cell>
          <cell r="D42" t="str">
            <v>147    466802       52.88       4       118</v>
          </cell>
        </row>
        <row r="43">
          <cell r="A43">
            <v>36281</v>
          </cell>
          <cell r="B43">
            <v>116</v>
          </cell>
          <cell r="C43">
            <v>59149</v>
          </cell>
          <cell r="D43" t="str">
            <v>183    509906       61.20       4       124</v>
          </cell>
        </row>
        <row r="44">
          <cell r="A44">
            <v>36312</v>
          </cell>
          <cell r="B44">
            <v>136</v>
          </cell>
          <cell r="C44">
            <v>52634</v>
          </cell>
          <cell r="D44" t="str">
            <v>201    387015       59.64       4       120</v>
          </cell>
        </row>
        <row r="45">
          <cell r="A45">
            <v>36342</v>
          </cell>
          <cell r="B45">
            <v>119</v>
          </cell>
          <cell r="C45">
            <v>53877</v>
          </cell>
          <cell r="D45" t="str">
            <v>239    452748       66.76       4       124</v>
          </cell>
        </row>
        <row r="46">
          <cell r="A46">
            <v>36373</v>
          </cell>
          <cell r="B46">
            <v>87</v>
          </cell>
          <cell r="C46">
            <v>52206</v>
          </cell>
          <cell r="D46" t="str">
            <v>149    600069       63.14       4       124</v>
          </cell>
        </row>
        <row r="47">
          <cell r="A47">
            <v>36404</v>
          </cell>
          <cell r="B47">
            <v>74</v>
          </cell>
          <cell r="C47">
            <v>49086</v>
          </cell>
          <cell r="D47" t="str">
            <v>164    663325       68.91       4       120</v>
          </cell>
        </row>
        <row r="48">
          <cell r="A48">
            <v>36434</v>
          </cell>
          <cell r="B48">
            <v>129</v>
          </cell>
          <cell r="C48">
            <v>48683</v>
          </cell>
          <cell r="D48" t="str">
            <v>183    377388       58.65       4       124</v>
          </cell>
        </row>
        <row r="49">
          <cell r="A49">
            <v>36465</v>
          </cell>
          <cell r="B49">
            <v>80</v>
          </cell>
          <cell r="C49">
            <v>45794</v>
          </cell>
          <cell r="D49" t="str">
            <v>200    572426       71.43       4       120</v>
          </cell>
        </row>
        <row r="50">
          <cell r="A50">
            <v>36495</v>
          </cell>
          <cell r="B50">
            <v>84</v>
          </cell>
          <cell r="C50">
            <v>45237</v>
          </cell>
          <cell r="D50" t="str">
            <v>198    538536       70.21       4       124</v>
          </cell>
        </row>
        <row r="51">
          <cell r="A51" t="str">
            <v>Totals: ____</v>
          </cell>
          <cell r="B51" t="str">
            <v>______</v>
          </cell>
          <cell r="C51" t="str">
            <v>__________</v>
          </cell>
          <cell r="D51" t="str">
            <v>__________</v>
          </cell>
        </row>
        <row r="52">
          <cell r="A52">
            <v>1999</v>
          </cell>
          <cell r="B52">
            <v>1237</v>
          </cell>
          <cell r="C52">
            <v>651276</v>
          </cell>
          <cell r="D52">
            <v>2438</v>
          </cell>
        </row>
        <row r="54">
          <cell r="A54">
            <v>36526</v>
          </cell>
          <cell r="B54">
            <v>49</v>
          </cell>
          <cell r="C54">
            <v>42216</v>
          </cell>
          <cell r="D54" t="str">
            <v>225    861552       82.12       4       124</v>
          </cell>
        </row>
        <row r="55">
          <cell r="A55">
            <v>36557</v>
          </cell>
          <cell r="B55">
            <v>22</v>
          </cell>
          <cell r="C55">
            <v>35425</v>
          </cell>
          <cell r="D55" t="str">
            <v>171   1610228       88.60       3        85</v>
          </cell>
        </row>
        <row r="56">
          <cell r="A56">
            <v>36586</v>
          </cell>
          <cell r="B56">
            <v>18</v>
          </cell>
          <cell r="C56">
            <v>37907</v>
          </cell>
          <cell r="D56" t="str">
            <v>43   2105945       70.49       3        93</v>
          </cell>
        </row>
        <row r="57">
          <cell r="A57">
            <v>36617</v>
          </cell>
          <cell r="B57">
            <v>22</v>
          </cell>
          <cell r="C57">
            <v>35578</v>
          </cell>
          <cell r="D57" t="str">
            <v>151   1617182       87.28       3        90</v>
          </cell>
        </row>
        <row r="58">
          <cell r="A58">
            <v>36647</v>
          </cell>
          <cell r="B58">
            <v>68</v>
          </cell>
          <cell r="C58">
            <v>34337</v>
          </cell>
          <cell r="D58" t="str">
            <v>274    504956       80.12       3        93</v>
          </cell>
        </row>
        <row r="59">
          <cell r="A59">
            <v>36678</v>
          </cell>
          <cell r="B59">
            <v>34</v>
          </cell>
          <cell r="C59">
            <v>33698</v>
          </cell>
          <cell r="D59" t="str">
            <v>172    991118       83.50       3        90</v>
          </cell>
        </row>
        <row r="60">
          <cell r="A60">
            <v>36708</v>
          </cell>
          <cell r="B60">
            <v>33</v>
          </cell>
          <cell r="C60">
            <v>33648</v>
          </cell>
          <cell r="D60" t="str">
            <v>132   1019637       80.00       3        93</v>
          </cell>
        </row>
        <row r="61">
          <cell r="A61">
            <v>36739</v>
          </cell>
          <cell r="B61">
            <v>35</v>
          </cell>
          <cell r="C61">
            <v>38297</v>
          </cell>
          <cell r="D61" t="str">
            <v>183   1094201       83.94       4       124</v>
          </cell>
        </row>
        <row r="62">
          <cell r="A62">
            <v>36770</v>
          </cell>
          <cell r="B62">
            <v>26</v>
          </cell>
          <cell r="C62">
            <v>14270</v>
          </cell>
          <cell r="D62" t="str">
            <v>548847       83.94       1        30</v>
          </cell>
        </row>
        <row r="63">
          <cell r="A63">
            <v>36800</v>
          </cell>
          <cell r="B63">
            <v>5</v>
          </cell>
          <cell r="C63">
            <v>16186</v>
          </cell>
          <cell r="D63" t="str">
            <v>94   3237201       94.95       2        62</v>
          </cell>
        </row>
        <row r="64">
          <cell r="A64">
            <v>36831</v>
          </cell>
          <cell r="B64">
            <v>21</v>
          </cell>
          <cell r="C64">
            <v>32443</v>
          </cell>
          <cell r="D64" t="str">
            <v>120   1544905       85.11       4       120</v>
          </cell>
        </row>
        <row r="65">
          <cell r="A65">
            <v>36861</v>
          </cell>
          <cell r="B65">
            <v>38</v>
          </cell>
          <cell r="C65">
            <v>33757</v>
          </cell>
          <cell r="D65" t="str">
            <v>146    888343       79.35       4       124</v>
          </cell>
        </row>
        <row r="66">
          <cell r="A66" t="str">
            <v>Totals: ____</v>
          </cell>
          <cell r="B66" t="str">
            <v>______</v>
          </cell>
          <cell r="C66" t="str">
            <v>__________</v>
          </cell>
          <cell r="D66" t="str">
            <v>__________</v>
          </cell>
        </row>
        <row r="67">
          <cell r="A67">
            <v>2000</v>
          </cell>
          <cell r="B67">
            <v>371</v>
          </cell>
          <cell r="C67">
            <v>387762</v>
          </cell>
          <cell r="D67">
            <v>1711</v>
          </cell>
        </row>
        <row r="69">
          <cell r="A69">
            <v>36892</v>
          </cell>
          <cell r="B69">
            <v>26</v>
          </cell>
          <cell r="C69">
            <v>32478</v>
          </cell>
          <cell r="D69" t="str">
            <v>106   1249154       80.30       4       119</v>
          </cell>
        </row>
        <row r="70">
          <cell r="A70">
            <v>36923</v>
          </cell>
          <cell r="B70">
            <v>20</v>
          </cell>
          <cell r="C70">
            <v>29413</v>
          </cell>
          <cell r="D70" t="str">
            <v>186   1470651       90.29       4        42</v>
          </cell>
        </row>
        <row r="71">
          <cell r="A71">
            <v>36951</v>
          </cell>
          <cell r="B71">
            <v>19</v>
          </cell>
          <cell r="C71">
            <v>15931</v>
          </cell>
          <cell r="D71" t="str">
            <v>156    838474       89.14       2</v>
          </cell>
        </row>
        <row r="72">
          <cell r="A72">
            <v>37012</v>
          </cell>
          <cell r="B72">
            <v>39</v>
          </cell>
          <cell r="C72">
            <v>15094</v>
          </cell>
          <cell r="D72" t="str">
            <v>78    387026       66.67       2</v>
          </cell>
        </row>
        <row r="73">
          <cell r="A73" t="str">
            <v>Totals: ____</v>
          </cell>
          <cell r="B73" t="str">
            <v>______</v>
          </cell>
          <cell r="C73" t="str">
            <v>__________</v>
          </cell>
          <cell r="D73" t="str">
            <v>__________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98"/>
    </sheetNames>
    <sheetDataSet>
      <sheetData sheetId="0">
        <row r="34">
          <cell r="A34">
            <v>36130</v>
          </cell>
          <cell r="B34">
            <v>10164</v>
          </cell>
          <cell r="C34">
            <v>454857</v>
          </cell>
          <cell r="D34" t="str">
            <v>691     44752        6.37      10       127</v>
          </cell>
        </row>
        <row r="35">
          <cell r="A35" t="str">
            <v>Totals: __</v>
          </cell>
          <cell r="B35" t="str">
            <v>________</v>
          </cell>
          <cell r="C35" t="str">
            <v>__________</v>
          </cell>
          <cell r="D35" t="str">
            <v>__________</v>
          </cell>
        </row>
        <row r="36">
          <cell r="A36">
            <v>1998</v>
          </cell>
          <cell r="B36">
            <v>10164</v>
          </cell>
          <cell r="C36">
            <v>454857</v>
          </cell>
          <cell r="D36">
            <v>691</v>
          </cell>
        </row>
        <row r="38">
          <cell r="A38">
            <v>36161</v>
          </cell>
          <cell r="B38">
            <v>27481</v>
          </cell>
          <cell r="C38">
            <v>1075700</v>
          </cell>
          <cell r="D38" t="str">
            <v>994     39144        3.49       9       216</v>
          </cell>
        </row>
        <row r="39">
          <cell r="A39">
            <v>36192</v>
          </cell>
          <cell r="B39">
            <v>25077</v>
          </cell>
          <cell r="C39">
            <v>269062</v>
          </cell>
          <cell r="D39" t="str">
            <v>368     10730        1.45       8       195</v>
          </cell>
        </row>
        <row r="40">
          <cell r="A40">
            <v>36220</v>
          </cell>
          <cell r="B40">
            <v>32252</v>
          </cell>
          <cell r="C40">
            <v>1047272</v>
          </cell>
          <cell r="D40" t="str">
            <v>1,081     32472        3.24      10       279</v>
          </cell>
        </row>
        <row r="41">
          <cell r="A41">
            <v>36251</v>
          </cell>
          <cell r="B41">
            <v>25069</v>
          </cell>
          <cell r="C41">
            <v>957239</v>
          </cell>
          <cell r="D41" t="str">
            <v>457     38185        1.79       9       240</v>
          </cell>
        </row>
        <row r="42">
          <cell r="A42">
            <v>36281</v>
          </cell>
          <cell r="B42">
            <v>25062</v>
          </cell>
          <cell r="C42">
            <v>914389</v>
          </cell>
          <cell r="D42" t="str">
            <v>507     36486        1.98      10       262</v>
          </cell>
        </row>
        <row r="43">
          <cell r="A43">
            <v>36312</v>
          </cell>
          <cell r="B43">
            <v>23499</v>
          </cell>
          <cell r="C43">
            <v>911646</v>
          </cell>
          <cell r="D43" t="str">
            <v>691     38796        2.86       9       237</v>
          </cell>
        </row>
        <row r="44">
          <cell r="A44">
            <v>36342</v>
          </cell>
          <cell r="B44">
            <v>24708</v>
          </cell>
          <cell r="C44">
            <v>892826</v>
          </cell>
          <cell r="D44" t="str">
            <v>537     36136        2.13      10       267</v>
          </cell>
        </row>
        <row r="45">
          <cell r="A45">
            <v>36373</v>
          </cell>
          <cell r="B45">
            <v>22209</v>
          </cell>
          <cell r="C45">
            <v>870369</v>
          </cell>
          <cell r="D45" t="str">
            <v>634     39190        2.78       9       272</v>
          </cell>
        </row>
        <row r="46">
          <cell r="A46">
            <v>36404</v>
          </cell>
          <cell r="B46">
            <v>22565</v>
          </cell>
          <cell r="C46">
            <v>889081</v>
          </cell>
          <cell r="D46" t="str">
            <v>644     39401        2.77       9       270</v>
          </cell>
        </row>
        <row r="47">
          <cell r="A47">
            <v>36434</v>
          </cell>
          <cell r="B47">
            <v>22998</v>
          </cell>
          <cell r="C47">
            <v>830971</v>
          </cell>
          <cell r="D47" t="str">
            <v>381     36133        1.63       8       248</v>
          </cell>
        </row>
        <row r="48">
          <cell r="A48">
            <v>36465</v>
          </cell>
          <cell r="B48">
            <v>23226</v>
          </cell>
          <cell r="C48">
            <v>850069</v>
          </cell>
          <cell r="D48" t="str">
            <v>1,230     36600        5.03       8       231</v>
          </cell>
        </row>
        <row r="49">
          <cell r="A49">
            <v>36495</v>
          </cell>
          <cell r="B49">
            <v>24455</v>
          </cell>
          <cell r="C49">
            <v>840561</v>
          </cell>
          <cell r="D49" t="str">
            <v>1,188     34372        4.63       8       244</v>
          </cell>
        </row>
        <row r="50">
          <cell r="A50" t="str">
            <v>Totals: __</v>
          </cell>
          <cell r="B50" t="str">
            <v>________</v>
          </cell>
          <cell r="C50" t="str">
            <v>__________</v>
          </cell>
          <cell r="D50" t="str">
            <v>__________</v>
          </cell>
        </row>
        <row r="51">
          <cell r="A51">
            <v>1999</v>
          </cell>
          <cell r="B51">
            <v>298601</v>
          </cell>
          <cell r="C51">
            <v>10349185</v>
          </cell>
          <cell r="D51">
            <v>8712</v>
          </cell>
        </row>
        <row r="53">
          <cell r="A53">
            <v>36526</v>
          </cell>
          <cell r="B53">
            <v>31242</v>
          </cell>
          <cell r="C53">
            <v>792118</v>
          </cell>
          <cell r="D53" t="str">
            <v>634     25355        1.99       9       272</v>
          </cell>
        </row>
        <row r="54">
          <cell r="A54">
            <v>36557</v>
          </cell>
          <cell r="B54">
            <v>12931</v>
          </cell>
          <cell r="C54">
            <v>122554</v>
          </cell>
          <cell r="D54" t="str">
            <v>594      9478        4.39       8       224</v>
          </cell>
        </row>
        <row r="55">
          <cell r="A55">
            <v>36586</v>
          </cell>
          <cell r="B55">
            <v>22132</v>
          </cell>
          <cell r="C55">
            <v>667674</v>
          </cell>
          <cell r="D55" t="str">
            <v>287     30168        1.28       8       248</v>
          </cell>
        </row>
        <row r="56">
          <cell r="A56">
            <v>36617</v>
          </cell>
          <cell r="B56">
            <v>21572</v>
          </cell>
          <cell r="C56">
            <v>783334</v>
          </cell>
          <cell r="D56" t="str">
            <v>198     36313        0.91       8       240</v>
          </cell>
        </row>
        <row r="57">
          <cell r="A57">
            <v>36647</v>
          </cell>
          <cell r="B57">
            <v>23745</v>
          </cell>
          <cell r="C57">
            <v>797595</v>
          </cell>
          <cell r="D57" t="str">
            <v>3,010     33591       11.25       8       248</v>
          </cell>
        </row>
        <row r="58">
          <cell r="A58">
            <v>36678</v>
          </cell>
          <cell r="B58">
            <v>23300</v>
          </cell>
          <cell r="C58">
            <v>754163</v>
          </cell>
          <cell r="D58" t="str">
            <v>3,023     32368       11.48       9       261</v>
          </cell>
        </row>
        <row r="59">
          <cell r="A59">
            <v>36708</v>
          </cell>
          <cell r="B59">
            <v>23971</v>
          </cell>
          <cell r="C59">
            <v>740859</v>
          </cell>
          <cell r="D59" t="str">
            <v>2,769     30907       10.36       9       272</v>
          </cell>
        </row>
        <row r="60">
          <cell r="A60">
            <v>36739</v>
          </cell>
          <cell r="B60">
            <v>3230</v>
          </cell>
          <cell r="C60">
            <v>616394</v>
          </cell>
          <cell r="D60" t="str">
            <v>258    190835        7.40       8       237</v>
          </cell>
        </row>
        <row r="61">
          <cell r="A61">
            <v>36770</v>
          </cell>
          <cell r="B61">
            <v>2506</v>
          </cell>
          <cell r="C61">
            <v>498087</v>
          </cell>
          <cell r="D61" t="str">
            <v>82    198758        3.17       3        87</v>
          </cell>
        </row>
        <row r="62">
          <cell r="A62">
            <v>36800</v>
          </cell>
          <cell r="B62">
            <v>19159</v>
          </cell>
          <cell r="C62">
            <v>520672</v>
          </cell>
          <cell r="D62" t="str">
            <v>1,932     27177        9.16       4       119</v>
          </cell>
        </row>
        <row r="63">
          <cell r="A63">
            <v>36831</v>
          </cell>
          <cell r="B63">
            <v>17482</v>
          </cell>
          <cell r="C63">
            <v>624277</v>
          </cell>
          <cell r="D63" t="str">
            <v>729     35710        4.00       8       232</v>
          </cell>
        </row>
        <row r="64">
          <cell r="A64">
            <v>36861</v>
          </cell>
          <cell r="B64">
            <v>3200</v>
          </cell>
          <cell r="C64">
            <v>565994</v>
          </cell>
          <cell r="D64" t="str">
            <v>944    176874       22.78       8       245</v>
          </cell>
        </row>
        <row r="65">
          <cell r="A65" t="str">
            <v>Totals: __</v>
          </cell>
          <cell r="B65" t="str">
            <v>________</v>
          </cell>
          <cell r="C65" t="str">
            <v>__________</v>
          </cell>
          <cell r="D65" t="str">
            <v>__________</v>
          </cell>
        </row>
        <row r="66">
          <cell r="A66">
            <v>2000</v>
          </cell>
          <cell r="B66">
            <v>204470</v>
          </cell>
          <cell r="C66">
            <v>7483721</v>
          </cell>
          <cell r="D66">
            <v>14460</v>
          </cell>
        </row>
        <row r="68">
          <cell r="A68">
            <v>36892</v>
          </cell>
          <cell r="B68">
            <v>3330</v>
          </cell>
          <cell r="C68">
            <v>539747</v>
          </cell>
          <cell r="D68" t="str">
            <v>1,200    162087       26.49       7       208</v>
          </cell>
        </row>
        <row r="69">
          <cell r="A69">
            <v>36923</v>
          </cell>
          <cell r="B69">
            <v>3506</v>
          </cell>
          <cell r="C69">
            <v>455955</v>
          </cell>
          <cell r="D69" t="str">
            <v>948    130050       21.28       5        84</v>
          </cell>
        </row>
        <row r="70">
          <cell r="A70">
            <v>36951</v>
          </cell>
          <cell r="B70">
            <v>3802</v>
          </cell>
          <cell r="C70">
            <v>496597</v>
          </cell>
          <cell r="D70" t="str">
            <v>1,782    130615       31.91       7       105</v>
          </cell>
        </row>
        <row r="71">
          <cell r="A71">
            <v>36982</v>
          </cell>
          <cell r="B71">
            <v>29</v>
          </cell>
          <cell r="C71">
            <v>3978</v>
          </cell>
          <cell r="D71" t="str">
            <v>761    137173       96.33       2        31</v>
          </cell>
        </row>
        <row r="72">
          <cell r="A72">
            <v>37012</v>
          </cell>
          <cell r="B72">
            <v>56</v>
          </cell>
          <cell r="C72">
            <v>19252</v>
          </cell>
          <cell r="D72" t="str">
            <v>280    343786       83.33       4        31</v>
          </cell>
        </row>
        <row r="73">
          <cell r="A73" t="str">
            <v>Totals: __</v>
          </cell>
          <cell r="B73" t="str">
            <v>________</v>
          </cell>
          <cell r="C73" t="str">
            <v>__________</v>
          </cell>
          <cell r="D73" t="str">
            <v>__________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99"/>
    </sheetNames>
    <sheetDataSet>
      <sheetData sheetId="0">
        <row r="33">
          <cell r="A33">
            <v>36161</v>
          </cell>
          <cell r="B33">
            <v>1035</v>
          </cell>
          <cell r="C33">
            <v>74079</v>
          </cell>
          <cell r="D33" t="str">
            <v>584     71574       36.07       7       137</v>
          </cell>
        </row>
        <row r="34">
          <cell r="A34">
            <v>36192</v>
          </cell>
          <cell r="B34">
            <v>637</v>
          </cell>
          <cell r="C34">
            <v>54993</v>
          </cell>
          <cell r="D34" t="str">
            <v>390     86332       37.97       6       140</v>
          </cell>
        </row>
        <row r="35">
          <cell r="A35">
            <v>36220</v>
          </cell>
          <cell r="B35">
            <v>840</v>
          </cell>
          <cell r="C35">
            <v>75538</v>
          </cell>
          <cell r="D35" t="str">
            <v>363     89927       30.17       7       157</v>
          </cell>
        </row>
        <row r="36">
          <cell r="A36">
            <v>36251</v>
          </cell>
          <cell r="B36">
            <v>860</v>
          </cell>
          <cell r="C36">
            <v>70896</v>
          </cell>
          <cell r="D36" t="str">
            <v>548     82438       38.92       7       179</v>
          </cell>
        </row>
        <row r="37">
          <cell r="A37">
            <v>36281</v>
          </cell>
          <cell r="B37">
            <v>653</v>
          </cell>
          <cell r="C37">
            <v>70953</v>
          </cell>
          <cell r="D37" t="str">
            <v>472    108657       41.96       7       186</v>
          </cell>
        </row>
        <row r="38">
          <cell r="A38">
            <v>36312</v>
          </cell>
          <cell r="B38">
            <v>787</v>
          </cell>
          <cell r="C38">
            <v>63123</v>
          </cell>
          <cell r="D38" t="str">
            <v>435     80208       35.60       6       163</v>
          </cell>
        </row>
        <row r="39">
          <cell r="A39">
            <v>36342</v>
          </cell>
          <cell r="B39">
            <v>617</v>
          </cell>
          <cell r="C39">
            <v>55389</v>
          </cell>
          <cell r="D39" t="str">
            <v>388     89772       38.61       6       149</v>
          </cell>
        </row>
        <row r="40">
          <cell r="A40">
            <v>36373</v>
          </cell>
          <cell r="B40">
            <v>630</v>
          </cell>
          <cell r="C40">
            <v>68045</v>
          </cell>
          <cell r="D40" t="str">
            <v>433    108008       40.73       7       211</v>
          </cell>
        </row>
        <row r="41">
          <cell r="A41">
            <v>36404</v>
          </cell>
          <cell r="B41">
            <v>840</v>
          </cell>
          <cell r="C41">
            <v>63780</v>
          </cell>
          <cell r="D41" t="str">
            <v>585     75929       41.05       7       205</v>
          </cell>
        </row>
        <row r="42">
          <cell r="A42">
            <v>36434</v>
          </cell>
          <cell r="B42">
            <v>446</v>
          </cell>
          <cell r="C42">
            <v>50843</v>
          </cell>
          <cell r="D42" t="str">
            <v>749    113998       62.68       6       183</v>
          </cell>
        </row>
        <row r="43">
          <cell r="A43">
            <v>36465</v>
          </cell>
          <cell r="B43">
            <v>581</v>
          </cell>
          <cell r="C43">
            <v>60446</v>
          </cell>
          <cell r="D43" t="str">
            <v>168    104038       22.43       6       160</v>
          </cell>
        </row>
        <row r="44">
          <cell r="A44">
            <v>36495</v>
          </cell>
          <cell r="B44">
            <v>605</v>
          </cell>
          <cell r="C44">
            <v>58228</v>
          </cell>
          <cell r="D44" t="str">
            <v>199     96245       24.75       6       156</v>
          </cell>
        </row>
        <row r="45">
          <cell r="A45" t="str">
            <v>Totals: ___</v>
          </cell>
          <cell r="B45" t="str">
            <v>_______</v>
          </cell>
          <cell r="C45" t="str">
            <v>__________</v>
          </cell>
          <cell r="D45" t="str">
            <v>__________</v>
          </cell>
        </row>
        <row r="46">
          <cell r="A46">
            <v>1999</v>
          </cell>
          <cell r="B46">
            <v>8531</v>
          </cell>
          <cell r="C46">
            <v>766313</v>
          </cell>
          <cell r="D46">
            <v>5314</v>
          </cell>
        </row>
        <row r="48">
          <cell r="A48">
            <v>36526</v>
          </cell>
          <cell r="B48">
            <v>485</v>
          </cell>
          <cell r="C48">
            <v>61708</v>
          </cell>
          <cell r="D48" t="str">
            <v>329    127233       40.42       6       186</v>
          </cell>
        </row>
        <row r="49">
          <cell r="A49">
            <v>36557</v>
          </cell>
          <cell r="B49">
            <v>401</v>
          </cell>
          <cell r="C49">
            <v>30939</v>
          </cell>
          <cell r="D49" t="str">
            <v>264     77155       39.70       3        87</v>
          </cell>
        </row>
        <row r="50">
          <cell r="A50">
            <v>36586</v>
          </cell>
          <cell r="B50">
            <v>585</v>
          </cell>
          <cell r="C50">
            <v>59903</v>
          </cell>
          <cell r="D50" t="str">
            <v>311    102399       34.71       5       155</v>
          </cell>
        </row>
        <row r="51">
          <cell r="A51">
            <v>36617</v>
          </cell>
          <cell r="B51">
            <v>881</v>
          </cell>
          <cell r="C51">
            <v>58379</v>
          </cell>
          <cell r="D51" t="str">
            <v>339     66265       27.79       6       177</v>
          </cell>
        </row>
        <row r="52">
          <cell r="A52">
            <v>36647</v>
          </cell>
          <cell r="B52">
            <v>480</v>
          </cell>
          <cell r="C52">
            <v>58011</v>
          </cell>
          <cell r="D52" t="str">
            <v>232    120857       32.58       5       155</v>
          </cell>
        </row>
        <row r="53">
          <cell r="A53">
            <v>36678</v>
          </cell>
          <cell r="B53">
            <v>483</v>
          </cell>
          <cell r="C53">
            <v>57232</v>
          </cell>
          <cell r="D53" t="str">
            <v>353    118493       42.22       6       180</v>
          </cell>
        </row>
        <row r="54">
          <cell r="A54">
            <v>36708</v>
          </cell>
          <cell r="B54">
            <v>760</v>
          </cell>
          <cell r="C54">
            <v>57362</v>
          </cell>
          <cell r="D54" t="str">
            <v>369     75477       32.68       6       186</v>
          </cell>
        </row>
        <row r="55">
          <cell r="A55">
            <v>36739</v>
          </cell>
          <cell r="B55">
            <v>436</v>
          </cell>
          <cell r="C55">
            <v>56716</v>
          </cell>
          <cell r="D55" t="str">
            <v>308    130083       41.40       6       186</v>
          </cell>
        </row>
        <row r="56">
          <cell r="A56">
            <v>36770</v>
          </cell>
          <cell r="B56">
            <v>254</v>
          </cell>
          <cell r="C56">
            <v>37634</v>
          </cell>
          <cell r="D56" t="str">
            <v>193    148166       43.18       4       120</v>
          </cell>
        </row>
        <row r="57">
          <cell r="A57">
            <v>36800</v>
          </cell>
          <cell r="B57">
            <v>314</v>
          </cell>
          <cell r="C57">
            <v>46112</v>
          </cell>
          <cell r="D57" t="str">
            <v>391    146854       55.46       5       155</v>
          </cell>
        </row>
        <row r="58">
          <cell r="A58">
            <v>36831</v>
          </cell>
          <cell r="B58">
            <v>240</v>
          </cell>
          <cell r="C58">
            <v>42324</v>
          </cell>
          <cell r="D58" t="str">
            <v>235    176351       49.47       6       170</v>
          </cell>
        </row>
        <row r="59">
          <cell r="A59">
            <v>36861</v>
          </cell>
          <cell r="B59">
            <v>727</v>
          </cell>
          <cell r="C59">
            <v>46156</v>
          </cell>
          <cell r="D59" t="str">
            <v>300     63489       29.21       6       185</v>
          </cell>
        </row>
        <row r="60">
          <cell r="A60" t="str">
            <v>Totals: ___</v>
          </cell>
          <cell r="B60" t="str">
            <v>_______</v>
          </cell>
          <cell r="C60" t="str">
            <v>__________</v>
          </cell>
          <cell r="D60" t="str">
            <v>__________</v>
          </cell>
        </row>
        <row r="61">
          <cell r="A61">
            <v>2000</v>
          </cell>
          <cell r="B61">
            <v>6046</v>
          </cell>
          <cell r="C61">
            <v>612476</v>
          </cell>
          <cell r="D61">
            <v>3624</v>
          </cell>
        </row>
        <row r="63">
          <cell r="A63">
            <v>36892</v>
          </cell>
          <cell r="B63">
            <v>671</v>
          </cell>
          <cell r="C63">
            <v>62230</v>
          </cell>
          <cell r="D63" t="str">
            <v>262     92743       28.08       5       149</v>
          </cell>
        </row>
        <row r="64">
          <cell r="A64">
            <v>36923</v>
          </cell>
          <cell r="B64">
            <v>520</v>
          </cell>
          <cell r="C64">
            <v>47319</v>
          </cell>
          <cell r="D64" t="str">
            <v>391     90999       42.92       5       140</v>
          </cell>
        </row>
        <row r="65">
          <cell r="A65">
            <v>36951</v>
          </cell>
          <cell r="B65">
            <v>467</v>
          </cell>
          <cell r="C65">
            <v>35813</v>
          </cell>
          <cell r="D65" t="str">
            <v>181     76688       27.93       4       124</v>
          </cell>
        </row>
        <row r="66">
          <cell r="A66">
            <v>36982</v>
          </cell>
          <cell r="B66">
            <v>139</v>
          </cell>
          <cell r="C66">
            <v>10808</v>
          </cell>
          <cell r="D66" t="str">
            <v>61     77756       30.50       1        30</v>
          </cell>
        </row>
        <row r="67">
          <cell r="A67">
            <v>37012</v>
          </cell>
          <cell r="B67">
            <v>155</v>
          </cell>
          <cell r="C67">
            <v>12020</v>
          </cell>
          <cell r="D67" t="str">
            <v>83     77549       34.87       1        31</v>
          </cell>
        </row>
        <row r="68">
          <cell r="A68">
            <v>37043</v>
          </cell>
          <cell r="B68">
            <v>130</v>
          </cell>
          <cell r="C68">
            <v>10489</v>
          </cell>
          <cell r="D68" t="str">
            <v>51     80685       28.18       1        30</v>
          </cell>
        </row>
        <row r="69">
          <cell r="A69" t="str">
            <v>Totals: ___</v>
          </cell>
          <cell r="B69" t="str">
            <v>_______</v>
          </cell>
          <cell r="C69" t="str">
            <v>__________</v>
          </cell>
          <cell r="D69" t="str">
            <v>__________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b99"/>
    </sheetNames>
    <sheetDataSet>
      <sheetData sheetId="0">
        <row r="33">
          <cell r="A33">
            <v>36192</v>
          </cell>
          <cell r="B33">
            <v>1966</v>
          </cell>
          <cell r="C33">
            <v>51575</v>
          </cell>
          <cell r="D33" t="str">
            <v>248     26234       11.20       7       116</v>
          </cell>
        </row>
        <row r="34">
          <cell r="A34">
            <v>36220</v>
          </cell>
          <cell r="B34">
            <v>1596</v>
          </cell>
          <cell r="C34">
            <v>148772</v>
          </cell>
          <cell r="D34" t="str">
            <v>593     93216       27.09       7       182</v>
          </cell>
        </row>
        <row r="35">
          <cell r="A35">
            <v>36251</v>
          </cell>
          <cell r="B35">
            <v>1817</v>
          </cell>
          <cell r="C35">
            <v>154007</v>
          </cell>
          <cell r="D35" t="str">
            <v>257     84759       12.39       7       180</v>
          </cell>
        </row>
        <row r="36">
          <cell r="A36">
            <v>36281</v>
          </cell>
          <cell r="B36">
            <v>1811</v>
          </cell>
          <cell r="C36">
            <v>153559</v>
          </cell>
          <cell r="D36" t="str">
            <v>426     84793       19.04       7       185</v>
          </cell>
        </row>
        <row r="37">
          <cell r="A37">
            <v>36312</v>
          </cell>
          <cell r="B37">
            <v>1795</v>
          </cell>
          <cell r="C37">
            <v>128289</v>
          </cell>
          <cell r="D37" t="str">
            <v>506     71471       21.99       7       178</v>
          </cell>
        </row>
        <row r="38">
          <cell r="A38">
            <v>36342</v>
          </cell>
          <cell r="B38">
            <v>1668</v>
          </cell>
          <cell r="C38">
            <v>133874</v>
          </cell>
          <cell r="D38" t="str">
            <v>407     80261       19.61       6       155</v>
          </cell>
        </row>
        <row r="39">
          <cell r="A39">
            <v>36373</v>
          </cell>
          <cell r="B39">
            <v>1087</v>
          </cell>
          <cell r="C39">
            <v>89140</v>
          </cell>
          <cell r="D39" t="str">
            <v>359     82006       24.83       4       123</v>
          </cell>
        </row>
        <row r="40">
          <cell r="A40">
            <v>36404</v>
          </cell>
          <cell r="B40">
            <v>1085</v>
          </cell>
          <cell r="C40">
            <v>84967</v>
          </cell>
          <cell r="D40" t="str">
            <v>300     78311       21.66       4       120</v>
          </cell>
        </row>
        <row r="41">
          <cell r="A41">
            <v>36434</v>
          </cell>
          <cell r="B41">
            <v>1168</v>
          </cell>
          <cell r="C41">
            <v>86757</v>
          </cell>
          <cell r="D41" t="str">
            <v>397     74279       25.37       4       124</v>
          </cell>
        </row>
        <row r="42">
          <cell r="A42">
            <v>36465</v>
          </cell>
          <cell r="B42">
            <v>1124</v>
          </cell>
          <cell r="C42">
            <v>90978</v>
          </cell>
          <cell r="D42" t="str">
            <v>328     80942       22.59       4       120</v>
          </cell>
        </row>
        <row r="43">
          <cell r="A43">
            <v>36495</v>
          </cell>
          <cell r="B43">
            <v>475</v>
          </cell>
          <cell r="C43">
            <v>35990</v>
          </cell>
          <cell r="D43" t="str">
            <v>335     75769       41.36       2        62</v>
          </cell>
        </row>
        <row r="44">
          <cell r="A44" t="str">
            <v>Totals: ___</v>
          </cell>
          <cell r="B44" t="str">
            <v>_______</v>
          </cell>
          <cell r="C44" t="str">
            <v>__________</v>
          </cell>
          <cell r="D44" t="str">
            <v>__________</v>
          </cell>
        </row>
        <row r="45">
          <cell r="A45">
            <v>1999</v>
          </cell>
          <cell r="B45">
            <v>15592</v>
          </cell>
          <cell r="C45">
            <v>1157908</v>
          </cell>
          <cell r="D45">
            <v>4156</v>
          </cell>
        </row>
        <row r="47">
          <cell r="A47">
            <v>36526</v>
          </cell>
          <cell r="B47">
            <v>1027</v>
          </cell>
          <cell r="C47">
            <v>86984</v>
          </cell>
          <cell r="D47" t="str">
            <v>331     84698       24.37       4       124</v>
          </cell>
        </row>
        <row r="48">
          <cell r="A48">
            <v>36557</v>
          </cell>
          <cell r="B48">
            <v>735</v>
          </cell>
          <cell r="C48">
            <v>66566</v>
          </cell>
          <cell r="D48" t="str">
            <v>41     90566        5.28       3        87</v>
          </cell>
        </row>
        <row r="49">
          <cell r="A49">
            <v>36586</v>
          </cell>
          <cell r="B49">
            <v>774</v>
          </cell>
          <cell r="C49">
            <v>68105</v>
          </cell>
          <cell r="D49" t="str">
            <v>39     87991        4.80       3        93</v>
          </cell>
        </row>
        <row r="50">
          <cell r="A50">
            <v>36617</v>
          </cell>
          <cell r="B50">
            <v>650</v>
          </cell>
          <cell r="C50">
            <v>64281</v>
          </cell>
          <cell r="D50" t="str">
            <v>28     98894        4.13       3        90</v>
          </cell>
        </row>
        <row r="51">
          <cell r="A51">
            <v>36647</v>
          </cell>
          <cell r="B51">
            <v>742</v>
          </cell>
          <cell r="C51">
            <v>63995</v>
          </cell>
          <cell r="D51" t="str">
            <v>105     86247       12.40       3        93</v>
          </cell>
        </row>
        <row r="52">
          <cell r="A52">
            <v>36678</v>
          </cell>
          <cell r="B52">
            <v>669</v>
          </cell>
          <cell r="C52">
            <v>61700</v>
          </cell>
          <cell r="D52" t="str">
            <v>77     92228       10.32       3        90</v>
          </cell>
        </row>
        <row r="53">
          <cell r="A53">
            <v>36708</v>
          </cell>
          <cell r="B53">
            <v>647</v>
          </cell>
          <cell r="C53">
            <v>63653</v>
          </cell>
          <cell r="D53" t="str">
            <v>69     98382        9.64       3        93</v>
          </cell>
        </row>
        <row r="54">
          <cell r="A54">
            <v>36739</v>
          </cell>
          <cell r="B54">
            <v>392</v>
          </cell>
          <cell r="C54">
            <v>29175</v>
          </cell>
          <cell r="D54" t="str">
            <v>322     74427       45.10       2        62</v>
          </cell>
        </row>
        <row r="55">
          <cell r="A55">
            <v>36770</v>
          </cell>
          <cell r="B55">
            <v>555</v>
          </cell>
          <cell r="C55">
            <v>37346</v>
          </cell>
          <cell r="D55" t="str">
            <v>67291       45.10       2        60</v>
          </cell>
        </row>
        <row r="56">
          <cell r="A56">
            <v>36800</v>
          </cell>
          <cell r="B56">
            <v>871</v>
          </cell>
          <cell r="C56">
            <v>47947</v>
          </cell>
          <cell r="D56" t="str">
            <v>251     55049       22.37       3        93</v>
          </cell>
        </row>
        <row r="57">
          <cell r="A57">
            <v>36831</v>
          </cell>
          <cell r="B57">
            <v>801</v>
          </cell>
          <cell r="C57">
            <v>58956</v>
          </cell>
          <cell r="D57" t="str">
            <v>283     73603       26.11       4       120</v>
          </cell>
        </row>
        <row r="58">
          <cell r="A58">
            <v>36861</v>
          </cell>
          <cell r="B58">
            <v>831</v>
          </cell>
          <cell r="C58">
            <v>51334</v>
          </cell>
          <cell r="D58" t="str">
            <v>299     61774       26.46       4       124</v>
          </cell>
        </row>
        <row r="59">
          <cell r="A59" t="str">
            <v>Totals: ___</v>
          </cell>
          <cell r="B59" t="str">
            <v>_______</v>
          </cell>
          <cell r="C59" t="str">
            <v>__________</v>
          </cell>
          <cell r="D59" t="str">
            <v>__________</v>
          </cell>
        </row>
        <row r="60">
          <cell r="A60">
            <v>2000</v>
          </cell>
          <cell r="B60">
            <v>8694</v>
          </cell>
          <cell r="C60">
            <v>700042</v>
          </cell>
          <cell r="D60">
            <v>1845</v>
          </cell>
        </row>
        <row r="62">
          <cell r="A62">
            <v>36892</v>
          </cell>
          <cell r="B62">
            <v>855</v>
          </cell>
          <cell r="C62">
            <v>65562</v>
          </cell>
          <cell r="D62" t="str">
            <v>304     76681       26.23       5       155</v>
          </cell>
        </row>
        <row r="63">
          <cell r="A63">
            <v>36923</v>
          </cell>
          <cell r="B63">
            <v>368</v>
          </cell>
          <cell r="C63">
            <v>29021</v>
          </cell>
          <cell r="D63" t="str">
            <v>284     78862       43.56       3        56</v>
          </cell>
        </row>
        <row r="64">
          <cell r="A64">
            <v>36951</v>
          </cell>
          <cell r="B64">
            <v>370</v>
          </cell>
          <cell r="C64">
            <v>29571</v>
          </cell>
          <cell r="D64" t="str">
            <v>378     79922       50.53       3        62</v>
          </cell>
        </row>
        <row r="65">
          <cell r="A65">
            <v>36982</v>
          </cell>
          <cell r="B65">
            <v>30</v>
          </cell>
          <cell r="C65">
            <v>3969</v>
          </cell>
          <cell r="D65" t="str">
            <v>3    132301        9.09       1        30</v>
          </cell>
        </row>
        <row r="66">
          <cell r="A66">
            <v>37012</v>
          </cell>
          <cell r="B66">
            <v>88</v>
          </cell>
          <cell r="C66">
            <v>18394</v>
          </cell>
          <cell r="D66" t="str">
            <v>43    209023       32.82       2        31</v>
          </cell>
        </row>
        <row r="67">
          <cell r="A67" t="str">
            <v>Totals: ___</v>
          </cell>
          <cell r="B67" t="str">
            <v>_______</v>
          </cell>
          <cell r="C67" t="str">
            <v>__________</v>
          </cell>
          <cell r="D67" t="str">
            <v>__________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99"/>
    </sheetNames>
    <sheetDataSet>
      <sheetData sheetId="0">
        <row r="33">
          <cell r="A33">
            <v>36220</v>
          </cell>
          <cell r="B33">
            <v>12604</v>
          </cell>
          <cell r="C33">
            <v>922653</v>
          </cell>
          <cell r="D33" t="str">
            <v>1,525     73204       10.79      13       358</v>
          </cell>
        </row>
        <row r="34">
          <cell r="A34">
            <v>36251</v>
          </cell>
          <cell r="B34">
            <v>10899</v>
          </cell>
          <cell r="C34">
            <v>760588</v>
          </cell>
          <cell r="D34" t="str">
            <v>1,203     69786        9.94      12       335</v>
          </cell>
        </row>
        <row r="35">
          <cell r="A35">
            <v>36281</v>
          </cell>
          <cell r="B35">
            <v>10150</v>
          </cell>
          <cell r="C35">
            <v>759525</v>
          </cell>
          <cell r="D35" t="str">
            <v>1,103     74831        9.80      12       372</v>
          </cell>
        </row>
        <row r="36">
          <cell r="A36">
            <v>36312</v>
          </cell>
          <cell r="B36">
            <v>10405</v>
          </cell>
          <cell r="C36">
            <v>706020</v>
          </cell>
          <cell r="D36" t="str">
            <v>1,370     67854       11.63      13       390</v>
          </cell>
        </row>
        <row r="37">
          <cell r="A37">
            <v>36342</v>
          </cell>
          <cell r="B37">
            <v>7112</v>
          </cell>
          <cell r="C37">
            <v>687616</v>
          </cell>
          <cell r="D37" t="str">
            <v>1,256     96684       15.01      13       403</v>
          </cell>
        </row>
        <row r="38">
          <cell r="A38">
            <v>36373</v>
          </cell>
          <cell r="B38">
            <v>6608</v>
          </cell>
          <cell r="C38">
            <v>640920</v>
          </cell>
          <cell r="D38" t="str">
            <v>875     96992       11.69      13       403</v>
          </cell>
        </row>
        <row r="39">
          <cell r="A39">
            <v>36404</v>
          </cell>
          <cell r="B39">
            <v>6071</v>
          </cell>
          <cell r="C39">
            <v>595589</v>
          </cell>
          <cell r="D39" t="str">
            <v>1,233     98104       16.88      13       387</v>
          </cell>
        </row>
        <row r="40">
          <cell r="A40">
            <v>36434</v>
          </cell>
          <cell r="B40">
            <v>5904</v>
          </cell>
          <cell r="C40">
            <v>583141</v>
          </cell>
          <cell r="D40" t="str">
            <v>824     98771       12.25      13       403</v>
          </cell>
        </row>
        <row r="41">
          <cell r="A41">
            <v>36465</v>
          </cell>
          <cell r="B41">
            <v>5040</v>
          </cell>
          <cell r="C41">
            <v>548243</v>
          </cell>
          <cell r="D41" t="str">
            <v>759    108779       13.09      13       372</v>
          </cell>
        </row>
        <row r="42">
          <cell r="A42">
            <v>36495</v>
          </cell>
          <cell r="B42">
            <v>5183</v>
          </cell>
          <cell r="C42">
            <v>543676</v>
          </cell>
          <cell r="D42" t="str">
            <v>829    104897       13.79      12       369</v>
          </cell>
        </row>
        <row r="43">
          <cell r="A43" t="str">
            <v>Totals: __</v>
          </cell>
          <cell r="B43" t="str">
            <v>________</v>
          </cell>
          <cell r="C43" t="str">
            <v>__________</v>
          </cell>
          <cell r="D43" t="str">
            <v>__________</v>
          </cell>
        </row>
        <row r="44">
          <cell r="A44">
            <v>1999</v>
          </cell>
          <cell r="B44">
            <v>79976</v>
          </cell>
          <cell r="C44">
            <v>6747971</v>
          </cell>
          <cell r="D44">
            <v>10977</v>
          </cell>
        </row>
        <row r="46">
          <cell r="A46">
            <v>36526</v>
          </cell>
          <cell r="B46">
            <v>4907</v>
          </cell>
          <cell r="C46">
            <v>521947</v>
          </cell>
          <cell r="D46" t="str">
            <v>828    106368       14.44      12       372</v>
          </cell>
        </row>
        <row r="47">
          <cell r="A47">
            <v>36557</v>
          </cell>
          <cell r="B47">
            <v>1888</v>
          </cell>
          <cell r="C47">
            <v>137909</v>
          </cell>
          <cell r="D47" t="str">
            <v>601     73046       24.15      10       288</v>
          </cell>
        </row>
        <row r="48">
          <cell r="A48">
            <v>36586</v>
          </cell>
          <cell r="B48">
            <v>4331</v>
          </cell>
          <cell r="C48">
            <v>477452</v>
          </cell>
          <cell r="D48" t="str">
            <v>630    110241       12.70      12       372</v>
          </cell>
        </row>
        <row r="49">
          <cell r="A49">
            <v>36617</v>
          </cell>
          <cell r="B49">
            <v>3913</v>
          </cell>
          <cell r="C49">
            <v>466576</v>
          </cell>
          <cell r="D49" t="str">
            <v>659    119238       14.41      12       358</v>
          </cell>
        </row>
        <row r="50">
          <cell r="A50">
            <v>36647</v>
          </cell>
          <cell r="B50">
            <v>4601</v>
          </cell>
          <cell r="C50">
            <v>469275</v>
          </cell>
          <cell r="D50" t="str">
            <v>972    101995       17.44      12       372</v>
          </cell>
        </row>
        <row r="51">
          <cell r="A51">
            <v>36678</v>
          </cell>
          <cell r="B51">
            <v>4488</v>
          </cell>
          <cell r="C51">
            <v>454676</v>
          </cell>
          <cell r="D51" t="str">
            <v>924    101310       17.07      13       389</v>
          </cell>
        </row>
        <row r="52">
          <cell r="A52">
            <v>36708</v>
          </cell>
          <cell r="B52">
            <v>4119</v>
          </cell>
          <cell r="C52">
            <v>457469</v>
          </cell>
          <cell r="D52" t="str">
            <v>793    111064       16.14      13       400</v>
          </cell>
        </row>
        <row r="53">
          <cell r="A53">
            <v>36739</v>
          </cell>
          <cell r="B53">
            <v>4480</v>
          </cell>
          <cell r="C53">
            <v>437372</v>
          </cell>
          <cell r="D53" t="str">
            <v>594     97628       11.71      12       370</v>
          </cell>
        </row>
        <row r="54">
          <cell r="A54">
            <v>36770</v>
          </cell>
          <cell r="B54">
            <v>2224</v>
          </cell>
          <cell r="C54">
            <v>270121</v>
          </cell>
          <cell r="D54" t="str">
            <v>187    121458        7.76       4       115</v>
          </cell>
        </row>
        <row r="55">
          <cell r="A55">
            <v>36800</v>
          </cell>
          <cell r="B55">
            <v>3771</v>
          </cell>
          <cell r="C55">
            <v>272132</v>
          </cell>
          <cell r="D55" t="str">
            <v>869     72165       18.73      13       384</v>
          </cell>
        </row>
        <row r="56">
          <cell r="A56">
            <v>36831</v>
          </cell>
          <cell r="B56">
            <v>1597</v>
          </cell>
          <cell r="C56">
            <v>166689</v>
          </cell>
          <cell r="D56" t="str">
            <v>542    104377       25.34      13       361</v>
          </cell>
        </row>
        <row r="57">
          <cell r="A57">
            <v>36861</v>
          </cell>
          <cell r="B57">
            <v>4053</v>
          </cell>
          <cell r="C57">
            <v>449419</v>
          </cell>
          <cell r="D57" t="str">
            <v>483    110886       10.65      12       368</v>
          </cell>
        </row>
        <row r="58">
          <cell r="A58" t="str">
            <v>Totals: __</v>
          </cell>
          <cell r="B58" t="str">
            <v>________</v>
          </cell>
          <cell r="C58" t="str">
            <v>__________</v>
          </cell>
          <cell r="D58" t="str">
            <v>__________</v>
          </cell>
        </row>
        <row r="59">
          <cell r="A59">
            <v>2000</v>
          </cell>
          <cell r="B59">
            <v>44372</v>
          </cell>
          <cell r="C59">
            <v>4581037</v>
          </cell>
          <cell r="D59">
            <v>8082</v>
          </cell>
        </row>
        <row r="61">
          <cell r="A61">
            <v>36892</v>
          </cell>
          <cell r="B61">
            <v>4347</v>
          </cell>
          <cell r="C61">
            <v>411836</v>
          </cell>
          <cell r="D61" t="str">
            <v>611     94741       12.32      12       368</v>
          </cell>
        </row>
        <row r="62">
          <cell r="A62">
            <v>36923</v>
          </cell>
          <cell r="B62">
            <v>4008</v>
          </cell>
          <cell r="C62">
            <v>366592</v>
          </cell>
          <cell r="D62" t="str">
            <v>605     91466       13.12      12       332</v>
          </cell>
        </row>
        <row r="63">
          <cell r="A63">
            <v>36951</v>
          </cell>
          <cell r="B63">
            <v>3067</v>
          </cell>
          <cell r="C63">
            <v>316523</v>
          </cell>
          <cell r="D63" t="str">
            <v>215    103203        6.55       3        93</v>
          </cell>
        </row>
        <row r="64">
          <cell r="A64">
            <v>36982</v>
          </cell>
          <cell r="B64">
            <v>63</v>
          </cell>
          <cell r="C64">
            <v>8505</v>
          </cell>
          <cell r="D64" t="str">
            <v>50    135001       44.25       1        30</v>
          </cell>
        </row>
        <row r="65">
          <cell r="A65">
            <v>37012</v>
          </cell>
          <cell r="B65">
            <v>67</v>
          </cell>
          <cell r="C65">
            <v>8281</v>
          </cell>
          <cell r="D65" t="str">
            <v>48    123598       41.74       1        31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r99"/>
    </sheetNames>
    <sheetDataSet>
      <sheetData sheetId="0">
        <row r="33">
          <cell r="A33">
            <v>36251</v>
          </cell>
          <cell r="B33">
            <v>431</v>
          </cell>
          <cell r="C33">
            <v>60644</v>
          </cell>
          <cell r="D33" t="str">
            <v>596    140706       58.03</v>
          </cell>
          <cell r="E33" t="str">
            <v>5        64</v>
          </cell>
        </row>
        <row r="34">
          <cell r="A34">
            <v>36281</v>
          </cell>
          <cell r="B34">
            <v>344</v>
          </cell>
          <cell r="C34">
            <v>79559</v>
          </cell>
          <cell r="D34" t="str">
            <v>628    231277       64.61</v>
          </cell>
          <cell r="E34" t="str">
            <v>5       105</v>
          </cell>
        </row>
        <row r="35">
          <cell r="A35">
            <v>36312</v>
          </cell>
          <cell r="B35">
            <v>283</v>
          </cell>
          <cell r="C35">
            <v>74342</v>
          </cell>
          <cell r="D35" t="str">
            <v>429    262693       60.25</v>
          </cell>
          <cell r="E35" t="str">
            <v>5        96</v>
          </cell>
        </row>
        <row r="36">
          <cell r="A36">
            <v>36342</v>
          </cell>
          <cell r="B36">
            <v>199</v>
          </cell>
          <cell r="C36">
            <v>57475</v>
          </cell>
          <cell r="D36" t="str">
            <v>439    288820       68.81</v>
          </cell>
          <cell r="E36" t="str">
            <v>4        89</v>
          </cell>
        </row>
        <row r="37">
          <cell r="A37">
            <v>36373</v>
          </cell>
          <cell r="B37">
            <v>172</v>
          </cell>
          <cell r="C37">
            <v>48102</v>
          </cell>
          <cell r="D37" t="str">
            <v>214    279663       55.44</v>
          </cell>
          <cell r="E37" t="str">
            <v>3        93</v>
          </cell>
        </row>
        <row r="38">
          <cell r="A38">
            <v>36404</v>
          </cell>
          <cell r="B38">
            <v>153</v>
          </cell>
          <cell r="C38">
            <v>36948</v>
          </cell>
          <cell r="D38" t="str">
            <v>184    241491       54.60</v>
          </cell>
          <cell r="E38" t="str">
            <v>3        83</v>
          </cell>
        </row>
        <row r="39">
          <cell r="A39">
            <v>36434</v>
          </cell>
          <cell r="B39">
            <v>35</v>
          </cell>
          <cell r="C39">
            <v>7718</v>
          </cell>
          <cell r="D39" t="str">
            <v>41    220515       53.95</v>
          </cell>
          <cell r="E39" t="str">
            <v>2        62</v>
          </cell>
        </row>
        <row r="40">
          <cell r="A40">
            <v>36465</v>
          </cell>
          <cell r="B40">
            <v>131</v>
          </cell>
          <cell r="C40">
            <v>29547</v>
          </cell>
          <cell r="D40" t="str">
            <v>163    225550       55.44</v>
          </cell>
          <cell r="E40" t="str">
            <v>3        81</v>
          </cell>
        </row>
        <row r="41">
          <cell r="A41">
            <v>36495</v>
          </cell>
          <cell r="B41">
            <v>105</v>
          </cell>
          <cell r="C41">
            <v>34243</v>
          </cell>
          <cell r="D41" t="str">
            <v>156    326124       59.77</v>
          </cell>
          <cell r="E41" t="str">
            <v>3        93</v>
          </cell>
        </row>
        <row r="42">
          <cell r="A42" t="str">
            <v>Totals: __</v>
          </cell>
          <cell r="B42" t="str">
            <v>________</v>
          </cell>
          <cell r="C42" t="str">
            <v>__________</v>
          </cell>
          <cell r="D42" t="str">
            <v>__________</v>
          </cell>
        </row>
        <row r="43">
          <cell r="A43">
            <v>1999</v>
          </cell>
          <cell r="B43">
            <v>1853</v>
          </cell>
          <cell r="C43">
            <v>428578</v>
          </cell>
          <cell r="D43">
            <v>2850</v>
          </cell>
        </row>
        <row r="45">
          <cell r="A45">
            <v>36526</v>
          </cell>
          <cell r="B45">
            <v>139</v>
          </cell>
          <cell r="C45">
            <v>30770</v>
          </cell>
          <cell r="D45" t="str">
            <v>164    221367       54.13</v>
          </cell>
          <cell r="E45" t="str">
            <v>3        92</v>
          </cell>
        </row>
        <row r="46">
          <cell r="A46">
            <v>36557</v>
          </cell>
          <cell r="B46">
            <v>102</v>
          </cell>
          <cell r="C46">
            <v>26762</v>
          </cell>
          <cell r="D46" t="str">
            <v>126    262373       55.26</v>
          </cell>
          <cell r="E46" t="str">
            <v>3        87</v>
          </cell>
        </row>
        <row r="47">
          <cell r="A47">
            <v>36586</v>
          </cell>
          <cell r="B47">
            <v>117</v>
          </cell>
          <cell r="C47">
            <v>27240</v>
          </cell>
          <cell r="D47" t="str">
            <v>134    232821       53.39</v>
          </cell>
          <cell r="E47" t="str">
            <v>3        93</v>
          </cell>
        </row>
        <row r="48">
          <cell r="A48">
            <v>36617</v>
          </cell>
          <cell r="B48">
            <v>101</v>
          </cell>
          <cell r="C48">
            <v>24424</v>
          </cell>
          <cell r="D48" t="str">
            <v>142    241822       58.44</v>
          </cell>
          <cell r="E48" t="str">
            <v>3        84</v>
          </cell>
        </row>
        <row r="49">
          <cell r="A49">
            <v>36647</v>
          </cell>
          <cell r="B49">
            <v>92</v>
          </cell>
          <cell r="C49">
            <v>24612</v>
          </cell>
          <cell r="D49" t="str">
            <v>128    267522       58.18</v>
          </cell>
          <cell r="E49" t="str">
            <v>3        91</v>
          </cell>
        </row>
        <row r="50">
          <cell r="A50">
            <v>36678</v>
          </cell>
          <cell r="B50">
            <v>113</v>
          </cell>
          <cell r="C50">
            <v>21824</v>
          </cell>
          <cell r="D50" t="str">
            <v>186    193133       62.21</v>
          </cell>
          <cell r="E50" t="str">
            <v>3        88</v>
          </cell>
        </row>
        <row r="51">
          <cell r="A51">
            <v>36708</v>
          </cell>
          <cell r="B51">
            <v>92</v>
          </cell>
          <cell r="C51">
            <v>21769</v>
          </cell>
          <cell r="D51" t="str">
            <v>130    236620       58.56</v>
          </cell>
          <cell r="E51" t="str">
            <v>3        93</v>
          </cell>
        </row>
        <row r="52">
          <cell r="A52">
            <v>36739</v>
          </cell>
          <cell r="B52">
            <v>114</v>
          </cell>
          <cell r="C52">
            <v>19918</v>
          </cell>
          <cell r="D52" t="str">
            <v>110    174720       49.11</v>
          </cell>
          <cell r="E52" t="str">
            <v>3        91</v>
          </cell>
        </row>
        <row r="53">
          <cell r="A53">
            <v>36770</v>
          </cell>
          <cell r="B53">
            <v>61</v>
          </cell>
          <cell r="C53">
            <v>16452</v>
          </cell>
          <cell r="D53" t="str">
            <v>81    269705       57.04</v>
          </cell>
          <cell r="E53" t="str">
            <v>1        30</v>
          </cell>
        </row>
        <row r="54">
          <cell r="A54">
            <v>36800</v>
          </cell>
          <cell r="B54">
            <v>81</v>
          </cell>
          <cell r="C54">
            <v>20184</v>
          </cell>
          <cell r="D54" t="str">
            <v>130    249186       61.61</v>
          </cell>
          <cell r="E54" t="str">
            <v>3        92</v>
          </cell>
        </row>
        <row r="55">
          <cell r="A55">
            <v>36831</v>
          </cell>
          <cell r="B55">
            <v>79</v>
          </cell>
          <cell r="C55">
            <v>19102</v>
          </cell>
          <cell r="D55" t="str">
            <v>121    241798       60.50</v>
          </cell>
          <cell r="E55" t="str">
            <v>3        90</v>
          </cell>
        </row>
        <row r="56">
          <cell r="A56">
            <v>36861</v>
          </cell>
          <cell r="B56">
            <v>98</v>
          </cell>
          <cell r="C56">
            <v>19403</v>
          </cell>
          <cell r="D56" t="str">
            <v>138    197990       58.47</v>
          </cell>
          <cell r="E56" t="str">
            <v>3        93</v>
          </cell>
        </row>
        <row r="57">
          <cell r="A57" t="str">
            <v>Totals: __</v>
          </cell>
          <cell r="B57" t="str">
            <v>________</v>
          </cell>
          <cell r="C57" t="str">
            <v>__________</v>
          </cell>
          <cell r="D57" t="str">
            <v>__________</v>
          </cell>
        </row>
        <row r="58">
          <cell r="A58">
            <v>2000</v>
          </cell>
          <cell r="B58">
            <v>1189</v>
          </cell>
          <cell r="C58">
            <v>272460</v>
          </cell>
          <cell r="D58">
            <v>1590</v>
          </cell>
        </row>
        <row r="60">
          <cell r="A60">
            <v>36892</v>
          </cell>
          <cell r="B60">
            <v>129</v>
          </cell>
          <cell r="C60">
            <v>18531</v>
          </cell>
          <cell r="D60" t="str">
            <v>166    143652       56.27</v>
          </cell>
          <cell r="E60" t="str">
            <v>3        93</v>
          </cell>
        </row>
        <row r="61">
          <cell r="A61">
            <v>36923</v>
          </cell>
          <cell r="B61">
            <v>97</v>
          </cell>
          <cell r="C61">
            <v>16081</v>
          </cell>
          <cell r="D61" t="str">
            <v>101    165784       51.01</v>
          </cell>
          <cell r="E61" t="str">
            <v>3        79</v>
          </cell>
        </row>
        <row r="62">
          <cell r="A62">
            <v>36951</v>
          </cell>
          <cell r="B62">
            <v>69</v>
          </cell>
          <cell r="C62">
            <v>13914</v>
          </cell>
          <cell r="D62" t="str">
            <v>72    201653       51.06</v>
          </cell>
          <cell r="E62" t="str">
            <v>2        60</v>
          </cell>
        </row>
        <row r="63">
          <cell r="A63">
            <v>36982</v>
          </cell>
          <cell r="B63">
            <v>53</v>
          </cell>
          <cell r="C63">
            <v>12218</v>
          </cell>
          <cell r="D63" t="str">
            <v>59    230529       52.68</v>
          </cell>
          <cell r="E63" t="str">
            <v>1        29</v>
          </cell>
        </row>
        <row r="64">
          <cell r="A64">
            <v>37012</v>
          </cell>
          <cell r="B64">
            <v>69</v>
          </cell>
          <cell r="C64">
            <v>13229</v>
          </cell>
          <cell r="D64" t="str">
            <v>58    191725       45.67</v>
          </cell>
          <cell r="E64" t="str">
            <v>2        62</v>
          </cell>
        </row>
        <row r="65">
          <cell r="A65">
            <v>37043</v>
          </cell>
          <cell r="B65">
            <v>47</v>
          </cell>
          <cell r="C65">
            <v>11109</v>
          </cell>
          <cell r="D65" t="str">
            <v>64    236362       57.66</v>
          </cell>
          <cell r="E65" t="str">
            <v>1        25</v>
          </cell>
        </row>
        <row r="66">
          <cell r="A66" t="str">
            <v>Totals: __</v>
          </cell>
          <cell r="B66" t="str">
            <v>________</v>
          </cell>
          <cell r="C66" t="str">
            <v>__________</v>
          </cell>
          <cell r="D66" t="str">
            <v>__________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y99"/>
    </sheetNames>
    <sheetDataSet>
      <sheetData sheetId="0">
        <row r="33">
          <cell r="A33">
            <v>36281</v>
          </cell>
          <cell r="B33">
            <v>2278</v>
          </cell>
          <cell r="C33">
            <v>113103</v>
          </cell>
          <cell r="D33" t="str">
            <v>2,039     49651       47.23      12       190</v>
          </cell>
        </row>
        <row r="34">
          <cell r="A34">
            <v>36312</v>
          </cell>
          <cell r="B34">
            <v>2737</v>
          </cell>
          <cell r="C34">
            <v>133218</v>
          </cell>
          <cell r="D34" t="str">
            <v>3,891     48673       58.71       9       250</v>
          </cell>
        </row>
        <row r="35">
          <cell r="A35">
            <v>36342</v>
          </cell>
          <cell r="B35">
            <v>2507</v>
          </cell>
          <cell r="C35">
            <v>145365</v>
          </cell>
          <cell r="D35" t="str">
            <v>2,190     57984       46.63       9       248</v>
          </cell>
        </row>
        <row r="36">
          <cell r="A36">
            <v>36373</v>
          </cell>
          <cell r="B36">
            <v>2411</v>
          </cell>
          <cell r="C36">
            <v>139452</v>
          </cell>
          <cell r="D36" t="str">
            <v>2,040     57840       45.83      11       311</v>
          </cell>
        </row>
        <row r="37">
          <cell r="A37">
            <v>36404</v>
          </cell>
          <cell r="B37">
            <v>2128</v>
          </cell>
          <cell r="C37">
            <v>133926</v>
          </cell>
          <cell r="D37" t="str">
            <v>1,410     62936       39.85      10       297</v>
          </cell>
        </row>
        <row r="38">
          <cell r="A38">
            <v>36434</v>
          </cell>
          <cell r="B38">
            <v>1850</v>
          </cell>
          <cell r="C38">
            <v>118302</v>
          </cell>
          <cell r="D38" t="str">
            <v>1,339     63948       41.99       8       232</v>
          </cell>
        </row>
        <row r="39">
          <cell r="A39">
            <v>36465</v>
          </cell>
          <cell r="B39">
            <v>1101</v>
          </cell>
          <cell r="C39">
            <v>86535</v>
          </cell>
          <cell r="D39" t="str">
            <v>1,186     78597       51.86       6       178</v>
          </cell>
        </row>
        <row r="40">
          <cell r="A40">
            <v>36495</v>
          </cell>
          <cell r="B40">
            <v>1016</v>
          </cell>
          <cell r="C40">
            <v>89609</v>
          </cell>
          <cell r="D40" t="str">
            <v>1,150     88198       53.09       6       186</v>
          </cell>
        </row>
        <row r="41">
          <cell r="A41" t="str">
            <v>Totals: ___</v>
          </cell>
          <cell r="B41" t="str">
            <v>_______</v>
          </cell>
          <cell r="C41" t="str">
            <v>__________</v>
          </cell>
          <cell r="D41" t="str">
            <v>__________</v>
          </cell>
        </row>
        <row r="42">
          <cell r="A42">
            <v>1999</v>
          </cell>
          <cell r="B42">
            <v>16028</v>
          </cell>
          <cell r="C42">
            <v>959510</v>
          </cell>
          <cell r="D42">
            <v>15245</v>
          </cell>
        </row>
        <row r="44">
          <cell r="A44">
            <v>36526</v>
          </cell>
          <cell r="B44">
            <v>1719</v>
          </cell>
          <cell r="C44">
            <v>99602</v>
          </cell>
          <cell r="D44" t="str">
            <v>1,175     57942       40.60       9       278</v>
          </cell>
        </row>
        <row r="45">
          <cell r="A45">
            <v>36557</v>
          </cell>
          <cell r="B45">
            <v>1203</v>
          </cell>
          <cell r="C45">
            <v>78140</v>
          </cell>
          <cell r="D45" t="str">
            <v>1,074     64955       47.17       8       209</v>
          </cell>
        </row>
        <row r="46">
          <cell r="A46">
            <v>36586</v>
          </cell>
          <cell r="B46">
            <v>858</v>
          </cell>
          <cell r="C46">
            <v>71761</v>
          </cell>
          <cell r="D46" t="str">
            <v>1,165     83638       57.59       6       184</v>
          </cell>
        </row>
        <row r="47">
          <cell r="A47">
            <v>36617</v>
          </cell>
          <cell r="B47">
            <v>1503</v>
          </cell>
          <cell r="C47">
            <v>81392</v>
          </cell>
          <cell r="D47" t="str">
            <v>1,136     54154       43.05       9       265</v>
          </cell>
        </row>
        <row r="48">
          <cell r="A48">
            <v>36647</v>
          </cell>
          <cell r="B48">
            <v>776</v>
          </cell>
          <cell r="C48">
            <v>63839</v>
          </cell>
          <cell r="D48" t="str">
            <v>1,060     82267       57.73       6       181</v>
          </cell>
        </row>
        <row r="49">
          <cell r="A49">
            <v>36678</v>
          </cell>
          <cell r="B49">
            <v>1232</v>
          </cell>
          <cell r="C49">
            <v>77373</v>
          </cell>
          <cell r="D49" t="str">
            <v>1,208     62803       49.51       9       262</v>
          </cell>
        </row>
        <row r="50">
          <cell r="A50">
            <v>36708</v>
          </cell>
          <cell r="B50">
            <v>1042</v>
          </cell>
          <cell r="C50">
            <v>73138</v>
          </cell>
          <cell r="D50" t="str">
            <v>1,243     70191       54.40       9       268</v>
          </cell>
        </row>
        <row r="51">
          <cell r="A51">
            <v>36739</v>
          </cell>
          <cell r="B51">
            <v>1261</v>
          </cell>
          <cell r="C51">
            <v>70697</v>
          </cell>
          <cell r="D51" t="str">
            <v>1,418     56065       52.93       9       259</v>
          </cell>
        </row>
        <row r="52">
          <cell r="A52">
            <v>36770</v>
          </cell>
          <cell r="B52">
            <v>11</v>
          </cell>
          <cell r="C52">
            <v>467</v>
          </cell>
          <cell r="D52" t="str">
            <v>281     42455       96.23       1        27</v>
          </cell>
        </row>
        <row r="53">
          <cell r="A53">
            <v>36800</v>
          </cell>
          <cell r="B53">
            <v>618</v>
          </cell>
          <cell r="C53">
            <v>27558</v>
          </cell>
          <cell r="D53" t="str">
            <v>797     44593       56.33       4        93</v>
          </cell>
        </row>
        <row r="54">
          <cell r="A54">
            <v>36831</v>
          </cell>
          <cell r="B54">
            <v>953</v>
          </cell>
          <cell r="C54">
            <v>53489</v>
          </cell>
          <cell r="D54" t="str">
            <v>1,027     56127       51.87       8       229</v>
          </cell>
        </row>
        <row r="55">
          <cell r="A55">
            <v>36861</v>
          </cell>
          <cell r="B55">
            <v>1096</v>
          </cell>
          <cell r="C55">
            <v>47921</v>
          </cell>
          <cell r="D55" t="str">
            <v>992     43724       47.51       9       248</v>
          </cell>
        </row>
        <row r="56">
          <cell r="A56" t="str">
            <v>Totals: ___</v>
          </cell>
          <cell r="B56" t="str">
            <v>_______</v>
          </cell>
          <cell r="C56" t="str">
            <v>__________</v>
          </cell>
          <cell r="D56" t="str">
            <v>__________</v>
          </cell>
        </row>
        <row r="57">
          <cell r="A57">
            <v>2000</v>
          </cell>
          <cell r="B57">
            <v>12272</v>
          </cell>
          <cell r="C57">
            <v>745377</v>
          </cell>
          <cell r="D57">
            <v>12576</v>
          </cell>
        </row>
        <row r="59">
          <cell r="A59">
            <v>36892</v>
          </cell>
          <cell r="B59">
            <v>743</v>
          </cell>
          <cell r="C59">
            <v>46355</v>
          </cell>
          <cell r="D59" t="str">
            <v>776     62389       51.09       6       163</v>
          </cell>
        </row>
        <row r="60">
          <cell r="A60">
            <v>36923</v>
          </cell>
          <cell r="B60">
            <v>635</v>
          </cell>
          <cell r="C60">
            <v>42031</v>
          </cell>
          <cell r="D60" t="str">
            <v>938     66191       59.63       6        85</v>
          </cell>
        </row>
        <row r="61">
          <cell r="A61">
            <v>36951</v>
          </cell>
          <cell r="B61">
            <v>349</v>
          </cell>
          <cell r="C61">
            <v>36689</v>
          </cell>
          <cell r="D61" t="str">
            <v>754    105127       68.36       5        78</v>
          </cell>
        </row>
        <row r="62">
          <cell r="A62">
            <v>36982</v>
          </cell>
          <cell r="B62">
            <v>8</v>
          </cell>
          <cell r="C62">
            <v>684</v>
          </cell>
          <cell r="D62" t="str">
            <v>29     85501       78.38       1        27</v>
          </cell>
        </row>
        <row r="63">
          <cell r="A63">
            <v>37012</v>
          </cell>
          <cell r="B63">
            <v>338</v>
          </cell>
          <cell r="C63">
            <v>34195</v>
          </cell>
          <cell r="D63" t="str">
            <v>604    101169       64.12       5        93</v>
          </cell>
        </row>
        <row r="64">
          <cell r="A64">
            <v>37043</v>
          </cell>
          <cell r="B64">
            <v>5</v>
          </cell>
          <cell r="C64">
            <v>625</v>
          </cell>
          <cell r="D64" t="str">
            <v>3    125001       37.50       1        30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n99"/>
    </sheetNames>
    <sheetDataSet>
      <sheetData sheetId="0">
        <row r="33">
          <cell r="A33">
            <v>36312</v>
          </cell>
          <cell r="B33">
            <v>2833</v>
          </cell>
          <cell r="C33">
            <v>99744</v>
          </cell>
          <cell r="D33" t="str">
            <v>1,349     35208       32.26       5       142</v>
          </cell>
        </row>
        <row r="34">
          <cell r="A34">
            <v>36342</v>
          </cell>
          <cell r="B34">
            <v>1588</v>
          </cell>
          <cell r="C34">
            <v>124015</v>
          </cell>
          <cell r="D34" t="str">
            <v>1,218     78096       43.41       5       155</v>
          </cell>
        </row>
        <row r="35">
          <cell r="A35">
            <v>36373</v>
          </cell>
          <cell r="B35">
            <v>1280</v>
          </cell>
          <cell r="C35">
            <v>109351</v>
          </cell>
          <cell r="D35" t="str">
            <v>1,281     85431       50.02       5       155</v>
          </cell>
        </row>
        <row r="36">
          <cell r="A36">
            <v>36404</v>
          </cell>
          <cell r="B36">
            <v>1078</v>
          </cell>
          <cell r="C36">
            <v>102041</v>
          </cell>
          <cell r="D36" t="str">
            <v>606     94658       35.99       5       149</v>
          </cell>
        </row>
        <row r="37">
          <cell r="A37">
            <v>36434</v>
          </cell>
          <cell r="B37">
            <v>1146</v>
          </cell>
          <cell r="C37">
            <v>106239</v>
          </cell>
          <cell r="D37" t="str">
            <v>815     92705       41.56       5       148</v>
          </cell>
        </row>
        <row r="38">
          <cell r="A38">
            <v>36465</v>
          </cell>
          <cell r="B38">
            <v>1628</v>
          </cell>
          <cell r="C38">
            <v>128932</v>
          </cell>
          <cell r="D38" t="str">
            <v>633     79197       28.00       5       150</v>
          </cell>
        </row>
        <row r="39">
          <cell r="A39">
            <v>36495</v>
          </cell>
          <cell r="B39">
            <v>1438</v>
          </cell>
          <cell r="C39">
            <v>128329</v>
          </cell>
          <cell r="D39" t="str">
            <v>652     89242       31.20       5       155</v>
          </cell>
        </row>
        <row r="40">
          <cell r="A40" t="str">
            <v>Totals: ___</v>
          </cell>
          <cell r="B40" t="str">
            <v>_______</v>
          </cell>
          <cell r="C40" t="str">
            <v>__________</v>
          </cell>
          <cell r="D40" t="str">
            <v>__________</v>
          </cell>
        </row>
        <row r="41">
          <cell r="A41">
            <v>1999</v>
          </cell>
          <cell r="B41">
            <v>10991</v>
          </cell>
          <cell r="C41">
            <v>798651</v>
          </cell>
          <cell r="D41">
            <v>6554</v>
          </cell>
        </row>
        <row r="43">
          <cell r="A43">
            <v>36526</v>
          </cell>
          <cell r="B43">
            <v>1260</v>
          </cell>
          <cell r="C43">
            <v>121440</v>
          </cell>
          <cell r="D43" t="str">
            <v>588     96381       31.82       5       155</v>
          </cell>
        </row>
        <row r="44">
          <cell r="A44">
            <v>36557</v>
          </cell>
          <cell r="B44">
            <v>1071</v>
          </cell>
          <cell r="C44">
            <v>108398</v>
          </cell>
          <cell r="D44" t="str">
            <v>577    101212       35.01       5       145</v>
          </cell>
        </row>
        <row r="45">
          <cell r="A45">
            <v>36586</v>
          </cell>
          <cell r="B45">
            <v>1110</v>
          </cell>
          <cell r="C45">
            <v>110000</v>
          </cell>
          <cell r="D45" t="str">
            <v>299     99100       21.22       5       155</v>
          </cell>
        </row>
        <row r="46">
          <cell r="A46">
            <v>36617</v>
          </cell>
          <cell r="B46">
            <v>915</v>
          </cell>
          <cell r="C46">
            <v>103950</v>
          </cell>
          <cell r="D46" t="str">
            <v>440    113607       32.47       5       150</v>
          </cell>
        </row>
        <row r="47">
          <cell r="A47">
            <v>36647</v>
          </cell>
          <cell r="B47">
            <v>967</v>
          </cell>
          <cell r="C47">
            <v>98685</v>
          </cell>
          <cell r="D47" t="str">
            <v>475    102053       32.94       5       155</v>
          </cell>
        </row>
        <row r="48">
          <cell r="A48">
            <v>36678</v>
          </cell>
          <cell r="B48">
            <v>856</v>
          </cell>
          <cell r="C48">
            <v>91401</v>
          </cell>
          <cell r="D48" t="str">
            <v>550    106777       39.12       5       150</v>
          </cell>
        </row>
        <row r="49">
          <cell r="A49">
            <v>36708</v>
          </cell>
          <cell r="B49">
            <v>916</v>
          </cell>
          <cell r="C49">
            <v>89958</v>
          </cell>
          <cell r="D49" t="str">
            <v>445     98208       32.70       5       155</v>
          </cell>
        </row>
        <row r="50">
          <cell r="A50">
            <v>36739</v>
          </cell>
          <cell r="B50">
            <v>739</v>
          </cell>
          <cell r="C50">
            <v>88213</v>
          </cell>
          <cell r="D50" t="str">
            <v>420    119369       36.24       5       155</v>
          </cell>
        </row>
        <row r="51">
          <cell r="A51">
            <v>36770</v>
          </cell>
          <cell r="B51">
            <v>111</v>
          </cell>
          <cell r="C51">
            <v>18251</v>
          </cell>
          <cell r="D51" t="str">
            <v>157    164424       58.58       1        30</v>
          </cell>
        </row>
        <row r="52">
          <cell r="A52">
            <v>36800</v>
          </cell>
          <cell r="B52">
            <v>631</v>
          </cell>
          <cell r="C52">
            <v>44361</v>
          </cell>
          <cell r="D52" t="str">
            <v>283     70303       30.96       2        62</v>
          </cell>
        </row>
        <row r="53">
          <cell r="A53">
            <v>36831</v>
          </cell>
          <cell r="B53">
            <v>648</v>
          </cell>
          <cell r="C53">
            <v>80886</v>
          </cell>
          <cell r="D53" t="str">
            <v>349    124825       35.01       5       150</v>
          </cell>
        </row>
        <row r="54">
          <cell r="A54">
            <v>36861</v>
          </cell>
          <cell r="B54">
            <v>662</v>
          </cell>
          <cell r="C54">
            <v>66371</v>
          </cell>
          <cell r="D54" t="str">
            <v>455    100259       40.73       5       155</v>
          </cell>
        </row>
        <row r="55">
          <cell r="A55" t="str">
            <v>Totals: ___</v>
          </cell>
          <cell r="B55" t="str">
            <v>_______</v>
          </cell>
          <cell r="C55" t="str">
            <v>__________</v>
          </cell>
          <cell r="D55" t="str">
            <v>__________</v>
          </cell>
        </row>
        <row r="56">
          <cell r="A56">
            <v>2000</v>
          </cell>
          <cell r="B56">
            <v>9886</v>
          </cell>
          <cell r="C56">
            <v>1021914</v>
          </cell>
          <cell r="D56">
            <v>5038</v>
          </cell>
        </row>
        <row r="58">
          <cell r="A58">
            <v>36892</v>
          </cell>
          <cell r="B58">
            <v>578</v>
          </cell>
          <cell r="C58">
            <v>75984</v>
          </cell>
          <cell r="D58" t="str">
            <v>330    131461       36.34       5       155</v>
          </cell>
        </row>
        <row r="59">
          <cell r="A59">
            <v>36923</v>
          </cell>
          <cell r="B59">
            <v>591</v>
          </cell>
          <cell r="C59">
            <v>69422</v>
          </cell>
          <cell r="D59" t="str">
            <v>390    117466       39.76       5        84</v>
          </cell>
        </row>
        <row r="60">
          <cell r="A60">
            <v>36951</v>
          </cell>
          <cell r="B60">
            <v>539</v>
          </cell>
          <cell r="C60">
            <v>66692</v>
          </cell>
          <cell r="D60" t="str">
            <v>496    123733       47.92       5        62</v>
          </cell>
        </row>
        <row r="61">
          <cell r="A61">
            <v>36982</v>
          </cell>
          <cell r="B61">
            <v>94</v>
          </cell>
          <cell r="C61">
            <v>12775</v>
          </cell>
          <cell r="D61" t="str">
            <v>49    135905       34.27       1        30</v>
          </cell>
        </row>
        <row r="62">
          <cell r="A62">
            <v>37012</v>
          </cell>
          <cell r="B62">
            <v>509</v>
          </cell>
          <cell r="C62">
            <v>47718</v>
          </cell>
          <cell r="D62" t="str">
            <v>293     93749       36.53       4        62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99"/>
    </sheetNames>
    <sheetDataSet>
      <sheetData sheetId="0">
        <row r="33">
          <cell r="A33">
            <v>36342</v>
          </cell>
          <cell r="B33">
            <v>3418</v>
          </cell>
          <cell r="C33">
            <v>484796</v>
          </cell>
          <cell r="D33" t="str">
            <v>105    141837        2.98       5       125</v>
          </cell>
        </row>
        <row r="34">
          <cell r="A34">
            <v>36373</v>
          </cell>
          <cell r="B34">
            <v>2458</v>
          </cell>
          <cell r="C34">
            <v>370827</v>
          </cell>
          <cell r="D34" t="str">
            <v>339    150866       12.12       3        93</v>
          </cell>
        </row>
        <row r="35">
          <cell r="A35">
            <v>36404</v>
          </cell>
          <cell r="B35">
            <v>3073</v>
          </cell>
          <cell r="C35">
            <v>394271</v>
          </cell>
          <cell r="D35" t="str">
            <v>388    128302       11.21       2        60</v>
          </cell>
        </row>
        <row r="36">
          <cell r="A36">
            <v>36434</v>
          </cell>
          <cell r="B36">
            <v>3567</v>
          </cell>
          <cell r="C36">
            <v>381533</v>
          </cell>
          <cell r="D36" t="str">
            <v>267    106962        6.96       3        93</v>
          </cell>
        </row>
        <row r="37">
          <cell r="A37">
            <v>36465</v>
          </cell>
          <cell r="B37">
            <v>3183</v>
          </cell>
          <cell r="C37">
            <v>341541</v>
          </cell>
          <cell r="D37" t="str">
            <v>287    107302        8.27       3        90</v>
          </cell>
        </row>
        <row r="38">
          <cell r="A38">
            <v>36495</v>
          </cell>
          <cell r="B38">
            <v>3029</v>
          </cell>
          <cell r="C38">
            <v>313203</v>
          </cell>
          <cell r="D38" t="str">
            <v>200    103402        6.19       2        62</v>
          </cell>
        </row>
        <row r="39">
          <cell r="A39" t="str">
            <v>Totals: ___</v>
          </cell>
          <cell r="B39" t="str">
            <v>_______</v>
          </cell>
          <cell r="C39" t="str">
            <v>__________</v>
          </cell>
          <cell r="D39" t="str">
            <v>__________</v>
          </cell>
        </row>
        <row r="40">
          <cell r="A40">
            <v>1999</v>
          </cell>
          <cell r="B40">
            <v>18728</v>
          </cell>
          <cell r="C40">
            <v>2286171</v>
          </cell>
          <cell r="D40">
            <v>1586</v>
          </cell>
        </row>
        <row r="42">
          <cell r="A42">
            <v>36526</v>
          </cell>
          <cell r="B42">
            <v>3078</v>
          </cell>
          <cell r="C42">
            <v>313933</v>
          </cell>
          <cell r="D42" t="str">
            <v>205    101993        6.24       3        69</v>
          </cell>
        </row>
        <row r="43">
          <cell r="A43">
            <v>36557</v>
          </cell>
          <cell r="B43">
            <v>1929</v>
          </cell>
          <cell r="C43">
            <v>277410</v>
          </cell>
          <cell r="D43" t="str">
            <v>186    143811        8.79       3        72</v>
          </cell>
        </row>
        <row r="44">
          <cell r="A44">
            <v>36586</v>
          </cell>
          <cell r="B44">
            <v>3094</v>
          </cell>
          <cell r="C44">
            <v>289101</v>
          </cell>
          <cell r="D44" t="str">
            <v>350     93440       10.16       3        93</v>
          </cell>
        </row>
        <row r="45">
          <cell r="A45">
            <v>36617</v>
          </cell>
          <cell r="B45">
            <v>2253</v>
          </cell>
          <cell r="C45">
            <v>259250</v>
          </cell>
          <cell r="D45" t="str">
            <v>48    115069        2.09       3        90</v>
          </cell>
        </row>
        <row r="46">
          <cell r="A46">
            <v>36647</v>
          </cell>
          <cell r="B46">
            <v>2327</v>
          </cell>
          <cell r="C46">
            <v>260500</v>
          </cell>
          <cell r="D46" t="str">
            <v>330    111947       12.42       3        93</v>
          </cell>
        </row>
        <row r="47">
          <cell r="A47">
            <v>36678</v>
          </cell>
          <cell r="B47">
            <v>2529</v>
          </cell>
          <cell r="C47">
            <v>266160</v>
          </cell>
          <cell r="D47" t="str">
            <v>276    105244        9.84       3        90</v>
          </cell>
        </row>
        <row r="48">
          <cell r="A48">
            <v>36708</v>
          </cell>
          <cell r="B48">
            <v>2341</v>
          </cell>
          <cell r="C48">
            <v>268192</v>
          </cell>
          <cell r="D48" t="str">
            <v>298    114564       11.29       3        93</v>
          </cell>
        </row>
        <row r="49">
          <cell r="A49">
            <v>36739</v>
          </cell>
          <cell r="B49">
            <v>2379</v>
          </cell>
          <cell r="C49">
            <v>254181</v>
          </cell>
          <cell r="D49" t="str">
            <v>245    106844        9.34       2        62</v>
          </cell>
        </row>
        <row r="50">
          <cell r="A50">
            <v>36770</v>
          </cell>
          <cell r="B50">
            <v>2124</v>
          </cell>
          <cell r="C50">
            <v>223787</v>
          </cell>
          <cell r="D50" t="str">
            <v>237    105362       10.04       2        59</v>
          </cell>
        </row>
        <row r="51">
          <cell r="A51">
            <v>36800</v>
          </cell>
          <cell r="B51">
            <v>2000</v>
          </cell>
          <cell r="C51">
            <v>222371</v>
          </cell>
          <cell r="D51" t="str">
            <v>245    111186       10.91       3        93</v>
          </cell>
        </row>
        <row r="52">
          <cell r="A52">
            <v>36831</v>
          </cell>
          <cell r="B52">
            <v>2243</v>
          </cell>
          <cell r="C52">
            <v>218629</v>
          </cell>
          <cell r="D52" t="str">
            <v>297     97472       11.69       3        90</v>
          </cell>
        </row>
        <row r="53">
          <cell r="A53">
            <v>36861</v>
          </cell>
          <cell r="B53">
            <v>81</v>
          </cell>
          <cell r="C53">
            <v>7739</v>
          </cell>
          <cell r="D53" t="str">
            <v>95544       11.69       2        62</v>
          </cell>
        </row>
        <row r="54">
          <cell r="A54" t="str">
            <v>Totals: ___</v>
          </cell>
          <cell r="B54" t="str">
            <v>_______</v>
          </cell>
          <cell r="C54" t="str">
            <v>__________</v>
          </cell>
          <cell r="D54" t="str">
            <v>__________</v>
          </cell>
        </row>
        <row r="55">
          <cell r="A55">
            <v>2000</v>
          </cell>
          <cell r="B55">
            <v>26378</v>
          </cell>
          <cell r="C55">
            <v>2861253</v>
          </cell>
          <cell r="D55">
            <v>2717</v>
          </cell>
        </row>
        <row r="57">
          <cell r="A57">
            <v>36892</v>
          </cell>
          <cell r="B57">
            <v>109</v>
          </cell>
          <cell r="C57">
            <v>8566</v>
          </cell>
          <cell r="D57" t="str">
            <v>31     78588       22.14       2        62</v>
          </cell>
        </row>
        <row r="58">
          <cell r="A58">
            <v>36923</v>
          </cell>
          <cell r="B58">
            <v>9</v>
          </cell>
          <cell r="C58">
            <v>3190</v>
          </cell>
          <cell r="D58" t="str">
            <v>354445       22.14       1        28</v>
          </cell>
        </row>
        <row r="59">
          <cell r="A59">
            <v>36951</v>
          </cell>
          <cell r="B59">
            <v>47</v>
          </cell>
          <cell r="C59">
            <v>3792</v>
          </cell>
          <cell r="D59" t="str">
            <v>80681       22.14       1        31</v>
          </cell>
        </row>
        <row r="60">
          <cell r="A60">
            <v>37012</v>
          </cell>
          <cell r="C60">
            <v>3460</v>
          </cell>
          <cell r="D60" t="str">
            <v>1        31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g99"/>
    </sheetNames>
    <sheetDataSet>
      <sheetData sheetId="0">
        <row r="32">
          <cell r="A32">
            <v>36373</v>
          </cell>
          <cell r="C32">
            <v>42164</v>
          </cell>
          <cell r="F32" t="str">
            <v>1        31</v>
          </cell>
        </row>
        <row r="33">
          <cell r="A33">
            <v>36404</v>
          </cell>
          <cell r="B33">
            <v>196</v>
          </cell>
          <cell r="C33">
            <v>34469</v>
          </cell>
          <cell r="D33">
            <v>175863</v>
          </cell>
          <cell r="F33" t="str">
            <v>1        30</v>
          </cell>
        </row>
        <row r="34">
          <cell r="A34">
            <v>36434</v>
          </cell>
          <cell r="B34">
            <v>294</v>
          </cell>
          <cell r="C34">
            <v>40703</v>
          </cell>
          <cell r="D34">
            <v>138446</v>
          </cell>
          <cell r="F34" t="str">
            <v>1        31</v>
          </cell>
        </row>
        <row r="35">
          <cell r="A35">
            <v>36465</v>
          </cell>
          <cell r="B35">
            <v>178</v>
          </cell>
          <cell r="C35">
            <v>28209</v>
          </cell>
          <cell r="D35">
            <v>158478</v>
          </cell>
          <cell r="F35" t="str">
            <v>1        30</v>
          </cell>
        </row>
        <row r="36">
          <cell r="A36" t="str">
            <v>Totals:</v>
          </cell>
          <cell r="B36" t="str">
            <v>__________  _</v>
          </cell>
          <cell r="C36" t="str">
            <v>_________  __</v>
          </cell>
          <cell r="D36" t="str">
            <v>________</v>
          </cell>
        </row>
        <row r="37">
          <cell r="A37">
            <v>1999</v>
          </cell>
          <cell r="B37">
            <v>668</v>
          </cell>
          <cell r="C37">
            <v>145545</v>
          </cell>
        </row>
        <row r="39">
          <cell r="A39">
            <v>36526</v>
          </cell>
          <cell r="B39">
            <v>134</v>
          </cell>
          <cell r="C39">
            <v>20472</v>
          </cell>
          <cell r="D39">
            <v>152777</v>
          </cell>
          <cell r="F39" t="str">
            <v>1        31</v>
          </cell>
        </row>
        <row r="40">
          <cell r="A40">
            <v>36557</v>
          </cell>
          <cell r="B40">
            <v>145</v>
          </cell>
          <cell r="C40">
            <v>30992</v>
          </cell>
          <cell r="D40">
            <v>213738</v>
          </cell>
          <cell r="F40" t="str">
            <v>1        29</v>
          </cell>
        </row>
        <row r="41">
          <cell r="A41">
            <v>36586</v>
          </cell>
          <cell r="B41">
            <v>227</v>
          </cell>
          <cell r="C41">
            <v>30823</v>
          </cell>
          <cell r="D41">
            <v>135785</v>
          </cell>
          <cell r="F41" t="str">
            <v>1        31</v>
          </cell>
        </row>
        <row r="42">
          <cell r="A42">
            <v>36617</v>
          </cell>
          <cell r="B42">
            <v>112</v>
          </cell>
          <cell r="C42">
            <v>20365</v>
          </cell>
          <cell r="D42">
            <v>181831</v>
          </cell>
          <cell r="F42" t="str">
            <v>1        30</v>
          </cell>
        </row>
        <row r="43">
          <cell r="A43">
            <v>36647</v>
          </cell>
          <cell r="B43">
            <v>81</v>
          </cell>
          <cell r="C43">
            <v>13215</v>
          </cell>
          <cell r="D43">
            <v>163149</v>
          </cell>
          <cell r="F43" t="str">
            <v>1        31</v>
          </cell>
        </row>
        <row r="44">
          <cell r="A44">
            <v>36678</v>
          </cell>
          <cell r="B44">
            <v>99</v>
          </cell>
          <cell r="C44">
            <v>14989</v>
          </cell>
          <cell r="D44">
            <v>151405</v>
          </cell>
          <cell r="F44" t="str">
            <v>1        30</v>
          </cell>
        </row>
        <row r="45">
          <cell r="A45">
            <v>36708</v>
          </cell>
          <cell r="B45">
            <v>89</v>
          </cell>
          <cell r="C45">
            <v>13008</v>
          </cell>
          <cell r="D45">
            <v>146158</v>
          </cell>
          <cell r="F45" t="str">
            <v>1        31</v>
          </cell>
        </row>
        <row r="46">
          <cell r="A46">
            <v>36739</v>
          </cell>
          <cell r="B46">
            <v>119</v>
          </cell>
          <cell r="C46">
            <v>16873</v>
          </cell>
          <cell r="D46">
            <v>141790</v>
          </cell>
          <cell r="F46" t="str">
            <v>1        31</v>
          </cell>
        </row>
        <row r="47">
          <cell r="A47">
            <v>36770</v>
          </cell>
          <cell r="B47">
            <v>90</v>
          </cell>
          <cell r="C47">
            <v>14060</v>
          </cell>
          <cell r="D47">
            <v>156223</v>
          </cell>
          <cell r="F47" t="str">
            <v>1        30</v>
          </cell>
        </row>
        <row r="48">
          <cell r="A48">
            <v>36800</v>
          </cell>
          <cell r="B48">
            <v>32</v>
          </cell>
          <cell r="C48">
            <v>5103</v>
          </cell>
          <cell r="D48">
            <v>159469</v>
          </cell>
          <cell r="F48" t="str">
            <v>1        31</v>
          </cell>
        </row>
        <row r="49">
          <cell r="A49">
            <v>36831</v>
          </cell>
          <cell r="B49">
            <v>5</v>
          </cell>
          <cell r="C49">
            <v>709</v>
          </cell>
          <cell r="D49">
            <v>141801</v>
          </cell>
          <cell r="F49" t="str">
            <v>1        30</v>
          </cell>
        </row>
        <row r="50">
          <cell r="A50" t="str">
            <v>Totals:</v>
          </cell>
          <cell r="B50" t="str">
            <v>__________  _</v>
          </cell>
          <cell r="C50" t="str">
            <v>_________  __</v>
          </cell>
          <cell r="D50" t="str">
            <v>________</v>
          </cell>
        </row>
        <row r="51">
          <cell r="A51">
            <v>2000</v>
          </cell>
          <cell r="B51">
            <v>1133</v>
          </cell>
          <cell r="C51">
            <v>180609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n94"/>
    </sheetNames>
    <sheetDataSet>
      <sheetData sheetId="0">
        <row r="38">
          <cell r="A38">
            <v>34486</v>
          </cell>
          <cell r="B38">
            <v>5882</v>
          </cell>
          <cell r="C38">
            <v>344878</v>
          </cell>
          <cell r="D38" t="str">
            <v>237     58633        3.87      13       281</v>
          </cell>
        </row>
        <row r="39">
          <cell r="A39">
            <v>34516</v>
          </cell>
          <cell r="B39">
            <v>2166</v>
          </cell>
          <cell r="C39">
            <v>153721</v>
          </cell>
          <cell r="D39" t="str">
            <v>583     70970       21.21      10       287</v>
          </cell>
        </row>
        <row r="40">
          <cell r="A40">
            <v>34547</v>
          </cell>
          <cell r="B40">
            <v>2286</v>
          </cell>
          <cell r="C40">
            <v>262709</v>
          </cell>
          <cell r="D40" t="str">
            <v>491    114921       17.68      10       289</v>
          </cell>
        </row>
        <row r="41">
          <cell r="A41">
            <v>34578</v>
          </cell>
          <cell r="B41">
            <v>1605</v>
          </cell>
          <cell r="C41">
            <v>177526</v>
          </cell>
          <cell r="D41" t="str">
            <v>342    110609       17.57       8       197</v>
          </cell>
        </row>
        <row r="42">
          <cell r="A42">
            <v>34608</v>
          </cell>
          <cell r="B42">
            <v>1452</v>
          </cell>
          <cell r="C42">
            <v>174345</v>
          </cell>
          <cell r="D42" t="str">
            <v>243    120073       14.34       9       186</v>
          </cell>
        </row>
        <row r="43">
          <cell r="A43">
            <v>34639</v>
          </cell>
          <cell r="B43">
            <v>1850</v>
          </cell>
          <cell r="C43">
            <v>230999</v>
          </cell>
          <cell r="D43" t="str">
            <v>457    124865       19.81      10       227</v>
          </cell>
        </row>
        <row r="44">
          <cell r="A44">
            <v>34669</v>
          </cell>
          <cell r="B44">
            <v>21300</v>
          </cell>
          <cell r="C44">
            <v>1236608</v>
          </cell>
          <cell r="D44" t="str">
            <v>754     58057        3.42      12       358</v>
          </cell>
        </row>
        <row r="45">
          <cell r="A45" t="str">
            <v>Totals: __</v>
          </cell>
          <cell r="B45" t="str">
            <v>________</v>
          </cell>
          <cell r="C45" t="str">
            <v>__________</v>
          </cell>
          <cell r="D45" t="str">
            <v>__________</v>
          </cell>
        </row>
        <row r="46">
          <cell r="A46">
            <v>1994</v>
          </cell>
          <cell r="B46">
            <v>36541</v>
          </cell>
          <cell r="C46">
            <v>2580786</v>
          </cell>
          <cell r="D46">
            <v>3107</v>
          </cell>
        </row>
        <row r="48">
          <cell r="A48">
            <v>34700</v>
          </cell>
          <cell r="B48">
            <v>20976</v>
          </cell>
          <cell r="C48">
            <v>1242945</v>
          </cell>
          <cell r="D48" t="str">
            <v>1,991     59256        8.67      12       317</v>
          </cell>
        </row>
        <row r="49">
          <cell r="A49">
            <v>34731</v>
          </cell>
          <cell r="B49">
            <v>21262</v>
          </cell>
          <cell r="C49">
            <v>1063852</v>
          </cell>
          <cell r="D49" t="str">
            <v>1,997     50036        8.59      10       246</v>
          </cell>
        </row>
        <row r="50">
          <cell r="A50">
            <v>34759</v>
          </cell>
          <cell r="B50">
            <v>20569</v>
          </cell>
          <cell r="C50">
            <v>1120709</v>
          </cell>
          <cell r="D50" t="str">
            <v>2,470     54486       10.72       9       250</v>
          </cell>
        </row>
        <row r="51">
          <cell r="A51">
            <v>34790</v>
          </cell>
          <cell r="B51">
            <v>21109</v>
          </cell>
          <cell r="C51">
            <v>1117612</v>
          </cell>
          <cell r="D51" t="str">
            <v>2,568     52945       10.85       9       264</v>
          </cell>
        </row>
        <row r="52">
          <cell r="A52">
            <v>34820</v>
          </cell>
          <cell r="B52">
            <v>11344</v>
          </cell>
          <cell r="C52">
            <v>669981</v>
          </cell>
          <cell r="D52" t="str">
            <v>5,525     59061       32.75      10       238</v>
          </cell>
        </row>
        <row r="53">
          <cell r="A53">
            <v>34851</v>
          </cell>
          <cell r="B53">
            <v>11368</v>
          </cell>
          <cell r="C53">
            <v>646970</v>
          </cell>
          <cell r="D53" t="str">
            <v>6,517     56912       36.44      10       233</v>
          </cell>
        </row>
        <row r="54">
          <cell r="A54">
            <v>34881</v>
          </cell>
          <cell r="B54">
            <v>10448</v>
          </cell>
          <cell r="C54">
            <v>615447</v>
          </cell>
          <cell r="D54" t="str">
            <v>7,683     58906       42.37       9       246</v>
          </cell>
        </row>
        <row r="55">
          <cell r="A55">
            <v>34912</v>
          </cell>
          <cell r="B55">
            <v>10237</v>
          </cell>
          <cell r="C55">
            <v>608629</v>
          </cell>
          <cell r="D55" t="str">
            <v>13,682     59454       57.20       8       246</v>
          </cell>
        </row>
        <row r="56">
          <cell r="A56">
            <v>34943</v>
          </cell>
          <cell r="B56">
            <v>9293</v>
          </cell>
          <cell r="C56">
            <v>513396</v>
          </cell>
          <cell r="D56" t="str">
            <v>7,571     55246       44.89       9       248</v>
          </cell>
        </row>
        <row r="57">
          <cell r="A57">
            <v>34973</v>
          </cell>
          <cell r="B57">
            <v>8808</v>
          </cell>
          <cell r="C57">
            <v>562852</v>
          </cell>
          <cell r="D57" t="str">
            <v>13,388     63903       60.32      11       313</v>
          </cell>
        </row>
        <row r="58">
          <cell r="A58">
            <v>35004</v>
          </cell>
          <cell r="B58">
            <v>2944</v>
          </cell>
          <cell r="C58">
            <v>252319</v>
          </cell>
          <cell r="D58" t="str">
            <v>10,173     85707       77.56      11       304</v>
          </cell>
        </row>
        <row r="59">
          <cell r="A59">
            <v>35034</v>
          </cell>
          <cell r="B59">
            <v>1152</v>
          </cell>
          <cell r="C59">
            <v>170748</v>
          </cell>
          <cell r="D59" t="str">
            <v>5,520    148219       82.73      11       299</v>
          </cell>
        </row>
        <row r="60">
          <cell r="A60" t="str">
            <v>Totals: __</v>
          </cell>
          <cell r="B60" t="str">
            <v>________</v>
          </cell>
          <cell r="C60" t="str">
            <v>__________</v>
          </cell>
          <cell r="D60" t="str">
            <v>__________</v>
          </cell>
        </row>
        <row r="61">
          <cell r="A61">
            <v>1995</v>
          </cell>
          <cell r="B61">
            <v>149510</v>
          </cell>
          <cell r="C61">
            <v>8585460</v>
          </cell>
          <cell r="D61">
            <v>79085</v>
          </cell>
        </row>
        <row r="63">
          <cell r="A63">
            <v>35065</v>
          </cell>
          <cell r="B63">
            <v>1059</v>
          </cell>
          <cell r="C63">
            <v>139036</v>
          </cell>
          <cell r="D63" t="str">
            <v>644    131290       37.82      10       282</v>
          </cell>
        </row>
        <row r="64">
          <cell r="A64">
            <v>35096</v>
          </cell>
          <cell r="B64">
            <v>1028</v>
          </cell>
          <cell r="C64">
            <v>121138</v>
          </cell>
          <cell r="D64" t="str">
            <v>374    117839       26.68      10       263</v>
          </cell>
        </row>
        <row r="65">
          <cell r="A65">
            <v>35125</v>
          </cell>
          <cell r="B65">
            <v>1652</v>
          </cell>
          <cell r="C65">
            <v>167868</v>
          </cell>
          <cell r="D65" t="str">
            <v>1,995    101616       54.70      11       300</v>
          </cell>
        </row>
        <row r="66">
          <cell r="A66">
            <v>35156</v>
          </cell>
          <cell r="B66">
            <v>801</v>
          </cell>
          <cell r="C66">
            <v>111727</v>
          </cell>
          <cell r="D66" t="str">
            <v>432    139485       35.04      10       275</v>
          </cell>
        </row>
        <row r="67">
          <cell r="A67">
            <v>35186</v>
          </cell>
          <cell r="B67">
            <v>732</v>
          </cell>
          <cell r="C67">
            <v>110166</v>
          </cell>
          <cell r="D67" t="str">
            <v>299    150501       29.00       9       270</v>
          </cell>
        </row>
        <row r="68">
          <cell r="A68">
            <v>35217</v>
          </cell>
          <cell r="B68">
            <v>800</v>
          </cell>
          <cell r="C68">
            <v>120021</v>
          </cell>
          <cell r="D68" t="str">
            <v>433    150027       35.12      10       277</v>
          </cell>
        </row>
        <row r="69">
          <cell r="A69">
            <v>35247</v>
          </cell>
          <cell r="B69">
            <v>930</v>
          </cell>
          <cell r="C69">
            <v>118498</v>
          </cell>
          <cell r="D69" t="str">
            <v>286    127418       23.52      10       286</v>
          </cell>
        </row>
        <row r="70">
          <cell r="A70">
            <v>35278</v>
          </cell>
          <cell r="B70">
            <v>560</v>
          </cell>
          <cell r="C70">
            <v>111766</v>
          </cell>
          <cell r="D70" t="str">
            <v>272    199583       32.69       9       277</v>
          </cell>
        </row>
        <row r="71">
          <cell r="A71">
            <v>35309</v>
          </cell>
          <cell r="B71">
            <v>816</v>
          </cell>
          <cell r="C71">
            <v>107153</v>
          </cell>
          <cell r="D71" t="str">
            <v>341    131315       29.47       9       270</v>
          </cell>
        </row>
        <row r="72">
          <cell r="A72">
            <v>35339</v>
          </cell>
          <cell r="B72">
            <v>569</v>
          </cell>
          <cell r="C72">
            <v>102897</v>
          </cell>
          <cell r="D72" t="str">
            <v>260    180839       31.36       9       279</v>
          </cell>
        </row>
        <row r="73">
          <cell r="A73">
            <v>35370</v>
          </cell>
          <cell r="B73">
            <v>757</v>
          </cell>
          <cell r="C73">
            <v>93759</v>
          </cell>
          <cell r="D73" t="str">
            <v>263    123857       25.78       9       270</v>
          </cell>
        </row>
        <row r="74">
          <cell r="A74">
            <v>35400</v>
          </cell>
          <cell r="B74">
            <v>442</v>
          </cell>
          <cell r="C74">
            <v>65314</v>
          </cell>
          <cell r="D74" t="str">
            <v>234    147770       34.62       8       247</v>
          </cell>
        </row>
        <row r="75">
          <cell r="A75" t="str">
            <v>Totals: __</v>
          </cell>
          <cell r="B75" t="str">
            <v>________</v>
          </cell>
          <cell r="C75" t="str">
            <v>__________</v>
          </cell>
          <cell r="D75" t="str">
            <v>__________</v>
          </cell>
        </row>
        <row r="76">
          <cell r="A76">
            <v>1996</v>
          </cell>
          <cell r="B76">
            <v>10146</v>
          </cell>
          <cell r="C76">
            <v>1369343</v>
          </cell>
          <cell r="D76">
            <v>5833</v>
          </cell>
        </row>
        <row r="78">
          <cell r="A78">
            <v>35431</v>
          </cell>
          <cell r="B78">
            <v>241</v>
          </cell>
          <cell r="C78">
            <v>108588</v>
          </cell>
          <cell r="D78" t="str">
            <v>149    450573       38.21       8       248</v>
          </cell>
        </row>
        <row r="79">
          <cell r="A79">
            <v>35462</v>
          </cell>
          <cell r="B79">
            <v>527</v>
          </cell>
          <cell r="C79">
            <v>60679</v>
          </cell>
          <cell r="D79" t="str">
            <v>140    115141       20.99       7       196</v>
          </cell>
        </row>
        <row r="80">
          <cell r="A80">
            <v>35490</v>
          </cell>
          <cell r="B80">
            <v>351</v>
          </cell>
          <cell r="C80">
            <v>45591</v>
          </cell>
          <cell r="D80" t="str">
            <v>340    129889       49.20       9       279</v>
          </cell>
        </row>
        <row r="81">
          <cell r="A81">
            <v>35521</v>
          </cell>
          <cell r="B81">
            <v>619</v>
          </cell>
          <cell r="C81">
            <v>91659</v>
          </cell>
          <cell r="D81" t="str">
            <v>216    148076       25.87       9       270</v>
          </cell>
        </row>
        <row r="82">
          <cell r="A82">
            <v>35551</v>
          </cell>
          <cell r="B82">
            <v>620</v>
          </cell>
          <cell r="C82">
            <v>82592</v>
          </cell>
          <cell r="D82" t="str">
            <v>125    133213       16.78       9       264</v>
          </cell>
        </row>
        <row r="83">
          <cell r="A83">
            <v>35582</v>
          </cell>
          <cell r="B83">
            <v>695</v>
          </cell>
          <cell r="C83">
            <v>82696</v>
          </cell>
          <cell r="D83" t="str">
            <v>260    118988       27.23       9       252</v>
          </cell>
        </row>
        <row r="84">
          <cell r="A84">
            <v>35612</v>
          </cell>
          <cell r="B84">
            <v>619</v>
          </cell>
          <cell r="C84">
            <v>87359</v>
          </cell>
          <cell r="D84" t="str">
            <v>211    141130       25.42       9       270</v>
          </cell>
        </row>
        <row r="85">
          <cell r="A85">
            <v>35643</v>
          </cell>
          <cell r="B85">
            <v>658</v>
          </cell>
          <cell r="C85">
            <v>89504</v>
          </cell>
          <cell r="D85" t="str">
            <v>170    136025       20.53       9       278</v>
          </cell>
        </row>
        <row r="86">
          <cell r="A86">
            <v>35674</v>
          </cell>
          <cell r="B86">
            <v>524</v>
          </cell>
          <cell r="C86">
            <v>160009</v>
          </cell>
          <cell r="D86" t="str">
            <v>317    305361       37.69       9       269</v>
          </cell>
        </row>
        <row r="87">
          <cell r="A87">
            <v>35704</v>
          </cell>
          <cell r="B87">
            <v>608</v>
          </cell>
          <cell r="C87">
            <v>84086</v>
          </cell>
          <cell r="D87" t="str">
            <v>360    138300       37.19       9       279</v>
          </cell>
        </row>
        <row r="88">
          <cell r="A88">
            <v>35735</v>
          </cell>
          <cell r="B88">
            <v>388</v>
          </cell>
          <cell r="C88">
            <v>80119</v>
          </cell>
          <cell r="D88" t="str">
            <v>228    206493       37.01       9       269</v>
          </cell>
        </row>
        <row r="89">
          <cell r="A89">
            <v>35765</v>
          </cell>
          <cell r="B89">
            <v>533</v>
          </cell>
          <cell r="C89">
            <v>80805</v>
          </cell>
          <cell r="D89" t="str">
            <v>436    151605       44.99       9       279</v>
          </cell>
        </row>
        <row r="90">
          <cell r="A90" t="str">
            <v>Totals: __</v>
          </cell>
          <cell r="B90" t="str">
            <v>________</v>
          </cell>
          <cell r="C90" t="str">
            <v>__________</v>
          </cell>
          <cell r="D90" t="str">
            <v>__________</v>
          </cell>
        </row>
        <row r="91">
          <cell r="A91">
            <v>1997</v>
          </cell>
          <cell r="B91">
            <v>6383</v>
          </cell>
          <cell r="C91">
            <v>1053687</v>
          </cell>
          <cell r="D91">
            <v>2952</v>
          </cell>
        </row>
        <row r="93">
          <cell r="A93">
            <v>35796</v>
          </cell>
          <cell r="B93">
            <v>545</v>
          </cell>
          <cell r="C93">
            <v>80440</v>
          </cell>
          <cell r="D93" t="str">
            <v>321    147597       37.07       9       277</v>
          </cell>
        </row>
        <row r="94">
          <cell r="A94">
            <v>35827</v>
          </cell>
          <cell r="B94">
            <v>533</v>
          </cell>
          <cell r="C94">
            <v>72582</v>
          </cell>
          <cell r="D94" t="str">
            <v>418    136177       43.95       9       252</v>
          </cell>
        </row>
        <row r="95">
          <cell r="A95">
            <v>35855</v>
          </cell>
          <cell r="B95">
            <v>394</v>
          </cell>
          <cell r="C95">
            <v>68167</v>
          </cell>
          <cell r="D95" t="str">
            <v>132    173013       25.10       8       248</v>
          </cell>
        </row>
        <row r="96">
          <cell r="A96">
            <v>35886</v>
          </cell>
          <cell r="B96">
            <v>320</v>
          </cell>
          <cell r="C96">
            <v>72343</v>
          </cell>
          <cell r="D96" t="str">
            <v>200    226072       38.46       9       270</v>
          </cell>
        </row>
        <row r="97">
          <cell r="A97">
            <v>35916</v>
          </cell>
          <cell r="B97">
            <v>585</v>
          </cell>
          <cell r="C97">
            <v>72217</v>
          </cell>
          <cell r="D97" t="str">
            <v>167    123448       22.21       9       279</v>
          </cell>
        </row>
        <row r="98">
          <cell r="A98">
            <v>35947</v>
          </cell>
          <cell r="B98">
            <v>422</v>
          </cell>
          <cell r="C98">
            <v>60486</v>
          </cell>
          <cell r="D98" t="str">
            <v>161    143332       27.62       9       255</v>
          </cell>
        </row>
        <row r="99">
          <cell r="A99">
            <v>35977</v>
          </cell>
          <cell r="B99">
            <v>395</v>
          </cell>
          <cell r="C99">
            <v>73503</v>
          </cell>
          <cell r="D99" t="str">
            <v>165    186084       29.46       9       279</v>
          </cell>
        </row>
        <row r="100">
          <cell r="A100">
            <v>36008</v>
          </cell>
          <cell r="B100">
            <v>335</v>
          </cell>
          <cell r="C100">
            <v>154047</v>
          </cell>
          <cell r="D100" t="str">
            <v>249    459842       42.64       9       279</v>
          </cell>
        </row>
        <row r="101">
          <cell r="A101">
            <v>36039</v>
          </cell>
          <cell r="B101">
            <v>333</v>
          </cell>
          <cell r="C101">
            <v>53884</v>
          </cell>
          <cell r="D101" t="str">
            <v>128    161814       27.77       8       240</v>
          </cell>
        </row>
        <row r="102">
          <cell r="A102">
            <v>36069</v>
          </cell>
          <cell r="B102">
            <v>176</v>
          </cell>
          <cell r="C102">
            <v>68877</v>
          </cell>
          <cell r="D102" t="str">
            <v>191    391347       52.04       9       279</v>
          </cell>
        </row>
        <row r="103">
          <cell r="A103">
            <v>36100</v>
          </cell>
          <cell r="B103">
            <v>384</v>
          </cell>
          <cell r="C103">
            <v>50739</v>
          </cell>
          <cell r="D103" t="str">
            <v>277    132133       41.91       9       270</v>
          </cell>
        </row>
        <row r="104">
          <cell r="A104">
            <v>36130</v>
          </cell>
          <cell r="B104">
            <v>648</v>
          </cell>
          <cell r="C104">
            <v>60984</v>
          </cell>
          <cell r="D104" t="str">
            <v>187     94112       22.40       9       264</v>
          </cell>
        </row>
        <row r="105">
          <cell r="A105" t="str">
            <v>Totals: __</v>
          </cell>
          <cell r="B105" t="str">
            <v>________</v>
          </cell>
          <cell r="C105" t="str">
            <v>__________</v>
          </cell>
          <cell r="D105" t="str">
            <v>__________</v>
          </cell>
        </row>
        <row r="106">
          <cell r="A106">
            <v>1998</v>
          </cell>
          <cell r="B106">
            <v>5070</v>
          </cell>
          <cell r="C106">
            <v>888269</v>
          </cell>
          <cell r="D106">
            <v>2596</v>
          </cell>
        </row>
        <row r="108">
          <cell r="A108">
            <v>36161</v>
          </cell>
          <cell r="B108">
            <v>192</v>
          </cell>
          <cell r="C108">
            <v>47136</v>
          </cell>
          <cell r="D108" t="str">
            <v>240    245501       55.56       6       186</v>
          </cell>
        </row>
        <row r="109">
          <cell r="A109">
            <v>36192</v>
          </cell>
          <cell r="B109">
            <v>202</v>
          </cell>
          <cell r="C109">
            <v>44317</v>
          </cell>
          <cell r="D109" t="str">
            <v>276    219392       57.74       6       168</v>
          </cell>
        </row>
        <row r="110">
          <cell r="A110">
            <v>36220</v>
          </cell>
          <cell r="B110">
            <v>574</v>
          </cell>
          <cell r="C110">
            <v>82709</v>
          </cell>
          <cell r="D110" t="str">
            <v>227    144093       28.34       9       278</v>
          </cell>
        </row>
        <row r="111">
          <cell r="A111">
            <v>36251</v>
          </cell>
          <cell r="B111">
            <v>440</v>
          </cell>
          <cell r="C111">
            <v>60752</v>
          </cell>
          <cell r="D111" t="str">
            <v>278    138073       38.72       9       270</v>
          </cell>
        </row>
        <row r="112">
          <cell r="A112">
            <v>36281</v>
          </cell>
          <cell r="B112">
            <v>429</v>
          </cell>
          <cell r="C112">
            <v>56546</v>
          </cell>
          <cell r="D112" t="str">
            <v>209    131809       32.76       9       271</v>
          </cell>
        </row>
        <row r="113">
          <cell r="A113">
            <v>36312</v>
          </cell>
          <cell r="B113">
            <v>296</v>
          </cell>
          <cell r="C113">
            <v>61662</v>
          </cell>
          <cell r="D113" t="str">
            <v>256    208318       46.38       9       270</v>
          </cell>
        </row>
        <row r="114">
          <cell r="A114">
            <v>36342</v>
          </cell>
          <cell r="B114">
            <v>438</v>
          </cell>
          <cell r="C114">
            <v>59450</v>
          </cell>
          <cell r="D114" t="str">
            <v>189    135731       30.14       9       279</v>
          </cell>
        </row>
        <row r="115">
          <cell r="A115">
            <v>36373</v>
          </cell>
          <cell r="B115">
            <v>351</v>
          </cell>
          <cell r="C115">
            <v>57499</v>
          </cell>
          <cell r="D115" t="str">
            <v>184    163815       34.39       9       279</v>
          </cell>
        </row>
        <row r="116">
          <cell r="A116">
            <v>36404</v>
          </cell>
          <cell r="B116">
            <v>296</v>
          </cell>
          <cell r="C116">
            <v>57006</v>
          </cell>
          <cell r="D116" t="str">
            <v>245    192588       45.29       9       270</v>
          </cell>
        </row>
        <row r="117">
          <cell r="A117">
            <v>36434</v>
          </cell>
          <cell r="B117">
            <v>181</v>
          </cell>
          <cell r="C117">
            <v>31723</v>
          </cell>
          <cell r="D117" t="str">
            <v>145    175266       44.48       6       186</v>
          </cell>
        </row>
        <row r="118">
          <cell r="A118">
            <v>36465</v>
          </cell>
          <cell r="B118">
            <v>279</v>
          </cell>
          <cell r="C118">
            <v>51679</v>
          </cell>
          <cell r="D118" t="str">
            <v>135    185230       32.61       9       261</v>
          </cell>
        </row>
        <row r="119">
          <cell r="A119">
            <v>36495</v>
          </cell>
          <cell r="B119">
            <v>118</v>
          </cell>
          <cell r="C119">
            <v>55083</v>
          </cell>
          <cell r="D119" t="str">
            <v>258    466806       68.62       9       274</v>
          </cell>
        </row>
        <row r="120">
          <cell r="A120" t="str">
            <v>Totals: __</v>
          </cell>
          <cell r="B120" t="str">
            <v>________</v>
          </cell>
          <cell r="C120" t="str">
            <v>__________</v>
          </cell>
          <cell r="D120" t="str">
            <v>__________</v>
          </cell>
        </row>
        <row r="121">
          <cell r="A121">
            <v>1999</v>
          </cell>
          <cell r="B121">
            <v>3796</v>
          </cell>
          <cell r="C121">
            <v>665562</v>
          </cell>
          <cell r="D121">
            <v>2642</v>
          </cell>
        </row>
        <row r="123">
          <cell r="A123">
            <v>36526</v>
          </cell>
          <cell r="B123">
            <v>235</v>
          </cell>
          <cell r="C123">
            <v>55361</v>
          </cell>
          <cell r="D123" t="str">
            <v>333    235579       58.63       9       279</v>
          </cell>
        </row>
        <row r="124">
          <cell r="A124">
            <v>36557</v>
          </cell>
          <cell r="B124">
            <v>83</v>
          </cell>
          <cell r="C124">
            <v>23926</v>
          </cell>
          <cell r="D124" t="str">
            <v>109    288266       56.77       5       145</v>
          </cell>
        </row>
        <row r="125">
          <cell r="A125">
            <v>36586</v>
          </cell>
          <cell r="B125">
            <v>157</v>
          </cell>
          <cell r="C125">
            <v>39168</v>
          </cell>
          <cell r="D125" t="str">
            <v>184    249478       53.96       7       212</v>
          </cell>
        </row>
        <row r="126">
          <cell r="A126">
            <v>36617</v>
          </cell>
          <cell r="B126">
            <v>259</v>
          </cell>
          <cell r="C126">
            <v>38811</v>
          </cell>
          <cell r="D126" t="str">
            <v>147    149850       36.21       7       205</v>
          </cell>
        </row>
        <row r="127">
          <cell r="A127">
            <v>36647</v>
          </cell>
          <cell r="B127">
            <v>87</v>
          </cell>
          <cell r="C127">
            <v>39011</v>
          </cell>
          <cell r="D127" t="str">
            <v>114    448403       56.72       7       217</v>
          </cell>
        </row>
        <row r="128">
          <cell r="A128">
            <v>36678</v>
          </cell>
          <cell r="B128">
            <v>160</v>
          </cell>
          <cell r="C128">
            <v>26980</v>
          </cell>
          <cell r="D128" t="str">
            <v>127    168626       44.25       7       204</v>
          </cell>
        </row>
        <row r="129">
          <cell r="A129">
            <v>36708</v>
          </cell>
          <cell r="B129">
            <v>185</v>
          </cell>
          <cell r="C129">
            <v>35782</v>
          </cell>
          <cell r="D129" t="str">
            <v>166    193417       47.29       7       217</v>
          </cell>
        </row>
        <row r="130">
          <cell r="A130">
            <v>36739</v>
          </cell>
          <cell r="B130">
            <v>410</v>
          </cell>
          <cell r="C130">
            <v>46010</v>
          </cell>
          <cell r="D130" t="str">
            <v>251    112220       37.97       8       246</v>
          </cell>
        </row>
        <row r="131">
          <cell r="A131">
            <v>36770</v>
          </cell>
          <cell r="B131">
            <v>89</v>
          </cell>
          <cell r="C131">
            <v>29920</v>
          </cell>
          <cell r="D131" t="str">
            <v>131    336180       59.55       6       180</v>
          </cell>
        </row>
        <row r="132">
          <cell r="A132">
            <v>36800</v>
          </cell>
          <cell r="B132">
            <v>344</v>
          </cell>
          <cell r="C132">
            <v>46424</v>
          </cell>
          <cell r="D132" t="str">
            <v>301    134954       46.67       9       277</v>
          </cell>
        </row>
        <row r="133">
          <cell r="A133">
            <v>36831</v>
          </cell>
          <cell r="B133">
            <v>143</v>
          </cell>
          <cell r="C133">
            <v>40764</v>
          </cell>
          <cell r="D133" t="str">
            <v>133    285063       48.19       9       266</v>
          </cell>
        </row>
        <row r="134">
          <cell r="A134">
            <v>36861</v>
          </cell>
          <cell r="B134">
            <v>73</v>
          </cell>
          <cell r="C134">
            <v>35827</v>
          </cell>
          <cell r="D134" t="str">
            <v>141    490781       65.89       9       275</v>
          </cell>
        </row>
        <row r="135">
          <cell r="A135" t="str">
            <v>Totals: __</v>
          </cell>
          <cell r="B135" t="str">
            <v>________</v>
          </cell>
          <cell r="C135" t="str">
            <v>__________</v>
          </cell>
          <cell r="D135" t="str">
            <v>__________</v>
          </cell>
        </row>
        <row r="136">
          <cell r="A136">
            <v>2000</v>
          </cell>
          <cell r="B136">
            <v>2225</v>
          </cell>
          <cell r="C136">
            <v>457984</v>
          </cell>
          <cell r="D136">
            <v>2137</v>
          </cell>
        </row>
        <row r="138">
          <cell r="A138">
            <v>36892</v>
          </cell>
          <cell r="B138">
            <v>302</v>
          </cell>
          <cell r="C138">
            <v>39135</v>
          </cell>
          <cell r="D138" t="str">
            <v>179    129587       37.21       9       279</v>
          </cell>
        </row>
        <row r="139">
          <cell r="A139">
            <v>36923</v>
          </cell>
          <cell r="B139">
            <v>101</v>
          </cell>
          <cell r="C139">
            <v>37055</v>
          </cell>
          <cell r="D139" t="str">
            <v>204    366882       66.89       8       224</v>
          </cell>
        </row>
        <row r="140">
          <cell r="A140">
            <v>36951</v>
          </cell>
          <cell r="B140">
            <v>220</v>
          </cell>
          <cell r="C140">
            <v>26827</v>
          </cell>
          <cell r="D140" t="str">
            <v>168    121941       43.30       5       154</v>
          </cell>
        </row>
        <row r="141">
          <cell r="A141">
            <v>36982</v>
          </cell>
          <cell r="B141">
            <v>72</v>
          </cell>
          <cell r="C141">
            <v>16739</v>
          </cell>
          <cell r="D141" t="str">
            <v>107    232487       59.78       3        87</v>
          </cell>
        </row>
        <row r="142">
          <cell r="A142">
            <v>37012</v>
          </cell>
          <cell r="B142">
            <v>67</v>
          </cell>
          <cell r="C142">
            <v>17576</v>
          </cell>
          <cell r="D142" t="str">
            <v>122    262329       64.55       3        89</v>
          </cell>
        </row>
        <row r="143">
          <cell r="A143">
            <v>37043</v>
          </cell>
          <cell r="B143">
            <v>54</v>
          </cell>
          <cell r="C143">
            <v>14909</v>
          </cell>
          <cell r="D143" t="str">
            <v>86    276093       61.43       3        82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p99"/>
    </sheetNames>
    <sheetDataSet>
      <sheetData sheetId="0">
        <row r="33">
          <cell r="A33">
            <v>36404</v>
          </cell>
          <cell r="B33">
            <v>8</v>
          </cell>
          <cell r="C33">
            <v>9541</v>
          </cell>
          <cell r="D33">
            <v>1192626</v>
          </cell>
          <cell r="F33" t="str">
            <v>1        30</v>
          </cell>
        </row>
        <row r="34">
          <cell r="A34">
            <v>36434</v>
          </cell>
          <cell r="C34">
            <v>24863</v>
          </cell>
          <cell r="F34" t="str">
            <v>1        31</v>
          </cell>
        </row>
        <row r="35">
          <cell r="A35">
            <v>36465</v>
          </cell>
          <cell r="C35">
            <v>14515</v>
          </cell>
          <cell r="F35" t="str">
            <v>1        30</v>
          </cell>
        </row>
        <row r="36">
          <cell r="A36">
            <v>36495</v>
          </cell>
          <cell r="B36">
            <v>99</v>
          </cell>
          <cell r="C36">
            <v>11872</v>
          </cell>
          <cell r="D36">
            <v>119920</v>
          </cell>
          <cell r="F36" t="str">
            <v>1        31</v>
          </cell>
        </row>
        <row r="37">
          <cell r="A37" t="str">
            <v>Totals: ____</v>
          </cell>
          <cell r="B37" t="str">
            <v>______</v>
          </cell>
          <cell r="C37" t="str">
            <v>__________  _</v>
          </cell>
          <cell r="D37" t="str">
            <v>_________</v>
          </cell>
        </row>
        <row r="38">
          <cell r="A38">
            <v>1999</v>
          </cell>
          <cell r="B38">
            <v>107</v>
          </cell>
          <cell r="C38">
            <v>60791</v>
          </cell>
        </row>
        <row r="40">
          <cell r="A40">
            <v>36526</v>
          </cell>
          <cell r="C40">
            <v>10489</v>
          </cell>
          <cell r="F40" t="str">
            <v>1        31</v>
          </cell>
        </row>
        <row r="41">
          <cell r="A41">
            <v>36557</v>
          </cell>
          <cell r="B41">
            <v>47</v>
          </cell>
          <cell r="C41">
            <v>8782</v>
          </cell>
          <cell r="D41">
            <v>186852</v>
          </cell>
          <cell r="F41" t="str">
            <v>1        29</v>
          </cell>
        </row>
        <row r="42">
          <cell r="A42">
            <v>36586</v>
          </cell>
          <cell r="B42">
            <v>41</v>
          </cell>
          <cell r="C42">
            <v>8526</v>
          </cell>
          <cell r="D42">
            <v>207952</v>
          </cell>
          <cell r="F42" t="str">
            <v>1        31</v>
          </cell>
        </row>
        <row r="43">
          <cell r="A43">
            <v>36678</v>
          </cell>
          <cell r="C43">
            <v>6689</v>
          </cell>
          <cell r="F43" t="str">
            <v>1        30</v>
          </cell>
        </row>
        <row r="44">
          <cell r="A44">
            <v>36708</v>
          </cell>
          <cell r="B44">
            <v>71</v>
          </cell>
          <cell r="C44">
            <v>6696</v>
          </cell>
          <cell r="D44">
            <v>94310</v>
          </cell>
          <cell r="F44" t="str">
            <v>1        31</v>
          </cell>
        </row>
        <row r="45">
          <cell r="A45">
            <v>36739</v>
          </cell>
          <cell r="B45">
            <v>35</v>
          </cell>
          <cell r="C45">
            <v>6310</v>
          </cell>
          <cell r="D45">
            <v>180286</v>
          </cell>
          <cell r="F45" t="str">
            <v>1        31</v>
          </cell>
        </row>
        <row r="46">
          <cell r="A46">
            <v>36861</v>
          </cell>
          <cell r="C46">
            <v>5475</v>
          </cell>
          <cell r="F46" t="str">
            <v>1        31</v>
          </cell>
        </row>
        <row r="47">
          <cell r="A47" t="str">
            <v>Totals: ____</v>
          </cell>
          <cell r="B47" t="str">
            <v>______</v>
          </cell>
          <cell r="C47" t="str">
            <v>__________  _</v>
          </cell>
          <cell r="D47" t="str">
            <v>_________</v>
          </cell>
        </row>
        <row r="48">
          <cell r="A48">
            <v>2000</v>
          </cell>
          <cell r="B48">
            <v>194</v>
          </cell>
          <cell r="C48">
            <v>52967</v>
          </cell>
        </row>
        <row r="50">
          <cell r="A50">
            <v>36892</v>
          </cell>
          <cell r="C50">
            <v>5257</v>
          </cell>
          <cell r="F50" t="str">
            <v>1        31</v>
          </cell>
        </row>
        <row r="51">
          <cell r="A51">
            <v>36951</v>
          </cell>
          <cell r="C51">
            <v>4976</v>
          </cell>
          <cell r="F51" t="str">
            <v>1        31</v>
          </cell>
        </row>
        <row r="52">
          <cell r="A52" t="str">
            <v>Totals: ____</v>
          </cell>
          <cell r="B52" t="str">
            <v>______</v>
          </cell>
          <cell r="C52" t="str">
            <v>__________  _</v>
          </cell>
          <cell r="D52" t="str">
            <v>_________</v>
          </cell>
        </row>
        <row r="53">
          <cell r="A53">
            <v>2001</v>
          </cell>
          <cell r="C53">
            <v>10233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t99"/>
    </sheetNames>
    <sheetDataSet>
      <sheetData sheetId="0">
        <row r="33">
          <cell r="A33">
            <v>36434</v>
          </cell>
          <cell r="B33">
            <v>2502</v>
          </cell>
          <cell r="C33">
            <v>233201</v>
          </cell>
          <cell r="D33" t="str">
            <v>312     93206       11.09       4        72</v>
          </cell>
        </row>
        <row r="34">
          <cell r="A34">
            <v>36465</v>
          </cell>
          <cell r="B34">
            <v>2240</v>
          </cell>
          <cell r="C34">
            <v>254058</v>
          </cell>
          <cell r="D34" t="str">
            <v>51    113419        2.23       3        60</v>
          </cell>
        </row>
        <row r="35">
          <cell r="A35">
            <v>36495</v>
          </cell>
          <cell r="B35">
            <v>2277</v>
          </cell>
          <cell r="C35">
            <v>242974</v>
          </cell>
          <cell r="D35" t="str">
            <v>37    106708        1.60       2        31</v>
          </cell>
        </row>
        <row r="36">
          <cell r="A36" t="str">
            <v>Totals: ___</v>
          </cell>
          <cell r="B36" t="str">
            <v>_______</v>
          </cell>
          <cell r="C36" t="str">
            <v>__________</v>
          </cell>
          <cell r="D36" t="str">
            <v>__________</v>
          </cell>
        </row>
        <row r="37">
          <cell r="A37">
            <v>1999</v>
          </cell>
          <cell r="B37">
            <v>7019</v>
          </cell>
          <cell r="C37">
            <v>730233</v>
          </cell>
          <cell r="D37">
            <v>400</v>
          </cell>
        </row>
        <row r="39">
          <cell r="A39">
            <v>36526</v>
          </cell>
          <cell r="B39">
            <v>3006</v>
          </cell>
          <cell r="C39">
            <v>257620</v>
          </cell>
          <cell r="D39" t="str">
            <v>151     85702        4.78       3        77</v>
          </cell>
        </row>
        <row r="40">
          <cell r="A40">
            <v>36557</v>
          </cell>
          <cell r="C40">
            <v>2353</v>
          </cell>
          <cell r="D40" t="str">
            <v>15                             1        29</v>
          </cell>
        </row>
        <row r="41">
          <cell r="A41">
            <v>36586</v>
          </cell>
          <cell r="B41">
            <v>134</v>
          </cell>
          <cell r="C41">
            <v>2418</v>
          </cell>
          <cell r="D41" t="str">
            <v>15     18045       10.07       1        31</v>
          </cell>
        </row>
        <row r="42">
          <cell r="A42">
            <v>36617</v>
          </cell>
          <cell r="B42">
            <v>40</v>
          </cell>
          <cell r="C42">
            <v>1416</v>
          </cell>
          <cell r="D42" t="str">
            <v>12     35401       23.08       1        23</v>
          </cell>
        </row>
        <row r="43">
          <cell r="A43">
            <v>36647</v>
          </cell>
          <cell r="B43">
            <v>1887</v>
          </cell>
          <cell r="C43">
            <v>220745</v>
          </cell>
          <cell r="D43" t="str">
            <v>137    116982        6.77       2        58</v>
          </cell>
        </row>
        <row r="44">
          <cell r="A44">
            <v>36678</v>
          </cell>
          <cell r="B44">
            <v>2340</v>
          </cell>
          <cell r="C44">
            <v>216652</v>
          </cell>
          <cell r="D44" t="str">
            <v>124     92587        5.03       3        87</v>
          </cell>
        </row>
        <row r="45">
          <cell r="A45">
            <v>36708</v>
          </cell>
          <cell r="B45">
            <v>2141</v>
          </cell>
          <cell r="C45">
            <v>219167</v>
          </cell>
          <cell r="D45" t="str">
            <v>134    102367        5.89       3        93</v>
          </cell>
        </row>
        <row r="46">
          <cell r="A46">
            <v>36739</v>
          </cell>
          <cell r="B46">
            <v>2124</v>
          </cell>
          <cell r="C46">
            <v>212346</v>
          </cell>
          <cell r="D46" t="str">
            <v>149     99975        6.56       2        62</v>
          </cell>
        </row>
        <row r="47">
          <cell r="A47">
            <v>36770</v>
          </cell>
          <cell r="B47">
            <v>1467</v>
          </cell>
          <cell r="C47">
            <v>173860</v>
          </cell>
          <cell r="D47" t="str">
            <v>158    118514        9.72       2        57</v>
          </cell>
        </row>
        <row r="48">
          <cell r="A48">
            <v>36800</v>
          </cell>
          <cell r="B48">
            <v>1437</v>
          </cell>
          <cell r="C48">
            <v>177433</v>
          </cell>
          <cell r="D48" t="str">
            <v>162    123475       10.13       2        57</v>
          </cell>
        </row>
        <row r="49">
          <cell r="A49">
            <v>36831</v>
          </cell>
          <cell r="B49">
            <v>1986</v>
          </cell>
          <cell r="C49">
            <v>202058</v>
          </cell>
          <cell r="D49" t="str">
            <v>226    101742       10.22       3        86</v>
          </cell>
        </row>
        <row r="50">
          <cell r="A50">
            <v>36861</v>
          </cell>
          <cell r="B50">
            <v>476</v>
          </cell>
          <cell r="C50">
            <v>21594</v>
          </cell>
          <cell r="D50" t="str">
            <v>18     45366        3.64       2        45</v>
          </cell>
        </row>
        <row r="51">
          <cell r="A51" t="str">
            <v>Totals: ___</v>
          </cell>
          <cell r="B51" t="str">
            <v>_______</v>
          </cell>
          <cell r="C51" t="str">
            <v>__________</v>
          </cell>
          <cell r="D51" t="str">
            <v>__________</v>
          </cell>
        </row>
        <row r="52">
          <cell r="A52">
            <v>2000</v>
          </cell>
          <cell r="B52">
            <v>17038</v>
          </cell>
          <cell r="C52">
            <v>1707662</v>
          </cell>
          <cell r="D52">
            <v>1301</v>
          </cell>
        </row>
        <row r="54">
          <cell r="A54">
            <v>36892</v>
          </cell>
          <cell r="C54">
            <v>2877</v>
          </cell>
          <cell r="D54" t="str">
            <v>11                             1        23</v>
          </cell>
        </row>
        <row r="55">
          <cell r="A55" t="str">
            <v>Totals: ___</v>
          </cell>
          <cell r="B55" t="str">
            <v>_______</v>
          </cell>
          <cell r="C55" t="str">
            <v>__________</v>
          </cell>
          <cell r="D55" t="str">
            <v>__________</v>
          </cell>
        </row>
        <row r="56">
          <cell r="A56">
            <v>2001</v>
          </cell>
          <cell r="C56">
            <v>2877</v>
          </cell>
          <cell r="D56">
            <v>11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v99"/>
    </sheetNames>
    <sheetDataSet>
      <sheetData sheetId="0">
        <row r="33">
          <cell r="A33">
            <v>36465</v>
          </cell>
          <cell r="B33">
            <v>2457</v>
          </cell>
          <cell r="C33">
            <v>274950</v>
          </cell>
          <cell r="D33" t="str">
            <v>331    111905       11.87       7       183</v>
          </cell>
        </row>
        <row r="34">
          <cell r="A34">
            <v>36495</v>
          </cell>
          <cell r="B34">
            <v>4297</v>
          </cell>
          <cell r="C34">
            <v>377303</v>
          </cell>
          <cell r="D34" t="str">
            <v>907     87807       17.43       6       185</v>
          </cell>
        </row>
        <row r="35">
          <cell r="A35" t="str">
            <v>Totals: __</v>
          </cell>
          <cell r="B35" t="str">
            <v>________</v>
          </cell>
          <cell r="C35" t="str">
            <v>__________</v>
          </cell>
          <cell r="D35" t="str">
            <v>__________</v>
          </cell>
        </row>
        <row r="36">
          <cell r="A36">
            <v>1999</v>
          </cell>
          <cell r="B36">
            <v>6754</v>
          </cell>
          <cell r="C36">
            <v>652253</v>
          </cell>
          <cell r="D36">
            <v>1238</v>
          </cell>
        </row>
        <row r="38">
          <cell r="A38">
            <v>36526</v>
          </cell>
          <cell r="B38">
            <v>4030</v>
          </cell>
          <cell r="C38">
            <v>325838</v>
          </cell>
          <cell r="D38" t="str">
            <v>1,022     80854       20.23       7       217</v>
          </cell>
        </row>
        <row r="39">
          <cell r="A39">
            <v>36557</v>
          </cell>
          <cell r="B39">
            <v>339</v>
          </cell>
          <cell r="C39">
            <v>123408</v>
          </cell>
          <cell r="D39" t="str">
            <v>365    364036       51.85       6       174</v>
          </cell>
        </row>
        <row r="40">
          <cell r="A40">
            <v>36586</v>
          </cell>
          <cell r="B40">
            <v>475</v>
          </cell>
          <cell r="C40">
            <v>112074</v>
          </cell>
          <cell r="D40" t="str">
            <v>884    235946       65.05       6       186</v>
          </cell>
        </row>
        <row r="41">
          <cell r="A41">
            <v>36617</v>
          </cell>
          <cell r="B41">
            <v>2507</v>
          </cell>
          <cell r="C41">
            <v>319999</v>
          </cell>
          <cell r="D41" t="str">
            <v>2,240    127643       47.19       7       195</v>
          </cell>
        </row>
        <row r="42">
          <cell r="A42">
            <v>36647</v>
          </cell>
          <cell r="B42">
            <v>2569</v>
          </cell>
          <cell r="C42">
            <v>388306</v>
          </cell>
          <cell r="D42" t="str">
            <v>2,925    151151       53.24       7       217</v>
          </cell>
        </row>
        <row r="43">
          <cell r="A43">
            <v>36678</v>
          </cell>
          <cell r="B43">
            <v>2341</v>
          </cell>
          <cell r="C43">
            <v>377803</v>
          </cell>
          <cell r="D43" t="str">
            <v>2,564    161386       52.27       7       210</v>
          </cell>
        </row>
        <row r="44">
          <cell r="A44">
            <v>36708</v>
          </cell>
          <cell r="B44">
            <v>2175</v>
          </cell>
          <cell r="C44">
            <v>376234</v>
          </cell>
          <cell r="D44" t="str">
            <v>2,963    172982       57.67       7       203</v>
          </cell>
        </row>
        <row r="45">
          <cell r="A45">
            <v>36739</v>
          </cell>
          <cell r="B45">
            <v>275</v>
          </cell>
          <cell r="C45">
            <v>61570</v>
          </cell>
          <cell r="D45" t="str">
            <v>540    223891       66.26       5       148</v>
          </cell>
        </row>
        <row r="46">
          <cell r="A46">
            <v>36770</v>
          </cell>
          <cell r="B46">
            <v>70</v>
          </cell>
          <cell r="C46">
            <v>19403</v>
          </cell>
          <cell r="D46" t="str">
            <v>11    277186       13.58       2        59</v>
          </cell>
        </row>
        <row r="47">
          <cell r="A47">
            <v>36800</v>
          </cell>
          <cell r="B47">
            <v>227</v>
          </cell>
          <cell r="C47">
            <v>25395</v>
          </cell>
          <cell r="D47" t="str">
            <v>48    111873       17.45       3        93</v>
          </cell>
        </row>
        <row r="48">
          <cell r="A48">
            <v>36831</v>
          </cell>
          <cell r="B48">
            <v>232</v>
          </cell>
          <cell r="C48">
            <v>51167</v>
          </cell>
          <cell r="D48" t="str">
            <v>168    220548       42.00       5       150</v>
          </cell>
        </row>
        <row r="49">
          <cell r="A49">
            <v>36861</v>
          </cell>
          <cell r="B49">
            <v>363</v>
          </cell>
          <cell r="C49">
            <v>57344</v>
          </cell>
          <cell r="D49" t="str">
            <v>237    157973       39.50       6       185</v>
          </cell>
        </row>
        <row r="50">
          <cell r="A50" t="str">
            <v>Totals: __</v>
          </cell>
          <cell r="B50" t="str">
            <v>________</v>
          </cell>
          <cell r="C50" t="str">
            <v>__________</v>
          </cell>
          <cell r="D50" t="str">
            <v>__________</v>
          </cell>
        </row>
        <row r="51">
          <cell r="A51">
            <v>2000</v>
          </cell>
          <cell r="B51">
            <v>15603</v>
          </cell>
          <cell r="C51">
            <v>2238541</v>
          </cell>
          <cell r="D51">
            <v>13967</v>
          </cell>
        </row>
        <row r="53">
          <cell r="A53">
            <v>36892</v>
          </cell>
          <cell r="B53">
            <v>199</v>
          </cell>
          <cell r="C53">
            <v>51695</v>
          </cell>
          <cell r="D53" t="str">
            <v>164    259774       45.18       6       183</v>
          </cell>
        </row>
        <row r="54">
          <cell r="A54">
            <v>36923</v>
          </cell>
          <cell r="B54">
            <v>176</v>
          </cell>
          <cell r="C54">
            <v>31809</v>
          </cell>
          <cell r="D54" t="str">
            <v>163    180733       48.08       4        47</v>
          </cell>
        </row>
        <row r="55">
          <cell r="A55">
            <v>36951</v>
          </cell>
          <cell r="B55">
            <v>41</v>
          </cell>
          <cell r="C55">
            <v>34820</v>
          </cell>
          <cell r="D55" t="str">
            <v>594    849269       93.54       4        44</v>
          </cell>
        </row>
        <row r="56">
          <cell r="A56">
            <v>36982</v>
          </cell>
          <cell r="B56">
            <v>20</v>
          </cell>
          <cell r="C56">
            <v>16249</v>
          </cell>
          <cell r="D56" t="str">
            <v>115    812451       85.19       2         7</v>
          </cell>
        </row>
        <row r="57">
          <cell r="A57">
            <v>37012</v>
          </cell>
          <cell r="B57">
            <v>55</v>
          </cell>
          <cell r="C57">
            <v>22467</v>
          </cell>
          <cell r="D57" t="str">
            <v>139    408491       71.65       2</v>
          </cell>
        </row>
        <row r="58">
          <cell r="A58" t="str">
            <v>Totals: __</v>
          </cell>
          <cell r="B58" t="str">
            <v>________</v>
          </cell>
          <cell r="C58" t="str">
            <v>__________</v>
          </cell>
          <cell r="D58" t="str">
            <v>__________</v>
          </cell>
        </row>
        <row r="59">
          <cell r="A59">
            <v>2001</v>
          </cell>
          <cell r="B59">
            <v>491</v>
          </cell>
          <cell r="C59">
            <v>157040</v>
          </cell>
          <cell r="D59">
            <v>1175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99"/>
    </sheetNames>
    <sheetDataSet>
      <sheetData sheetId="0">
        <row r="45">
          <cell r="A45">
            <v>36495</v>
          </cell>
          <cell r="B45">
            <v>3526</v>
          </cell>
          <cell r="C45">
            <v>45983</v>
          </cell>
          <cell r="D45" t="str">
            <v>88     13042        2.43</v>
          </cell>
          <cell r="E45" t="str">
            <v>5        96</v>
          </cell>
        </row>
        <row r="46">
          <cell r="A46" t="str">
            <v>Totals: __</v>
          </cell>
          <cell r="B46" t="str">
            <v>________</v>
          </cell>
          <cell r="C46" t="str">
            <v>__________</v>
          </cell>
          <cell r="D46" t="str">
            <v>__________</v>
          </cell>
        </row>
        <row r="47">
          <cell r="A47">
            <v>1999</v>
          </cell>
          <cell r="B47">
            <v>3526</v>
          </cell>
          <cell r="C47">
            <v>45983</v>
          </cell>
          <cell r="D47">
            <v>88</v>
          </cell>
        </row>
        <row r="49">
          <cell r="A49">
            <v>36526</v>
          </cell>
          <cell r="B49">
            <v>4800</v>
          </cell>
          <cell r="C49">
            <v>105937</v>
          </cell>
          <cell r="D49" t="str">
            <v>10,979     22071       69.58</v>
          </cell>
          <cell r="E49" t="str">
            <v>5       149</v>
          </cell>
        </row>
        <row r="50">
          <cell r="A50">
            <v>36557</v>
          </cell>
          <cell r="B50">
            <v>3106</v>
          </cell>
          <cell r="C50">
            <v>85939</v>
          </cell>
          <cell r="D50" t="str">
            <v>8,858     27669       74.04</v>
          </cell>
          <cell r="E50" t="str">
            <v>5       140</v>
          </cell>
        </row>
        <row r="51">
          <cell r="A51">
            <v>36586</v>
          </cell>
          <cell r="B51">
            <v>3239</v>
          </cell>
          <cell r="C51">
            <v>109010</v>
          </cell>
          <cell r="D51" t="str">
            <v>11,214     33656       77.59</v>
          </cell>
          <cell r="E51" t="str">
            <v>5       154</v>
          </cell>
        </row>
        <row r="52">
          <cell r="A52">
            <v>36617</v>
          </cell>
          <cell r="B52">
            <v>2602</v>
          </cell>
          <cell r="C52">
            <v>89939</v>
          </cell>
          <cell r="D52" t="str">
            <v>10,737     34566       80.49</v>
          </cell>
          <cell r="E52" t="str">
            <v>4       117</v>
          </cell>
        </row>
        <row r="53">
          <cell r="A53">
            <v>36647</v>
          </cell>
          <cell r="B53">
            <v>202</v>
          </cell>
          <cell r="C53">
            <v>4489</v>
          </cell>
          <cell r="D53" t="str">
            <v>326     22223       61.74</v>
          </cell>
          <cell r="E53" t="str">
            <v>2        62</v>
          </cell>
        </row>
        <row r="54">
          <cell r="A54">
            <v>36678</v>
          </cell>
          <cell r="B54">
            <v>94</v>
          </cell>
          <cell r="C54">
            <v>6898</v>
          </cell>
          <cell r="D54" t="str">
            <v>407     73383       81.24</v>
          </cell>
          <cell r="E54" t="str">
            <v>3        90</v>
          </cell>
        </row>
        <row r="55">
          <cell r="A55">
            <v>36708</v>
          </cell>
          <cell r="B55">
            <v>2414</v>
          </cell>
          <cell r="C55">
            <v>119849</v>
          </cell>
          <cell r="D55" t="str">
            <v>11,940     49648       83.18</v>
          </cell>
          <cell r="E55" t="str">
            <v>4       123</v>
          </cell>
        </row>
        <row r="56">
          <cell r="A56">
            <v>36739</v>
          </cell>
          <cell r="B56">
            <v>63</v>
          </cell>
          <cell r="C56">
            <v>8810</v>
          </cell>
          <cell r="D56" t="str">
            <v>236    139842       78.93</v>
          </cell>
          <cell r="E56" t="str">
            <v>4       114</v>
          </cell>
        </row>
        <row r="57">
          <cell r="A57">
            <v>36770</v>
          </cell>
          <cell r="C57">
            <v>1918</v>
          </cell>
          <cell r="E57" t="str">
            <v>1        30</v>
          </cell>
        </row>
        <row r="58">
          <cell r="A58">
            <v>36800</v>
          </cell>
          <cell r="B58">
            <v>88</v>
          </cell>
          <cell r="C58">
            <v>7360</v>
          </cell>
          <cell r="D58" t="str">
            <v>157     83637       64.08</v>
          </cell>
          <cell r="E58" t="str">
            <v>3        93</v>
          </cell>
        </row>
        <row r="59">
          <cell r="A59">
            <v>36831</v>
          </cell>
          <cell r="B59">
            <v>103</v>
          </cell>
          <cell r="C59">
            <v>7438</v>
          </cell>
          <cell r="D59" t="str">
            <v>194     72214       65.32</v>
          </cell>
          <cell r="E59" t="str">
            <v>4       118</v>
          </cell>
        </row>
        <row r="60">
          <cell r="A60">
            <v>36861</v>
          </cell>
          <cell r="B60">
            <v>135</v>
          </cell>
          <cell r="C60">
            <v>7590</v>
          </cell>
          <cell r="D60" t="str">
            <v>391     56223       74.33</v>
          </cell>
          <cell r="E60" t="str">
            <v>4       120</v>
          </cell>
        </row>
        <row r="61">
          <cell r="A61" t="str">
            <v>Totals: __</v>
          </cell>
          <cell r="B61" t="str">
            <v>________</v>
          </cell>
          <cell r="C61" t="str">
            <v>__________</v>
          </cell>
          <cell r="D61" t="str">
            <v>__________</v>
          </cell>
        </row>
        <row r="62">
          <cell r="A62">
            <v>2000</v>
          </cell>
          <cell r="B62">
            <v>16846</v>
          </cell>
          <cell r="C62">
            <v>555177</v>
          </cell>
          <cell r="D62">
            <v>55439</v>
          </cell>
        </row>
        <row r="64">
          <cell r="A64">
            <v>36892</v>
          </cell>
          <cell r="B64">
            <v>257</v>
          </cell>
          <cell r="C64">
            <v>6190</v>
          </cell>
          <cell r="D64" t="str">
            <v>404     24086       61.12</v>
          </cell>
          <cell r="E64" t="str">
            <v>3        93</v>
          </cell>
        </row>
        <row r="65">
          <cell r="A65">
            <v>36923</v>
          </cell>
          <cell r="B65">
            <v>244</v>
          </cell>
          <cell r="C65">
            <v>4230</v>
          </cell>
          <cell r="D65" t="str">
            <v>239     17337       49.48</v>
          </cell>
          <cell r="E65" t="str">
            <v>3        83</v>
          </cell>
        </row>
        <row r="66">
          <cell r="A66">
            <v>36951</v>
          </cell>
          <cell r="B66">
            <v>123</v>
          </cell>
          <cell r="C66">
            <v>5564</v>
          </cell>
          <cell r="D66" t="str">
            <v>110     45236       47.21</v>
          </cell>
          <cell r="E66" t="str">
            <v>3        93</v>
          </cell>
        </row>
        <row r="67">
          <cell r="A67">
            <v>36982</v>
          </cell>
          <cell r="C67">
            <v>1315</v>
          </cell>
          <cell r="E67" t="str">
            <v>1        30</v>
          </cell>
        </row>
        <row r="68">
          <cell r="A68">
            <v>37012</v>
          </cell>
          <cell r="B68">
            <v>184</v>
          </cell>
          <cell r="C68">
            <v>2528</v>
          </cell>
          <cell r="D68" t="str">
            <v>99     13740       34.98</v>
          </cell>
          <cell r="E68" t="str">
            <v>2        62</v>
          </cell>
        </row>
        <row r="69">
          <cell r="A69" t="str">
            <v>Totals: __</v>
          </cell>
          <cell r="B69" t="str">
            <v>________</v>
          </cell>
          <cell r="C69" t="str">
            <v>__________</v>
          </cell>
          <cell r="D69" t="str">
            <v>__________</v>
          </cell>
        </row>
        <row r="70">
          <cell r="A70">
            <v>2001</v>
          </cell>
          <cell r="B70">
            <v>808</v>
          </cell>
          <cell r="C70">
            <v>19827</v>
          </cell>
          <cell r="D70">
            <v>852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0"/>
    </sheetNames>
    <sheetDataSet>
      <sheetData sheetId="0">
        <row r="32">
          <cell r="A32">
            <v>36526</v>
          </cell>
          <cell r="B32">
            <v>24269</v>
          </cell>
          <cell r="C32">
            <v>700540</v>
          </cell>
          <cell r="D32" t="str">
            <v>561     28866        2.26       4        96</v>
          </cell>
        </row>
        <row r="33">
          <cell r="A33">
            <v>36557</v>
          </cell>
          <cell r="B33">
            <v>21904</v>
          </cell>
          <cell r="C33">
            <v>603070</v>
          </cell>
          <cell r="D33" t="str">
            <v>501     27533        2.24       4       116</v>
          </cell>
        </row>
        <row r="34">
          <cell r="A34">
            <v>36586</v>
          </cell>
          <cell r="B34">
            <v>23068</v>
          </cell>
          <cell r="C34">
            <v>661820</v>
          </cell>
          <cell r="D34" t="str">
            <v>584     28690        2.47       3        93</v>
          </cell>
        </row>
        <row r="35">
          <cell r="A35">
            <v>36617</v>
          </cell>
          <cell r="B35">
            <v>21966</v>
          </cell>
          <cell r="C35">
            <v>832035</v>
          </cell>
          <cell r="D35" t="str">
            <v>449     37879        2.00       4       118</v>
          </cell>
        </row>
        <row r="36">
          <cell r="A36">
            <v>36647</v>
          </cell>
          <cell r="B36">
            <v>18587</v>
          </cell>
          <cell r="C36">
            <v>534063</v>
          </cell>
          <cell r="D36" t="str">
            <v>165     28734        0.88       4       124</v>
          </cell>
        </row>
        <row r="37">
          <cell r="A37">
            <v>36678</v>
          </cell>
          <cell r="B37">
            <v>16748</v>
          </cell>
          <cell r="C37">
            <v>512204</v>
          </cell>
          <cell r="D37" t="str">
            <v>224     30583        1.32       4       116</v>
          </cell>
        </row>
        <row r="38">
          <cell r="A38">
            <v>36708</v>
          </cell>
          <cell r="B38">
            <v>18777</v>
          </cell>
          <cell r="C38">
            <v>574062</v>
          </cell>
          <cell r="D38" t="str">
            <v>315     30573        1.65       3        93</v>
          </cell>
        </row>
        <row r="39">
          <cell r="A39">
            <v>36739</v>
          </cell>
          <cell r="B39">
            <v>181</v>
          </cell>
          <cell r="C39">
            <v>7815</v>
          </cell>
          <cell r="D39" t="str">
            <v>619     43177       77.38       2        62</v>
          </cell>
        </row>
        <row r="40">
          <cell r="A40">
            <v>36770</v>
          </cell>
          <cell r="B40">
            <v>2</v>
          </cell>
          <cell r="C40">
            <v>5732</v>
          </cell>
          <cell r="D40" t="str">
            <v>2866001       77.38       1        30</v>
          </cell>
        </row>
        <row r="41">
          <cell r="A41">
            <v>36800</v>
          </cell>
          <cell r="B41">
            <v>20939</v>
          </cell>
          <cell r="C41">
            <v>675224</v>
          </cell>
          <cell r="D41" t="str">
            <v>793     32248        3.65       3        93</v>
          </cell>
        </row>
        <row r="42">
          <cell r="A42">
            <v>36831</v>
          </cell>
          <cell r="B42">
            <v>19770</v>
          </cell>
          <cell r="C42">
            <v>627584</v>
          </cell>
          <cell r="D42" t="str">
            <v>762     31745        3.71       3        89</v>
          </cell>
        </row>
        <row r="43">
          <cell r="A43">
            <v>36861</v>
          </cell>
          <cell r="B43">
            <v>43</v>
          </cell>
          <cell r="C43">
            <v>5167</v>
          </cell>
          <cell r="D43" t="str">
            <v>254    120163       85.52       2        60</v>
          </cell>
        </row>
        <row r="44">
          <cell r="A44" t="str">
            <v>Totals: _</v>
          </cell>
          <cell r="B44" t="str">
            <v>_________</v>
          </cell>
          <cell r="C44" t="str">
            <v>__________</v>
          </cell>
          <cell r="D44" t="str">
            <v>__________</v>
          </cell>
        </row>
        <row r="45">
          <cell r="A45">
            <v>2000</v>
          </cell>
          <cell r="B45">
            <v>186254</v>
          </cell>
          <cell r="C45">
            <v>5739316</v>
          </cell>
          <cell r="D45">
            <v>5227</v>
          </cell>
        </row>
        <row r="47">
          <cell r="A47">
            <v>36892</v>
          </cell>
          <cell r="C47">
            <v>4930</v>
          </cell>
          <cell r="D47" t="str">
            <v>217                             2        62</v>
          </cell>
        </row>
        <row r="48">
          <cell r="A48">
            <v>36923</v>
          </cell>
          <cell r="C48">
            <v>3911</v>
          </cell>
          <cell r="D48" t="str">
            <v>196                             2        54</v>
          </cell>
        </row>
        <row r="49">
          <cell r="A49">
            <v>36951</v>
          </cell>
          <cell r="C49">
            <v>5586</v>
          </cell>
          <cell r="D49" t="str">
            <v>217                             2        62</v>
          </cell>
        </row>
        <row r="50">
          <cell r="A50">
            <v>36982</v>
          </cell>
          <cell r="C50">
            <v>3205</v>
          </cell>
          <cell r="D50" t="str">
            <v>1        28</v>
          </cell>
        </row>
        <row r="51">
          <cell r="A51">
            <v>37012</v>
          </cell>
          <cell r="B51">
            <v>44</v>
          </cell>
          <cell r="C51">
            <v>805</v>
          </cell>
          <cell r="D51" t="str">
            <v>42     18296       48.84       1        31</v>
          </cell>
        </row>
        <row r="52">
          <cell r="A52" t="str">
            <v>Totals: _</v>
          </cell>
          <cell r="B52" t="str">
            <v>_________</v>
          </cell>
          <cell r="C52" t="str">
            <v>__________</v>
          </cell>
          <cell r="D52" t="str">
            <v>__________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b00"/>
    </sheetNames>
    <sheetDataSet>
      <sheetData sheetId="0">
        <row r="32">
          <cell r="A32">
            <v>36557</v>
          </cell>
          <cell r="B32">
            <v>10983</v>
          </cell>
          <cell r="C32">
            <v>569062</v>
          </cell>
          <cell r="D32" t="str">
            <v>397     51813        3.49       4        66</v>
          </cell>
        </row>
        <row r="33">
          <cell r="A33">
            <v>36586</v>
          </cell>
          <cell r="B33">
            <v>1567</v>
          </cell>
          <cell r="C33">
            <v>83878</v>
          </cell>
          <cell r="D33" t="str">
            <v>307     53528       16.38       3        93</v>
          </cell>
        </row>
        <row r="34">
          <cell r="A34">
            <v>36617</v>
          </cell>
          <cell r="B34">
            <v>1292</v>
          </cell>
          <cell r="C34">
            <v>57579</v>
          </cell>
          <cell r="D34" t="str">
            <v>44566       16.38       3        90</v>
          </cell>
        </row>
        <row r="35">
          <cell r="A35">
            <v>36647</v>
          </cell>
          <cell r="B35">
            <v>4500</v>
          </cell>
          <cell r="C35">
            <v>376758</v>
          </cell>
          <cell r="D35" t="str">
            <v>303     83725        6.31       2        62</v>
          </cell>
        </row>
        <row r="36">
          <cell r="A36">
            <v>36678</v>
          </cell>
          <cell r="B36">
            <v>4836</v>
          </cell>
          <cell r="C36">
            <v>367038</v>
          </cell>
          <cell r="D36" t="str">
            <v>574     75898       10.61       4       120</v>
          </cell>
        </row>
        <row r="37">
          <cell r="A37">
            <v>36708</v>
          </cell>
          <cell r="B37">
            <v>4207</v>
          </cell>
          <cell r="C37">
            <v>358672</v>
          </cell>
          <cell r="D37" t="str">
            <v>597     85257       12.43       4       124</v>
          </cell>
        </row>
        <row r="38">
          <cell r="A38">
            <v>36739</v>
          </cell>
          <cell r="B38">
            <v>3474</v>
          </cell>
          <cell r="C38">
            <v>300521</v>
          </cell>
          <cell r="D38" t="str">
            <v>492     86506       12.41       3        93</v>
          </cell>
        </row>
        <row r="39">
          <cell r="A39">
            <v>36770</v>
          </cell>
          <cell r="B39">
            <v>3573</v>
          </cell>
          <cell r="C39">
            <v>289021</v>
          </cell>
          <cell r="D39" t="str">
            <v>267     80891        6.95       2        60</v>
          </cell>
        </row>
        <row r="40">
          <cell r="A40">
            <v>36800</v>
          </cell>
          <cell r="B40">
            <v>3444</v>
          </cell>
          <cell r="C40">
            <v>286697</v>
          </cell>
          <cell r="D40" t="str">
            <v>276     83246        7.42       2        62</v>
          </cell>
        </row>
        <row r="41">
          <cell r="A41">
            <v>36831</v>
          </cell>
          <cell r="B41">
            <v>3596</v>
          </cell>
          <cell r="C41">
            <v>280617</v>
          </cell>
          <cell r="D41" t="str">
            <v>500     78036       12.21       4       116</v>
          </cell>
        </row>
        <row r="42">
          <cell r="A42">
            <v>36861</v>
          </cell>
          <cell r="B42">
            <v>779</v>
          </cell>
          <cell r="C42">
            <v>47974</v>
          </cell>
          <cell r="D42" t="str">
            <v>257     61585       24.81       3        93</v>
          </cell>
        </row>
        <row r="43">
          <cell r="A43" t="str">
            <v>Totals: __</v>
          </cell>
          <cell r="B43" t="str">
            <v>________</v>
          </cell>
          <cell r="C43" t="str">
            <v>__________</v>
          </cell>
          <cell r="D43" t="str">
            <v>__________</v>
          </cell>
        </row>
        <row r="44">
          <cell r="A44">
            <v>2000</v>
          </cell>
          <cell r="B44">
            <v>42251</v>
          </cell>
          <cell r="C44">
            <v>3017817</v>
          </cell>
          <cell r="D44">
            <v>3970</v>
          </cell>
        </row>
        <row r="46">
          <cell r="A46">
            <v>36892</v>
          </cell>
          <cell r="B46">
            <v>346</v>
          </cell>
          <cell r="C46">
            <v>25712</v>
          </cell>
          <cell r="D46" t="str">
            <v>74313       24.81       1        31</v>
          </cell>
        </row>
        <row r="47">
          <cell r="A47" t="str">
            <v>Totals: __</v>
          </cell>
          <cell r="B47" t="str">
            <v>________</v>
          </cell>
          <cell r="C47" t="str">
            <v>__________</v>
          </cell>
          <cell r="D47" t="str">
            <v>__________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00"/>
    </sheetNames>
    <sheetDataSet>
      <sheetData sheetId="0">
        <row r="32">
          <cell r="A32">
            <v>36586</v>
          </cell>
          <cell r="B32">
            <v>269</v>
          </cell>
          <cell r="C32">
            <v>22538</v>
          </cell>
          <cell r="D32" t="str">
            <v>43     83785       13.78</v>
          </cell>
          <cell r="F32" t="str">
            <v>1        31</v>
          </cell>
        </row>
        <row r="33">
          <cell r="A33">
            <v>36617</v>
          </cell>
          <cell r="B33">
            <v>50</v>
          </cell>
          <cell r="C33">
            <v>21442</v>
          </cell>
          <cell r="D33" t="str">
            <v>26    428841       34.21</v>
          </cell>
          <cell r="F33" t="str">
            <v>1        30</v>
          </cell>
        </row>
        <row r="34">
          <cell r="A34">
            <v>36647</v>
          </cell>
          <cell r="B34">
            <v>130</v>
          </cell>
          <cell r="C34">
            <v>21442</v>
          </cell>
          <cell r="D34" t="str">
            <v>14    164939        9.72</v>
          </cell>
          <cell r="F34" t="str">
            <v>1        31</v>
          </cell>
        </row>
        <row r="35">
          <cell r="A35">
            <v>36678</v>
          </cell>
          <cell r="B35">
            <v>72</v>
          </cell>
          <cell r="C35">
            <v>19855</v>
          </cell>
          <cell r="D35" t="str">
            <v>35    275764       32.71</v>
          </cell>
          <cell r="F35" t="str">
            <v>1        30</v>
          </cell>
        </row>
        <row r="36">
          <cell r="A36">
            <v>36708</v>
          </cell>
          <cell r="B36">
            <v>22</v>
          </cell>
          <cell r="C36">
            <v>19887</v>
          </cell>
          <cell r="D36" t="str">
            <v>56    903955       71.79</v>
          </cell>
          <cell r="F36" t="str">
            <v>1        31</v>
          </cell>
        </row>
        <row r="37">
          <cell r="A37">
            <v>36739</v>
          </cell>
          <cell r="B37">
            <v>65</v>
          </cell>
          <cell r="C37">
            <v>19085</v>
          </cell>
          <cell r="D37" t="str">
            <v>47    293616       41.96</v>
          </cell>
          <cell r="F37" t="str">
            <v>1        31</v>
          </cell>
        </row>
        <row r="38">
          <cell r="A38">
            <v>36770</v>
          </cell>
          <cell r="B38">
            <v>56</v>
          </cell>
          <cell r="C38">
            <v>18456</v>
          </cell>
          <cell r="D38" t="str">
            <v>52    329572       48.15</v>
          </cell>
          <cell r="F38" t="str">
            <v>1        30</v>
          </cell>
        </row>
        <row r="39">
          <cell r="A39">
            <v>36800</v>
          </cell>
          <cell r="C39">
            <v>20234</v>
          </cell>
          <cell r="D39">
            <v>98</v>
          </cell>
          <cell r="F39" t="str">
            <v>1        31</v>
          </cell>
        </row>
        <row r="40">
          <cell r="A40">
            <v>36831</v>
          </cell>
          <cell r="B40">
            <v>53</v>
          </cell>
          <cell r="C40">
            <v>19685</v>
          </cell>
          <cell r="D40" t="str">
            <v>29    371416       35.37</v>
          </cell>
          <cell r="F40" t="str">
            <v>1        30</v>
          </cell>
        </row>
        <row r="41">
          <cell r="A41">
            <v>36861</v>
          </cell>
          <cell r="B41">
            <v>73</v>
          </cell>
          <cell r="C41">
            <v>20370</v>
          </cell>
          <cell r="D41" t="str">
            <v>31    279042       29.81</v>
          </cell>
          <cell r="F41" t="str">
            <v>1        31</v>
          </cell>
        </row>
        <row r="42">
          <cell r="A42" t="str">
            <v>Totals:</v>
          </cell>
          <cell r="B42" t="str">
            <v>__________  _</v>
          </cell>
          <cell r="C42" t="str">
            <v>_________</v>
          </cell>
          <cell r="D42" t="str">
            <v>__________</v>
          </cell>
        </row>
        <row r="43">
          <cell r="A43">
            <v>2000</v>
          </cell>
          <cell r="B43">
            <v>790</v>
          </cell>
          <cell r="C43">
            <v>202994</v>
          </cell>
          <cell r="D43">
            <v>431</v>
          </cell>
        </row>
        <row r="45">
          <cell r="A45">
            <v>36892</v>
          </cell>
          <cell r="B45">
            <v>68</v>
          </cell>
          <cell r="C45">
            <v>19368</v>
          </cell>
          <cell r="D45" t="str">
            <v>33    284824       32.67</v>
          </cell>
          <cell r="F45" t="str">
            <v>1        31</v>
          </cell>
        </row>
        <row r="46">
          <cell r="A46">
            <v>36923</v>
          </cell>
          <cell r="B46">
            <v>96</v>
          </cell>
          <cell r="C46">
            <v>16976</v>
          </cell>
          <cell r="D46" t="str">
            <v>33    176834       25.58</v>
          </cell>
          <cell r="F46" t="str">
            <v>1        28</v>
          </cell>
        </row>
        <row r="47">
          <cell r="A47">
            <v>36951</v>
          </cell>
          <cell r="C47">
            <v>18090</v>
          </cell>
          <cell r="D47">
            <v>35</v>
          </cell>
          <cell r="F47" t="str">
            <v>1        31</v>
          </cell>
        </row>
        <row r="48">
          <cell r="A48" t="str">
            <v>Totals:</v>
          </cell>
          <cell r="B48" t="str">
            <v>__________  _</v>
          </cell>
          <cell r="C48" t="str">
            <v>_________</v>
          </cell>
          <cell r="D48" t="str">
            <v>__________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r00"/>
    </sheetNames>
    <sheetDataSet>
      <sheetData sheetId="0">
        <row r="32">
          <cell r="A32">
            <v>36617</v>
          </cell>
          <cell r="B32">
            <v>260</v>
          </cell>
          <cell r="C32">
            <v>58158</v>
          </cell>
          <cell r="D32" t="str">
            <v>153    223685       37.05</v>
          </cell>
          <cell r="E32" t="str">
            <v>2        27</v>
          </cell>
        </row>
        <row r="33">
          <cell r="A33">
            <v>36647</v>
          </cell>
          <cell r="B33">
            <v>391</v>
          </cell>
          <cell r="C33">
            <v>93243</v>
          </cell>
          <cell r="D33" t="str">
            <v>193    238474       33.05</v>
          </cell>
          <cell r="E33" t="str">
            <v>2        62</v>
          </cell>
        </row>
        <row r="34">
          <cell r="A34">
            <v>36678</v>
          </cell>
          <cell r="B34">
            <v>287</v>
          </cell>
          <cell r="C34">
            <v>77522</v>
          </cell>
          <cell r="D34" t="str">
            <v>42    270112       12.77</v>
          </cell>
          <cell r="E34" t="str">
            <v>2        60</v>
          </cell>
        </row>
        <row r="35">
          <cell r="A35">
            <v>36708</v>
          </cell>
          <cell r="B35">
            <v>274</v>
          </cell>
          <cell r="C35">
            <v>74051</v>
          </cell>
          <cell r="D35" t="str">
            <v>261    270260       48.79</v>
          </cell>
          <cell r="E35" t="str">
            <v>2        62</v>
          </cell>
        </row>
        <row r="36">
          <cell r="A36">
            <v>36739</v>
          </cell>
          <cell r="B36">
            <v>253</v>
          </cell>
          <cell r="C36">
            <v>68271</v>
          </cell>
          <cell r="D36" t="str">
            <v>157    269846       38.29</v>
          </cell>
          <cell r="E36" t="str">
            <v>2        62</v>
          </cell>
        </row>
        <row r="37">
          <cell r="A37">
            <v>36800</v>
          </cell>
          <cell r="B37">
            <v>216</v>
          </cell>
          <cell r="C37">
            <v>61596</v>
          </cell>
          <cell r="D37" t="str">
            <v>155    285167       41.78</v>
          </cell>
          <cell r="E37" t="str">
            <v>2        60</v>
          </cell>
        </row>
        <row r="38">
          <cell r="A38">
            <v>36831</v>
          </cell>
          <cell r="B38">
            <v>204</v>
          </cell>
          <cell r="C38">
            <v>57960</v>
          </cell>
          <cell r="D38" t="str">
            <v>153    284118       42.86</v>
          </cell>
          <cell r="E38" t="str">
            <v>2        60</v>
          </cell>
        </row>
        <row r="39">
          <cell r="A39">
            <v>36861</v>
          </cell>
          <cell r="B39">
            <v>194</v>
          </cell>
          <cell r="C39">
            <v>56822</v>
          </cell>
          <cell r="D39" t="str">
            <v>153    292897       44.09</v>
          </cell>
          <cell r="E39" t="str">
            <v>2        62</v>
          </cell>
        </row>
        <row r="40">
          <cell r="A40" t="str">
            <v>Totals: ___</v>
          </cell>
          <cell r="B40" t="str">
            <v>_______  _</v>
          </cell>
          <cell r="C40" t="str">
            <v>_________</v>
          </cell>
          <cell r="D40" t="str">
            <v>__________</v>
          </cell>
        </row>
        <row r="41">
          <cell r="A41">
            <v>2000</v>
          </cell>
          <cell r="B41">
            <v>2079</v>
          </cell>
          <cell r="C41">
            <v>547623</v>
          </cell>
          <cell r="D41">
            <v>1267</v>
          </cell>
        </row>
        <row r="43">
          <cell r="A43">
            <v>36892</v>
          </cell>
          <cell r="B43">
            <v>173</v>
          </cell>
          <cell r="C43">
            <v>55183</v>
          </cell>
          <cell r="D43" t="str">
            <v>150    318977       46.44</v>
          </cell>
          <cell r="E43" t="str">
            <v>2        62</v>
          </cell>
        </row>
        <row r="44">
          <cell r="A44">
            <v>36923</v>
          </cell>
          <cell r="B44">
            <v>156</v>
          </cell>
          <cell r="C44">
            <v>47091</v>
          </cell>
          <cell r="D44" t="str">
            <v>140    301866       47.30</v>
          </cell>
          <cell r="E44" t="str">
            <v>2        56</v>
          </cell>
        </row>
        <row r="45">
          <cell r="A45" t="str">
            <v>Totals: ___</v>
          </cell>
          <cell r="B45" t="str">
            <v>_______  _</v>
          </cell>
          <cell r="C45" t="str">
            <v>_________</v>
          </cell>
          <cell r="D45" t="str">
            <v>__________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n00"/>
    </sheetNames>
    <sheetDataSet>
      <sheetData sheetId="0">
        <row r="32">
          <cell r="A32">
            <v>36678</v>
          </cell>
          <cell r="B32">
            <v>3500</v>
          </cell>
          <cell r="C32">
            <v>180537</v>
          </cell>
          <cell r="D32" t="str">
            <v>978     51583       21.84       9       218</v>
          </cell>
        </row>
        <row r="33">
          <cell r="A33">
            <v>36708</v>
          </cell>
          <cell r="B33">
            <v>13831</v>
          </cell>
          <cell r="C33">
            <v>214757</v>
          </cell>
          <cell r="D33" t="str">
            <v>1,235     15528        8.20       8       246</v>
          </cell>
        </row>
        <row r="34">
          <cell r="A34">
            <v>36739</v>
          </cell>
          <cell r="B34">
            <v>2175</v>
          </cell>
          <cell r="C34">
            <v>73738</v>
          </cell>
          <cell r="D34" t="str">
            <v>568     33903       20.71       5       155</v>
          </cell>
        </row>
        <row r="35">
          <cell r="A35">
            <v>36770</v>
          </cell>
          <cell r="B35">
            <v>1796</v>
          </cell>
          <cell r="C35">
            <v>109125</v>
          </cell>
          <cell r="D35" t="str">
            <v>198     60761        9.93       5       150</v>
          </cell>
        </row>
        <row r="36">
          <cell r="A36">
            <v>36800</v>
          </cell>
          <cell r="B36">
            <v>1964</v>
          </cell>
          <cell r="C36">
            <v>108893</v>
          </cell>
          <cell r="D36" t="str">
            <v>338     55445       14.68       5       155</v>
          </cell>
        </row>
        <row r="37">
          <cell r="A37">
            <v>36831</v>
          </cell>
          <cell r="B37">
            <v>1612</v>
          </cell>
          <cell r="C37">
            <v>56908</v>
          </cell>
          <cell r="D37" t="str">
            <v>318     35303       16.48       5       140</v>
          </cell>
        </row>
        <row r="38">
          <cell r="A38">
            <v>36861</v>
          </cell>
          <cell r="B38">
            <v>2251</v>
          </cell>
          <cell r="C38">
            <v>118451</v>
          </cell>
          <cell r="D38" t="str">
            <v>346     52622       13.32       7       216</v>
          </cell>
        </row>
        <row r="39">
          <cell r="A39" t="str">
            <v>Totals: __</v>
          </cell>
          <cell r="B39" t="str">
            <v>________</v>
          </cell>
          <cell r="C39" t="str">
            <v>__________</v>
          </cell>
          <cell r="D39" t="str">
            <v>__________</v>
          </cell>
        </row>
        <row r="40">
          <cell r="A40">
            <v>2000</v>
          </cell>
          <cell r="B40">
            <v>27129</v>
          </cell>
          <cell r="C40">
            <v>862409</v>
          </cell>
          <cell r="D40">
            <v>3981</v>
          </cell>
        </row>
        <row r="42">
          <cell r="A42">
            <v>36892</v>
          </cell>
          <cell r="B42">
            <v>1032</v>
          </cell>
          <cell r="C42">
            <v>92261</v>
          </cell>
          <cell r="D42" t="str">
            <v>173     89401       14.36       5       155</v>
          </cell>
        </row>
        <row r="43">
          <cell r="A43">
            <v>36923</v>
          </cell>
          <cell r="B43">
            <v>682</v>
          </cell>
          <cell r="C43">
            <v>28788</v>
          </cell>
          <cell r="D43" t="str">
            <v>225     42212       24.81       2        56</v>
          </cell>
        </row>
        <row r="44">
          <cell r="A44">
            <v>36951</v>
          </cell>
          <cell r="B44">
            <v>525</v>
          </cell>
          <cell r="C44">
            <v>30184</v>
          </cell>
          <cell r="D44" t="str">
            <v>202     57494       27.79       2        49</v>
          </cell>
        </row>
        <row r="45">
          <cell r="A45" t="str">
            <v>Totals: __</v>
          </cell>
          <cell r="B45" t="str">
            <v>________</v>
          </cell>
          <cell r="C45" t="str">
            <v>__________</v>
          </cell>
          <cell r="D45" t="str">
            <v>__________</v>
          </cell>
        </row>
        <row r="46">
          <cell r="A46">
            <v>2001</v>
          </cell>
          <cell r="B46">
            <v>2239</v>
          </cell>
          <cell r="C46">
            <v>151233</v>
          </cell>
          <cell r="D46">
            <v>600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00"/>
    </sheetNames>
    <sheetDataSet>
      <sheetData sheetId="0">
        <row r="32">
          <cell r="A32">
            <v>36708</v>
          </cell>
          <cell r="B32">
            <v>15872</v>
          </cell>
          <cell r="C32">
            <v>105076</v>
          </cell>
          <cell r="D32" t="str">
            <v>619      6621        3.75</v>
          </cell>
          <cell r="E32" t="str">
            <v>5       146</v>
          </cell>
        </row>
        <row r="33">
          <cell r="A33">
            <v>36739</v>
          </cell>
          <cell r="B33">
            <v>117</v>
          </cell>
          <cell r="C33">
            <v>43050</v>
          </cell>
          <cell r="D33" t="str">
            <v>373    367949       76.12</v>
          </cell>
          <cell r="E33" t="str">
            <v>4       124</v>
          </cell>
        </row>
        <row r="34">
          <cell r="A34">
            <v>36770</v>
          </cell>
          <cell r="B34">
            <v>522</v>
          </cell>
          <cell r="C34">
            <v>38127</v>
          </cell>
          <cell r="D34" t="str">
            <v>414     73041       44.23</v>
          </cell>
          <cell r="E34" t="str">
            <v>4       120</v>
          </cell>
        </row>
        <row r="35">
          <cell r="A35">
            <v>36800</v>
          </cell>
          <cell r="B35">
            <v>689</v>
          </cell>
          <cell r="C35">
            <v>39558</v>
          </cell>
          <cell r="D35" t="str">
            <v>812     57414       54.10</v>
          </cell>
          <cell r="E35" t="str">
            <v>4       124</v>
          </cell>
        </row>
        <row r="36">
          <cell r="A36">
            <v>36831</v>
          </cell>
          <cell r="B36">
            <v>183</v>
          </cell>
          <cell r="C36">
            <v>38105</v>
          </cell>
          <cell r="D36" t="str">
            <v>243    208225       57.04</v>
          </cell>
          <cell r="E36" t="str">
            <v>4       120</v>
          </cell>
        </row>
        <row r="37">
          <cell r="A37">
            <v>36861</v>
          </cell>
          <cell r="B37">
            <v>125</v>
          </cell>
          <cell r="C37">
            <v>41102</v>
          </cell>
          <cell r="D37" t="str">
            <v>257    328817       67.28</v>
          </cell>
          <cell r="E37" t="str">
            <v>4       124</v>
          </cell>
        </row>
        <row r="38">
          <cell r="A38" t="str">
            <v>Totals: ____</v>
          </cell>
          <cell r="B38" t="str">
            <v>______  _</v>
          </cell>
          <cell r="C38" t="str">
            <v>_________  _</v>
          </cell>
          <cell r="D38" t="str">
            <v>_________</v>
          </cell>
        </row>
        <row r="39">
          <cell r="A39">
            <v>2000</v>
          </cell>
          <cell r="B39">
            <v>17508</v>
          </cell>
          <cell r="C39">
            <v>305018</v>
          </cell>
          <cell r="D39">
            <v>2718</v>
          </cell>
        </row>
        <row r="41">
          <cell r="A41">
            <v>36892</v>
          </cell>
          <cell r="C41">
            <v>6722</v>
          </cell>
          <cell r="E41" t="str">
            <v>2        52</v>
          </cell>
        </row>
        <row r="42">
          <cell r="A42">
            <v>36923</v>
          </cell>
          <cell r="C42">
            <v>6420</v>
          </cell>
          <cell r="D42">
            <v>3</v>
          </cell>
          <cell r="E42" t="str">
            <v>2        49</v>
          </cell>
        </row>
        <row r="43">
          <cell r="A43">
            <v>36951</v>
          </cell>
          <cell r="B43">
            <v>64</v>
          </cell>
          <cell r="C43">
            <v>39773</v>
          </cell>
          <cell r="D43" t="str">
            <v>102    621454       61.45</v>
          </cell>
          <cell r="E43" t="str">
            <v>4       124</v>
          </cell>
        </row>
        <row r="44">
          <cell r="A44">
            <v>36982</v>
          </cell>
          <cell r="C44">
            <v>5639</v>
          </cell>
          <cell r="E44" t="str">
            <v>1        30</v>
          </cell>
        </row>
        <row r="45">
          <cell r="A45" t="str">
            <v>Totals: ____</v>
          </cell>
          <cell r="B45" t="str">
            <v>______  _</v>
          </cell>
          <cell r="C45" t="str">
            <v>_________  _</v>
          </cell>
          <cell r="D45" t="str">
            <v>_________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94"/>
    </sheetNames>
    <sheetDataSet>
      <sheetData sheetId="0" refreshError="1">
        <row r="38">
          <cell r="A38">
            <v>34516</v>
          </cell>
          <cell r="B38">
            <v>3343</v>
          </cell>
          <cell r="C38">
            <v>388620</v>
          </cell>
          <cell r="D38" t="str">
            <v>308    116249        8.44      24       661</v>
          </cell>
        </row>
        <row r="39">
          <cell r="A39">
            <v>34547</v>
          </cell>
          <cell r="B39">
            <v>5231</v>
          </cell>
          <cell r="C39">
            <v>511039</v>
          </cell>
          <cell r="D39" t="str">
            <v>935     97695       15.16      17       469</v>
          </cell>
        </row>
        <row r="40">
          <cell r="A40">
            <v>34578</v>
          </cell>
          <cell r="B40">
            <v>5067</v>
          </cell>
          <cell r="C40">
            <v>518929</v>
          </cell>
          <cell r="D40" t="str">
            <v>789    102414       13.47      19       511</v>
          </cell>
        </row>
        <row r="41">
          <cell r="A41">
            <v>34608</v>
          </cell>
          <cell r="B41">
            <v>2533</v>
          </cell>
          <cell r="C41">
            <v>414467</v>
          </cell>
          <cell r="D41" t="str">
            <v>1,663    163627       39.63      19       489</v>
          </cell>
        </row>
        <row r="42">
          <cell r="A42">
            <v>34639</v>
          </cell>
          <cell r="B42">
            <v>5063</v>
          </cell>
          <cell r="C42">
            <v>417770</v>
          </cell>
          <cell r="D42" t="str">
            <v>930     82515       15.52      22       586</v>
          </cell>
        </row>
        <row r="43">
          <cell r="A43">
            <v>34669</v>
          </cell>
          <cell r="B43">
            <v>6315</v>
          </cell>
          <cell r="C43">
            <v>571264</v>
          </cell>
          <cell r="D43" t="str">
            <v>968     90462       13.29      22       673</v>
          </cell>
        </row>
        <row r="44">
          <cell r="A44" t="str">
            <v>Totals: ___</v>
          </cell>
          <cell r="B44" t="str">
            <v>_______</v>
          </cell>
          <cell r="C44" t="str">
            <v>__________</v>
          </cell>
          <cell r="D44" t="str">
            <v>__________</v>
          </cell>
        </row>
        <row r="45">
          <cell r="A45">
            <v>1994</v>
          </cell>
          <cell r="B45">
            <v>27552</v>
          </cell>
          <cell r="C45">
            <v>2822089</v>
          </cell>
          <cell r="D45">
            <v>5593</v>
          </cell>
        </row>
        <row r="47">
          <cell r="A47">
            <v>34700</v>
          </cell>
          <cell r="B47">
            <v>6461</v>
          </cell>
          <cell r="C47">
            <v>639999</v>
          </cell>
          <cell r="D47" t="str">
            <v>695     99056        9.71      22       641</v>
          </cell>
        </row>
        <row r="48">
          <cell r="A48">
            <v>34731</v>
          </cell>
          <cell r="B48">
            <v>4043</v>
          </cell>
          <cell r="C48">
            <v>487255</v>
          </cell>
          <cell r="D48" t="str">
            <v>537    120519       11.72      20       500</v>
          </cell>
        </row>
        <row r="49">
          <cell r="A49">
            <v>34759</v>
          </cell>
          <cell r="B49">
            <v>4942</v>
          </cell>
          <cell r="C49">
            <v>486488</v>
          </cell>
          <cell r="D49" t="str">
            <v>254     98440        4.89      20       572</v>
          </cell>
        </row>
        <row r="50">
          <cell r="A50">
            <v>34790</v>
          </cell>
          <cell r="B50">
            <v>4744</v>
          </cell>
          <cell r="C50">
            <v>477630</v>
          </cell>
          <cell r="D50" t="str">
            <v>591    100681       11.08      20       576</v>
          </cell>
        </row>
        <row r="51">
          <cell r="A51">
            <v>34820</v>
          </cell>
          <cell r="B51">
            <v>4000</v>
          </cell>
          <cell r="C51">
            <v>492056</v>
          </cell>
          <cell r="D51" t="str">
            <v>359    123015        8.24      20       614</v>
          </cell>
        </row>
        <row r="52">
          <cell r="A52">
            <v>34851</v>
          </cell>
          <cell r="B52">
            <v>4378</v>
          </cell>
          <cell r="C52">
            <v>470682</v>
          </cell>
          <cell r="D52" t="str">
            <v>656    107511       13.03      20       589</v>
          </cell>
        </row>
        <row r="53">
          <cell r="A53">
            <v>34881</v>
          </cell>
          <cell r="B53">
            <v>3440</v>
          </cell>
          <cell r="C53">
            <v>376018</v>
          </cell>
          <cell r="D53" t="str">
            <v>564    109308       14.09      18       520</v>
          </cell>
        </row>
        <row r="54">
          <cell r="A54">
            <v>34912</v>
          </cell>
          <cell r="B54">
            <v>4507</v>
          </cell>
          <cell r="C54">
            <v>399391</v>
          </cell>
          <cell r="D54" t="str">
            <v>581     88616       11.42      19       574</v>
          </cell>
        </row>
        <row r="55">
          <cell r="A55">
            <v>34943</v>
          </cell>
          <cell r="B55">
            <v>3289</v>
          </cell>
          <cell r="C55">
            <v>352875</v>
          </cell>
          <cell r="D55" t="str">
            <v>558    107290       14.50      19       570</v>
          </cell>
        </row>
        <row r="56">
          <cell r="A56">
            <v>34973</v>
          </cell>
          <cell r="B56">
            <v>4463</v>
          </cell>
          <cell r="C56">
            <v>397299</v>
          </cell>
          <cell r="D56" t="str">
            <v>527     89021       10.56      21       600</v>
          </cell>
        </row>
        <row r="57">
          <cell r="A57">
            <v>35004</v>
          </cell>
          <cell r="B57">
            <v>4509</v>
          </cell>
          <cell r="C57">
            <v>489517</v>
          </cell>
          <cell r="D57" t="str">
            <v>544    108565       10.77      24       683</v>
          </cell>
        </row>
        <row r="58">
          <cell r="A58">
            <v>35034</v>
          </cell>
          <cell r="B58">
            <v>4707</v>
          </cell>
          <cell r="C58">
            <v>512506</v>
          </cell>
          <cell r="D58" t="str">
            <v>923    108882       16.39      24       725</v>
          </cell>
        </row>
        <row r="59">
          <cell r="A59" t="str">
            <v>Totals: ___</v>
          </cell>
          <cell r="B59" t="str">
            <v>_______</v>
          </cell>
          <cell r="C59" t="str">
            <v>__________</v>
          </cell>
          <cell r="D59" t="str">
            <v>__________</v>
          </cell>
        </row>
        <row r="60">
          <cell r="A60">
            <v>1995</v>
          </cell>
          <cell r="B60">
            <v>53483</v>
          </cell>
          <cell r="C60">
            <v>5581716</v>
          </cell>
          <cell r="D60">
            <v>6789</v>
          </cell>
        </row>
        <row r="62">
          <cell r="A62">
            <v>35065</v>
          </cell>
          <cell r="B62">
            <v>3996</v>
          </cell>
          <cell r="C62">
            <v>511636</v>
          </cell>
          <cell r="D62" t="str">
            <v>835    128038       17.28      20       620</v>
          </cell>
        </row>
        <row r="63">
          <cell r="A63">
            <v>35096</v>
          </cell>
          <cell r="B63">
            <v>3540</v>
          </cell>
          <cell r="C63">
            <v>456859</v>
          </cell>
          <cell r="D63" t="str">
            <v>1,052    129057       22.91      20       576</v>
          </cell>
        </row>
        <row r="64">
          <cell r="A64">
            <v>35125</v>
          </cell>
          <cell r="B64">
            <v>2786</v>
          </cell>
          <cell r="C64">
            <v>529164</v>
          </cell>
          <cell r="D64" t="str">
            <v>1,209    189937       30.26      24       743</v>
          </cell>
        </row>
        <row r="65">
          <cell r="A65">
            <v>35156</v>
          </cell>
          <cell r="B65">
            <v>3609</v>
          </cell>
          <cell r="C65">
            <v>478317</v>
          </cell>
          <cell r="D65" t="str">
            <v>1,079    132535       23.02      24       720</v>
          </cell>
        </row>
        <row r="66">
          <cell r="A66">
            <v>35186</v>
          </cell>
          <cell r="B66">
            <v>2600</v>
          </cell>
          <cell r="C66">
            <v>450008</v>
          </cell>
          <cell r="D66" t="str">
            <v>668    173081       20.44      20       598</v>
          </cell>
        </row>
        <row r="67">
          <cell r="A67">
            <v>35217</v>
          </cell>
          <cell r="B67">
            <v>3261</v>
          </cell>
          <cell r="C67">
            <v>415451</v>
          </cell>
          <cell r="D67" t="str">
            <v>405    127400       11.05      20       599</v>
          </cell>
        </row>
        <row r="68">
          <cell r="A68">
            <v>35247</v>
          </cell>
          <cell r="B68">
            <v>2875</v>
          </cell>
          <cell r="C68">
            <v>401920</v>
          </cell>
          <cell r="D68" t="str">
            <v>384    139799       11.78      20       620</v>
          </cell>
        </row>
        <row r="69">
          <cell r="A69">
            <v>35278</v>
          </cell>
          <cell r="B69">
            <v>2358</v>
          </cell>
          <cell r="C69">
            <v>414712</v>
          </cell>
          <cell r="D69" t="str">
            <v>396    175875       14.38      20       605</v>
          </cell>
        </row>
        <row r="70">
          <cell r="A70">
            <v>35309</v>
          </cell>
          <cell r="B70">
            <v>3166</v>
          </cell>
          <cell r="C70">
            <v>399195</v>
          </cell>
          <cell r="D70" t="str">
            <v>1,302    126089       29.14      20       598</v>
          </cell>
        </row>
        <row r="71">
          <cell r="A71">
            <v>35339</v>
          </cell>
          <cell r="B71">
            <v>3087</v>
          </cell>
          <cell r="C71">
            <v>382421</v>
          </cell>
          <cell r="D71" t="str">
            <v>397    123882       11.39      20       615</v>
          </cell>
        </row>
        <row r="72">
          <cell r="A72">
            <v>35370</v>
          </cell>
          <cell r="B72">
            <v>2279</v>
          </cell>
          <cell r="C72">
            <v>417534</v>
          </cell>
          <cell r="D72" t="str">
            <v>819    183210       26.44      20       600</v>
          </cell>
        </row>
        <row r="73">
          <cell r="A73">
            <v>35400</v>
          </cell>
          <cell r="B73">
            <v>2766</v>
          </cell>
          <cell r="C73">
            <v>350934</v>
          </cell>
          <cell r="D73" t="str">
            <v>373    126875       11.88      19       588</v>
          </cell>
        </row>
        <row r="74">
          <cell r="A74" t="str">
            <v>Totals: ___</v>
          </cell>
          <cell r="B74" t="str">
            <v>_______</v>
          </cell>
          <cell r="C74" t="str">
            <v>__________</v>
          </cell>
          <cell r="D74" t="str">
            <v>__________</v>
          </cell>
        </row>
        <row r="75">
          <cell r="A75">
            <v>1996</v>
          </cell>
          <cell r="B75">
            <v>36323</v>
          </cell>
          <cell r="C75">
            <v>5208151</v>
          </cell>
          <cell r="D75">
            <v>8919</v>
          </cell>
        </row>
        <row r="77">
          <cell r="A77">
            <v>35431</v>
          </cell>
          <cell r="B77">
            <v>2399</v>
          </cell>
          <cell r="C77">
            <v>438403</v>
          </cell>
          <cell r="D77" t="str">
            <v>484    182745       16.79      20       612</v>
          </cell>
        </row>
        <row r="78">
          <cell r="A78">
            <v>35462</v>
          </cell>
          <cell r="B78">
            <v>2108</v>
          </cell>
          <cell r="C78">
            <v>316628</v>
          </cell>
          <cell r="D78" t="str">
            <v>380    150204       15.27      20       536</v>
          </cell>
        </row>
        <row r="79">
          <cell r="A79">
            <v>35490</v>
          </cell>
          <cell r="B79">
            <v>2045</v>
          </cell>
          <cell r="C79">
            <v>332627</v>
          </cell>
          <cell r="D79" t="str">
            <v>916    162654       30.94      19       589</v>
          </cell>
        </row>
        <row r="80">
          <cell r="A80">
            <v>35521</v>
          </cell>
          <cell r="B80">
            <v>2161</v>
          </cell>
          <cell r="C80">
            <v>344634</v>
          </cell>
          <cell r="D80" t="str">
            <v>692    159479       24.26      20       579</v>
          </cell>
        </row>
        <row r="81">
          <cell r="A81">
            <v>35551</v>
          </cell>
          <cell r="B81">
            <v>2295</v>
          </cell>
          <cell r="C81">
            <v>340509</v>
          </cell>
          <cell r="D81" t="str">
            <v>516    148370       18.36      20       594</v>
          </cell>
        </row>
        <row r="82">
          <cell r="A82">
            <v>35582</v>
          </cell>
          <cell r="B82">
            <v>2126</v>
          </cell>
          <cell r="C82">
            <v>294217</v>
          </cell>
          <cell r="D82" t="str">
            <v>848    138390       28.51      20       559</v>
          </cell>
        </row>
        <row r="83">
          <cell r="A83">
            <v>35612</v>
          </cell>
          <cell r="B83">
            <v>1728</v>
          </cell>
          <cell r="C83">
            <v>313580</v>
          </cell>
          <cell r="D83" t="str">
            <v>738    181470       29.93      20       608</v>
          </cell>
        </row>
        <row r="84">
          <cell r="A84">
            <v>35643</v>
          </cell>
          <cell r="B84">
            <v>2081</v>
          </cell>
          <cell r="C84">
            <v>319655</v>
          </cell>
          <cell r="D84" t="str">
            <v>650    153607       23.80      20       614</v>
          </cell>
        </row>
        <row r="85">
          <cell r="A85">
            <v>35674</v>
          </cell>
          <cell r="B85">
            <v>2015</v>
          </cell>
          <cell r="C85">
            <v>586604</v>
          </cell>
          <cell r="D85" t="str">
            <v>1,108    291119       35.48      20       588</v>
          </cell>
        </row>
        <row r="86">
          <cell r="A86">
            <v>35704</v>
          </cell>
          <cell r="B86">
            <v>1804</v>
          </cell>
          <cell r="C86">
            <v>325669</v>
          </cell>
          <cell r="D86" t="str">
            <v>703    180527       28.04      20       602</v>
          </cell>
        </row>
        <row r="87">
          <cell r="A87">
            <v>35735</v>
          </cell>
          <cell r="B87">
            <v>1633</v>
          </cell>
          <cell r="C87">
            <v>317281</v>
          </cell>
          <cell r="D87" t="str">
            <v>527    194294       24.40      20       598</v>
          </cell>
        </row>
        <row r="88">
          <cell r="A88">
            <v>35765</v>
          </cell>
          <cell r="B88">
            <v>2115</v>
          </cell>
          <cell r="C88">
            <v>320921</v>
          </cell>
          <cell r="D88" t="str">
            <v>1,281    151736       37.72      20       614</v>
          </cell>
        </row>
        <row r="89">
          <cell r="A89" t="str">
            <v>Totals: ___</v>
          </cell>
          <cell r="B89" t="str">
            <v>_______</v>
          </cell>
          <cell r="C89" t="str">
            <v>__________</v>
          </cell>
          <cell r="D89" t="str">
            <v>__________</v>
          </cell>
        </row>
        <row r="90">
          <cell r="A90">
            <v>1997</v>
          </cell>
          <cell r="B90">
            <v>24510</v>
          </cell>
          <cell r="C90">
            <v>4250728</v>
          </cell>
          <cell r="D90">
            <v>8843</v>
          </cell>
        </row>
        <row r="92">
          <cell r="A92">
            <v>35796</v>
          </cell>
          <cell r="B92">
            <v>2175</v>
          </cell>
          <cell r="C92">
            <v>322652</v>
          </cell>
          <cell r="D92" t="str">
            <v>926    148346       29.86      20       619</v>
          </cell>
        </row>
        <row r="93">
          <cell r="A93">
            <v>35827</v>
          </cell>
          <cell r="B93">
            <v>2219</v>
          </cell>
          <cell r="C93">
            <v>288635</v>
          </cell>
          <cell r="D93" t="str">
            <v>684    130075       23.56      20       551</v>
          </cell>
        </row>
        <row r="94">
          <cell r="A94">
            <v>35855</v>
          </cell>
          <cell r="B94">
            <v>1857</v>
          </cell>
          <cell r="C94">
            <v>285490</v>
          </cell>
          <cell r="D94" t="str">
            <v>372    153738       16.69      20       605</v>
          </cell>
        </row>
        <row r="95">
          <cell r="A95">
            <v>35886</v>
          </cell>
          <cell r="B95">
            <v>2120</v>
          </cell>
          <cell r="C95">
            <v>292841</v>
          </cell>
          <cell r="D95" t="str">
            <v>321    138133       13.15      20       600</v>
          </cell>
        </row>
        <row r="96">
          <cell r="A96">
            <v>35916</v>
          </cell>
          <cell r="B96">
            <v>1925</v>
          </cell>
          <cell r="C96">
            <v>301292</v>
          </cell>
          <cell r="D96" t="str">
            <v>312    156516       13.95      20       598</v>
          </cell>
        </row>
        <row r="97">
          <cell r="A97">
            <v>35947</v>
          </cell>
          <cell r="B97">
            <v>1933</v>
          </cell>
          <cell r="C97">
            <v>246582</v>
          </cell>
          <cell r="D97" t="str">
            <v>208    127565        9.72      20       577</v>
          </cell>
        </row>
        <row r="98">
          <cell r="A98">
            <v>35977</v>
          </cell>
          <cell r="B98">
            <v>1307</v>
          </cell>
          <cell r="C98">
            <v>292443</v>
          </cell>
          <cell r="D98" t="str">
            <v>311    223752       19.22      20       618</v>
          </cell>
        </row>
        <row r="99">
          <cell r="A99">
            <v>36008</v>
          </cell>
          <cell r="B99">
            <v>1713</v>
          </cell>
          <cell r="C99">
            <v>616829</v>
          </cell>
          <cell r="D99" t="str">
            <v>230    360087       11.84      20       620</v>
          </cell>
        </row>
        <row r="100">
          <cell r="A100">
            <v>36039</v>
          </cell>
          <cell r="B100">
            <v>2153</v>
          </cell>
          <cell r="C100">
            <v>271216</v>
          </cell>
          <cell r="D100" t="str">
            <v>193    125972        8.23      20       600</v>
          </cell>
        </row>
        <row r="101">
          <cell r="A101">
            <v>36069</v>
          </cell>
          <cell r="B101">
            <v>1905</v>
          </cell>
          <cell r="C101">
            <v>283783</v>
          </cell>
          <cell r="D101" t="str">
            <v>310    148968       14.00      20       620</v>
          </cell>
        </row>
        <row r="102">
          <cell r="A102">
            <v>36100</v>
          </cell>
          <cell r="B102">
            <v>1660</v>
          </cell>
          <cell r="C102">
            <v>239694</v>
          </cell>
          <cell r="D102" t="str">
            <v>220    144394       11.70      20       600</v>
          </cell>
        </row>
        <row r="103">
          <cell r="A103">
            <v>36130</v>
          </cell>
          <cell r="B103">
            <v>2320</v>
          </cell>
          <cell r="C103">
            <v>262797</v>
          </cell>
          <cell r="D103" t="str">
            <v>222    113275        8.73      20       582</v>
          </cell>
        </row>
        <row r="104">
          <cell r="A104" t="str">
            <v>Totals: ___</v>
          </cell>
          <cell r="B104" t="str">
            <v>_______</v>
          </cell>
          <cell r="C104" t="str">
            <v>__________</v>
          </cell>
          <cell r="D104" t="str">
            <v>__________</v>
          </cell>
        </row>
        <row r="105">
          <cell r="A105">
            <v>1998</v>
          </cell>
          <cell r="B105">
            <v>23287</v>
          </cell>
          <cell r="C105">
            <v>3704254</v>
          </cell>
          <cell r="D105">
            <v>4309</v>
          </cell>
        </row>
        <row r="107">
          <cell r="A107">
            <v>36161</v>
          </cell>
          <cell r="B107">
            <v>2239</v>
          </cell>
          <cell r="C107">
            <v>255723</v>
          </cell>
          <cell r="D107" t="str">
            <v>721    114214       24.36      17       526</v>
          </cell>
        </row>
        <row r="108">
          <cell r="A108">
            <v>36192</v>
          </cell>
          <cell r="B108">
            <v>1135</v>
          </cell>
          <cell r="C108">
            <v>217175</v>
          </cell>
          <cell r="D108" t="str">
            <v>517    191344       31.30      17       449</v>
          </cell>
        </row>
        <row r="109">
          <cell r="A109">
            <v>36220</v>
          </cell>
          <cell r="B109">
            <v>2364</v>
          </cell>
          <cell r="C109">
            <v>327047</v>
          </cell>
          <cell r="D109" t="str">
            <v>1,202    138345       33.71      24       617</v>
          </cell>
        </row>
        <row r="110">
          <cell r="A110">
            <v>36251</v>
          </cell>
          <cell r="B110">
            <v>1867</v>
          </cell>
          <cell r="C110">
            <v>259336</v>
          </cell>
          <cell r="D110" t="str">
            <v>620    138906       24.93      24       598</v>
          </cell>
        </row>
        <row r="111">
          <cell r="A111">
            <v>36281</v>
          </cell>
          <cell r="B111">
            <v>2683</v>
          </cell>
          <cell r="C111">
            <v>289727</v>
          </cell>
          <cell r="D111" t="str">
            <v>545    107987       16.88      24       610</v>
          </cell>
        </row>
        <row r="112">
          <cell r="A112">
            <v>36312</v>
          </cell>
          <cell r="B112">
            <v>2419</v>
          </cell>
          <cell r="C112">
            <v>283926</v>
          </cell>
          <cell r="D112" t="str">
            <v>842    117374       25.82      24       599</v>
          </cell>
        </row>
        <row r="113">
          <cell r="A113">
            <v>36342</v>
          </cell>
          <cell r="B113">
            <v>2034</v>
          </cell>
          <cell r="C113">
            <v>288251</v>
          </cell>
          <cell r="D113" t="str">
            <v>940    141717       31.61      24       620</v>
          </cell>
        </row>
        <row r="114">
          <cell r="A114">
            <v>36373</v>
          </cell>
          <cell r="B114">
            <v>2202</v>
          </cell>
          <cell r="C114">
            <v>244253</v>
          </cell>
          <cell r="D114" t="str">
            <v>539    110924       19.66      20       618</v>
          </cell>
        </row>
        <row r="115">
          <cell r="A115">
            <v>36404</v>
          </cell>
          <cell r="B115">
            <v>1217</v>
          </cell>
          <cell r="C115">
            <v>233317</v>
          </cell>
          <cell r="D115" t="str">
            <v>674    191715       35.64      20       600</v>
          </cell>
        </row>
        <row r="116">
          <cell r="A116">
            <v>36434</v>
          </cell>
          <cell r="B116">
            <v>1330</v>
          </cell>
          <cell r="C116">
            <v>205927</v>
          </cell>
          <cell r="D116" t="str">
            <v>627    154833       32.04      17       527</v>
          </cell>
        </row>
        <row r="117">
          <cell r="A117">
            <v>36465</v>
          </cell>
          <cell r="B117">
            <v>1961</v>
          </cell>
          <cell r="C117">
            <v>232543</v>
          </cell>
          <cell r="D117" t="str">
            <v>524    118584       21.09      20       573</v>
          </cell>
        </row>
        <row r="118">
          <cell r="A118">
            <v>36495</v>
          </cell>
          <cell r="B118">
            <v>1760</v>
          </cell>
          <cell r="C118">
            <v>235816</v>
          </cell>
          <cell r="D118" t="str">
            <v>749    133987       29.85      20       620</v>
          </cell>
        </row>
        <row r="119">
          <cell r="A119" t="str">
            <v>Totals: ___</v>
          </cell>
          <cell r="B119" t="str">
            <v>_______</v>
          </cell>
          <cell r="C119" t="str">
            <v>__________</v>
          </cell>
          <cell r="D119" t="str">
            <v>__________</v>
          </cell>
        </row>
        <row r="120">
          <cell r="A120">
            <v>1999</v>
          </cell>
          <cell r="B120">
            <v>23211</v>
          </cell>
          <cell r="C120">
            <v>3073041</v>
          </cell>
          <cell r="D120">
            <v>8500</v>
          </cell>
        </row>
        <row r="122">
          <cell r="A122">
            <v>36526</v>
          </cell>
          <cell r="B122">
            <v>1551</v>
          </cell>
          <cell r="C122">
            <v>232848</v>
          </cell>
          <cell r="D122" t="str">
            <v>851    150128       35.43      20       620</v>
          </cell>
        </row>
        <row r="123">
          <cell r="A123">
            <v>36557</v>
          </cell>
          <cell r="B123">
            <v>356</v>
          </cell>
          <cell r="C123">
            <v>52162</v>
          </cell>
          <cell r="D123" t="str">
            <v>230    146523       39.25       6       174</v>
          </cell>
        </row>
        <row r="124">
          <cell r="A124">
            <v>36586</v>
          </cell>
          <cell r="B124">
            <v>1914</v>
          </cell>
          <cell r="C124">
            <v>182656</v>
          </cell>
          <cell r="D124" t="str">
            <v>708     95432       27.00      18       555</v>
          </cell>
        </row>
        <row r="125">
          <cell r="A125">
            <v>36617</v>
          </cell>
          <cell r="B125">
            <v>1506</v>
          </cell>
          <cell r="C125">
            <v>194041</v>
          </cell>
          <cell r="D125" t="str">
            <v>521    128846       25.70      18       540</v>
          </cell>
        </row>
        <row r="126">
          <cell r="A126">
            <v>36647</v>
          </cell>
          <cell r="B126">
            <v>2078</v>
          </cell>
          <cell r="C126">
            <v>212321</v>
          </cell>
          <cell r="D126" t="str">
            <v>351    102176       14.45      18       557</v>
          </cell>
        </row>
        <row r="127">
          <cell r="A127">
            <v>36678</v>
          </cell>
          <cell r="B127">
            <v>1845</v>
          </cell>
          <cell r="C127">
            <v>189622</v>
          </cell>
          <cell r="D127" t="str">
            <v>506    102777       21.52      18       530</v>
          </cell>
        </row>
        <row r="128">
          <cell r="A128">
            <v>36708</v>
          </cell>
          <cell r="B128">
            <v>1451</v>
          </cell>
          <cell r="C128">
            <v>197723</v>
          </cell>
          <cell r="D128" t="str">
            <v>800    136267       35.54      18       558</v>
          </cell>
        </row>
        <row r="129">
          <cell r="A129">
            <v>36739</v>
          </cell>
          <cell r="B129">
            <v>1646</v>
          </cell>
          <cell r="C129">
            <v>197247</v>
          </cell>
          <cell r="D129" t="str">
            <v>838    119835       33.74      20       617</v>
          </cell>
        </row>
        <row r="130">
          <cell r="A130">
            <v>36770</v>
          </cell>
          <cell r="B130">
            <v>625</v>
          </cell>
          <cell r="C130">
            <v>179716</v>
          </cell>
          <cell r="D130" t="str">
            <v>696    287546       52.69      17       510</v>
          </cell>
        </row>
        <row r="131">
          <cell r="A131">
            <v>36800</v>
          </cell>
          <cell r="B131">
            <v>1950</v>
          </cell>
          <cell r="C131">
            <v>217273</v>
          </cell>
          <cell r="D131" t="str">
            <v>1,420    111423       42.14      20       614</v>
          </cell>
        </row>
        <row r="132">
          <cell r="A132">
            <v>36831</v>
          </cell>
          <cell r="B132">
            <v>1496</v>
          </cell>
          <cell r="C132">
            <v>198825</v>
          </cell>
          <cell r="D132" t="str">
            <v>618    132905       29.23      20       599</v>
          </cell>
        </row>
        <row r="133">
          <cell r="A133">
            <v>36861</v>
          </cell>
          <cell r="B133">
            <v>1110</v>
          </cell>
          <cell r="C133">
            <v>196403</v>
          </cell>
          <cell r="D133" t="str">
            <v>545    176940       32.93      20       620</v>
          </cell>
        </row>
        <row r="134">
          <cell r="A134" t="str">
            <v>Totals: ___</v>
          </cell>
          <cell r="B134" t="str">
            <v>_______</v>
          </cell>
          <cell r="C134" t="str">
            <v>__________</v>
          </cell>
          <cell r="D134" t="str">
            <v>__________</v>
          </cell>
        </row>
        <row r="135">
          <cell r="A135">
            <v>2000</v>
          </cell>
          <cell r="B135">
            <v>17528</v>
          </cell>
          <cell r="C135">
            <v>2250837</v>
          </cell>
          <cell r="D135">
            <v>8084</v>
          </cell>
        </row>
        <row r="137">
          <cell r="A137">
            <v>36892</v>
          </cell>
          <cell r="B137">
            <v>1242</v>
          </cell>
          <cell r="C137">
            <v>213450</v>
          </cell>
          <cell r="D137" t="str">
            <v>785    171860       38.73      20       618</v>
          </cell>
        </row>
        <row r="138">
          <cell r="A138">
            <v>36923</v>
          </cell>
          <cell r="B138">
            <v>1805</v>
          </cell>
          <cell r="C138">
            <v>179830</v>
          </cell>
          <cell r="D138" t="str">
            <v>716     99629       28.40      20       549</v>
          </cell>
        </row>
        <row r="139">
          <cell r="A139">
            <v>36951</v>
          </cell>
          <cell r="B139">
            <v>1186</v>
          </cell>
          <cell r="C139">
            <v>155045</v>
          </cell>
          <cell r="D139" t="str">
            <v>640    130730       35.05      17       526</v>
          </cell>
        </row>
        <row r="140">
          <cell r="A140">
            <v>36982</v>
          </cell>
          <cell r="B140">
            <v>204</v>
          </cell>
          <cell r="C140">
            <v>34555</v>
          </cell>
          <cell r="D140" t="str">
            <v>247    169388       54.77       5       149</v>
          </cell>
        </row>
        <row r="141">
          <cell r="A141">
            <v>37012</v>
          </cell>
          <cell r="B141">
            <v>229</v>
          </cell>
          <cell r="C141">
            <v>38388</v>
          </cell>
          <cell r="D141" t="str">
            <v>223    167634       49.34       5       153</v>
          </cell>
        </row>
        <row r="142">
          <cell r="A142">
            <v>37043</v>
          </cell>
          <cell r="B142">
            <v>141</v>
          </cell>
          <cell r="C142">
            <v>26161</v>
          </cell>
          <cell r="D142" t="str">
            <v>120    185540       45.98       4       112</v>
          </cell>
        </row>
        <row r="143">
          <cell r="A143" t="str">
            <v>Totals: ___</v>
          </cell>
          <cell r="B143" t="str">
            <v>_______</v>
          </cell>
          <cell r="C143" t="str">
            <v>__________</v>
          </cell>
          <cell r="D143" t="str">
            <v>__________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g00"/>
    </sheetNames>
    <sheetDataSet>
      <sheetData sheetId="0">
        <row r="32">
          <cell r="A32">
            <v>36739</v>
          </cell>
          <cell r="B32">
            <v>4240</v>
          </cell>
          <cell r="C32">
            <v>280097</v>
          </cell>
          <cell r="D32" t="str">
            <v>4,047     66061       48.84      15       415</v>
          </cell>
        </row>
        <row r="33">
          <cell r="A33">
            <v>36770</v>
          </cell>
          <cell r="B33">
            <v>13</v>
          </cell>
          <cell r="C33">
            <v>37537</v>
          </cell>
          <cell r="D33" t="str">
            <v>2887462       48.84       2        60</v>
          </cell>
        </row>
        <row r="34">
          <cell r="A34">
            <v>36800</v>
          </cell>
          <cell r="B34">
            <v>3453</v>
          </cell>
          <cell r="C34">
            <v>223671</v>
          </cell>
          <cell r="D34" t="str">
            <v>812     64776       19.04      11       339</v>
          </cell>
        </row>
        <row r="35">
          <cell r="A35">
            <v>36831</v>
          </cell>
          <cell r="B35">
            <v>3156</v>
          </cell>
          <cell r="C35">
            <v>272068</v>
          </cell>
          <cell r="D35" t="str">
            <v>2,631     86207       45.46      15       443</v>
          </cell>
        </row>
        <row r="36">
          <cell r="A36">
            <v>36861</v>
          </cell>
          <cell r="B36">
            <v>2712</v>
          </cell>
          <cell r="C36">
            <v>262320</v>
          </cell>
          <cell r="D36" t="str">
            <v>2,223     96726       45.05      15       464</v>
          </cell>
        </row>
        <row r="37">
          <cell r="A37" t="str">
            <v>Totals: __</v>
          </cell>
          <cell r="B37" t="str">
            <v>________</v>
          </cell>
          <cell r="C37" t="str">
            <v>__________</v>
          </cell>
          <cell r="D37" t="str">
            <v>__________</v>
          </cell>
        </row>
        <row r="38">
          <cell r="A38">
            <v>2000</v>
          </cell>
          <cell r="B38">
            <v>13574</v>
          </cell>
          <cell r="C38">
            <v>1075693</v>
          </cell>
          <cell r="D38">
            <v>9713</v>
          </cell>
        </row>
        <row r="40">
          <cell r="A40">
            <v>36892</v>
          </cell>
          <cell r="B40">
            <v>2709</v>
          </cell>
          <cell r="C40">
            <v>240515</v>
          </cell>
          <cell r="D40" t="str">
            <v>2,504     88784       48.03      15       465</v>
          </cell>
        </row>
        <row r="41">
          <cell r="A41">
            <v>36923</v>
          </cell>
          <cell r="B41">
            <v>2176</v>
          </cell>
          <cell r="C41">
            <v>200633</v>
          </cell>
          <cell r="D41" t="str">
            <v>1,547     92203       41.55      15       308</v>
          </cell>
        </row>
        <row r="42">
          <cell r="A42">
            <v>36951</v>
          </cell>
          <cell r="B42">
            <v>442</v>
          </cell>
          <cell r="C42">
            <v>80212</v>
          </cell>
          <cell r="D42" t="str">
            <v>1,322    181476       74.94       6        62</v>
          </cell>
        </row>
        <row r="43">
          <cell r="A43">
            <v>36982</v>
          </cell>
          <cell r="C43">
            <v>3751</v>
          </cell>
          <cell r="D43" t="str">
            <v>1        30</v>
          </cell>
        </row>
        <row r="44">
          <cell r="A44">
            <v>37012</v>
          </cell>
          <cell r="B44">
            <v>448</v>
          </cell>
          <cell r="C44">
            <v>62096</v>
          </cell>
          <cell r="D44" t="str">
            <v>1,059    138608       70.27       5        31</v>
          </cell>
        </row>
        <row r="45">
          <cell r="A45" t="str">
            <v>Totals: __</v>
          </cell>
          <cell r="B45" t="str">
            <v>________</v>
          </cell>
          <cell r="C45" t="str">
            <v>__________</v>
          </cell>
          <cell r="D45" t="str">
            <v>__________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p00"/>
    </sheetNames>
    <sheetDataSet>
      <sheetData sheetId="0">
        <row r="32">
          <cell r="A32">
            <v>36770</v>
          </cell>
          <cell r="B32">
            <v>357</v>
          </cell>
          <cell r="C32">
            <v>55798</v>
          </cell>
          <cell r="D32" t="str">
            <v>493    156297       58.00</v>
          </cell>
          <cell r="E32" t="str">
            <v>2        34</v>
          </cell>
        </row>
        <row r="33">
          <cell r="A33">
            <v>36800</v>
          </cell>
          <cell r="B33">
            <v>1554</v>
          </cell>
          <cell r="C33">
            <v>182531</v>
          </cell>
          <cell r="D33" t="str">
            <v>3,822    117459       71.09</v>
          </cell>
          <cell r="E33" t="str">
            <v>2        62</v>
          </cell>
        </row>
        <row r="34">
          <cell r="A34">
            <v>36831</v>
          </cell>
          <cell r="B34">
            <v>60</v>
          </cell>
          <cell r="C34">
            <v>10779</v>
          </cell>
          <cell r="D34" t="str">
            <v>5    179651        7.69</v>
          </cell>
          <cell r="E34" t="str">
            <v>2        60</v>
          </cell>
        </row>
        <row r="35">
          <cell r="A35">
            <v>36861</v>
          </cell>
          <cell r="B35">
            <v>82</v>
          </cell>
          <cell r="C35">
            <v>12436</v>
          </cell>
          <cell r="D35" t="str">
            <v>151659        7.69</v>
          </cell>
          <cell r="E35" t="str">
            <v>1        31</v>
          </cell>
        </row>
        <row r="36">
          <cell r="A36" t="str">
            <v>Totals: __</v>
          </cell>
          <cell r="B36" t="str">
            <v>________</v>
          </cell>
          <cell r="C36" t="str">
            <v>__________</v>
          </cell>
          <cell r="D36" t="str">
            <v>__________</v>
          </cell>
        </row>
        <row r="37">
          <cell r="A37">
            <v>2000</v>
          </cell>
          <cell r="B37">
            <v>2053</v>
          </cell>
          <cell r="C37">
            <v>261544</v>
          </cell>
          <cell r="D37">
            <v>4320</v>
          </cell>
        </row>
        <row r="39">
          <cell r="A39">
            <v>36892</v>
          </cell>
          <cell r="B39">
            <v>48</v>
          </cell>
          <cell r="C39">
            <v>9393</v>
          </cell>
          <cell r="D39" t="str">
            <v>11    195688       18.64</v>
          </cell>
          <cell r="E39" t="str">
            <v>1        31</v>
          </cell>
        </row>
        <row r="40">
          <cell r="A40">
            <v>36951</v>
          </cell>
          <cell r="B40">
            <v>63</v>
          </cell>
          <cell r="C40">
            <v>8029</v>
          </cell>
          <cell r="D40" t="str">
            <v>1    127445        1.56</v>
          </cell>
          <cell r="E40" t="str">
            <v>1        31</v>
          </cell>
        </row>
        <row r="41">
          <cell r="A41">
            <v>36982</v>
          </cell>
          <cell r="B41">
            <v>53</v>
          </cell>
          <cell r="C41">
            <v>7273</v>
          </cell>
          <cell r="D41" t="str">
            <v>5    137227        8.62</v>
          </cell>
          <cell r="E41" t="str">
            <v>1        30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t00"/>
    </sheetNames>
    <sheetDataSet>
      <sheetData sheetId="0">
        <row r="32">
          <cell r="A32">
            <v>36800</v>
          </cell>
          <cell r="B32">
            <v>2334</v>
          </cell>
          <cell r="C32">
            <v>138494</v>
          </cell>
          <cell r="D32" t="str">
            <v>876     59338       27.29</v>
          </cell>
          <cell r="E32" t="str">
            <v>7       128</v>
          </cell>
        </row>
        <row r="33">
          <cell r="A33">
            <v>36831</v>
          </cell>
          <cell r="B33">
            <v>3356</v>
          </cell>
          <cell r="C33">
            <v>235729</v>
          </cell>
          <cell r="D33" t="str">
            <v>855     70242       20.30</v>
          </cell>
          <cell r="E33" t="str">
            <v>7       203</v>
          </cell>
        </row>
        <row r="34">
          <cell r="A34">
            <v>36861</v>
          </cell>
          <cell r="B34">
            <v>2928</v>
          </cell>
          <cell r="C34">
            <v>200555</v>
          </cell>
          <cell r="D34" t="str">
            <v>901     68496       23.53</v>
          </cell>
          <cell r="E34" t="str">
            <v>6       183</v>
          </cell>
        </row>
        <row r="35">
          <cell r="A35" t="str">
            <v>Totals: __</v>
          </cell>
          <cell r="B35" t="str">
            <v>________  __</v>
          </cell>
          <cell r="C35" t="str">
            <v>________</v>
          </cell>
          <cell r="D35" t="str">
            <v>__________</v>
          </cell>
        </row>
        <row r="36">
          <cell r="A36">
            <v>2000</v>
          </cell>
          <cell r="B36">
            <v>8618</v>
          </cell>
          <cell r="C36">
            <v>574778</v>
          </cell>
          <cell r="D36">
            <v>2632</v>
          </cell>
        </row>
        <row r="38">
          <cell r="A38">
            <v>36892</v>
          </cell>
          <cell r="B38">
            <v>2376</v>
          </cell>
          <cell r="C38">
            <v>166285</v>
          </cell>
          <cell r="D38" t="str">
            <v>554     69986       18.91</v>
          </cell>
          <cell r="E38" t="str">
            <v>5       123</v>
          </cell>
        </row>
        <row r="39">
          <cell r="A39">
            <v>36923</v>
          </cell>
          <cell r="B39">
            <v>1757</v>
          </cell>
          <cell r="C39">
            <v>136633</v>
          </cell>
          <cell r="D39" t="str">
            <v>523     77765       22.94</v>
          </cell>
          <cell r="E39" t="str">
            <v>5       113</v>
          </cell>
        </row>
        <row r="40">
          <cell r="A40" t="str">
            <v>Totals: __</v>
          </cell>
          <cell r="B40" t="str">
            <v>________  __</v>
          </cell>
          <cell r="C40" t="str">
            <v>________</v>
          </cell>
          <cell r="D40" t="str">
            <v>__________</v>
          </cell>
        </row>
        <row r="41">
          <cell r="A41">
            <v>2001</v>
          </cell>
          <cell r="B41">
            <v>4133</v>
          </cell>
          <cell r="C41">
            <v>302918</v>
          </cell>
          <cell r="D41">
            <v>1077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v00"/>
    </sheetNames>
    <sheetDataSet>
      <sheetData sheetId="0">
        <row r="32">
          <cell r="A32">
            <v>36831</v>
          </cell>
          <cell r="B32">
            <v>2824</v>
          </cell>
          <cell r="C32">
            <v>86482</v>
          </cell>
          <cell r="D32" t="str">
            <v>639     30624       18.45</v>
          </cell>
          <cell r="E32" t="str">
            <v>7       200</v>
          </cell>
        </row>
        <row r="33">
          <cell r="A33">
            <v>36861</v>
          </cell>
          <cell r="B33">
            <v>2366</v>
          </cell>
          <cell r="C33">
            <v>141831</v>
          </cell>
          <cell r="D33" t="str">
            <v>835     59946       26.09</v>
          </cell>
          <cell r="E33" t="str">
            <v>7       215</v>
          </cell>
        </row>
        <row r="34">
          <cell r="A34" t="str">
            <v>Totals: ___</v>
          </cell>
          <cell r="B34" t="str">
            <v>_______  _</v>
          </cell>
          <cell r="C34" t="str">
            <v>_________</v>
          </cell>
          <cell r="D34" t="str">
            <v>__________</v>
          </cell>
        </row>
        <row r="35">
          <cell r="A35">
            <v>2000</v>
          </cell>
          <cell r="B35">
            <v>5190</v>
          </cell>
          <cell r="C35">
            <v>228313</v>
          </cell>
          <cell r="D35">
            <v>1474</v>
          </cell>
        </row>
        <row r="37">
          <cell r="A37">
            <v>36892</v>
          </cell>
          <cell r="B37">
            <v>1236</v>
          </cell>
          <cell r="C37">
            <v>91803</v>
          </cell>
          <cell r="D37" t="str">
            <v>616     74275       33.26</v>
          </cell>
          <cell r="E37" t="str">
            <v>3        93</v>
          </cell>
        </row>
        <row r="38">
          <cell r="A38">
            <v>36923</v>
          </cell>
          <cell r="B38">
            <v>1920</v>
          </cell>
          <cell r="C38">
            <v>63015</v>
          </cell>
          <cell r="D38" t="str">
            <v>376     32821       16.38</v>
          </cell>
          <cell r="E38" t="str">
            <v>3        84</v>
          </cell>
        </row>
        <row r="39">
          <cell r="A39">
            <v>36951</v>
          </cell>
          <cell r="B39">
            <v>1080</v>
          </cell>
          <cell r="C39">
            <v>78777</v>
          </cell>
          <cell r="D39" t="str">
            <v>563     72942       34.27</v>
          </cell>
          <cell r="E39" t="str">
            <v>3        62</v>
          </cell>
        </row>
        <row r="40">
          <cell r="A40">
            <v>37012</v>
          </cell>
          <cell r="B40">
            <v>898</v>
          </cell>
          <cell r="C40">
            <v>67747</v>
          </cell>
          <cell r="D40" t="str">
            <v>388     75443       30.17</v>
          </cell>
          <cell r="E40" t="str">
            <v>3        62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00"/>
    </sheetNames>
    <sheetDataSet>
      <sheetData sheetId="0">
        <row r="32">
          <cell r="A32">
            <v>36861</v>
          </cell>
          <cell r="C32">
            <v>2954</v>
          </cell>
          <cell r="D32">
            <v>37</v>
          </cell>
          <cell r="F32" t="str">
            <v>1        19</v>
          </cell>
        </row>
        <row r="33">
          <cell r="A33" t="str">
            <v>Totals: __</v>
          </cell>
          <cell r="B33" t="str">
            <v>________  ___</v>
          </cell>
          <cell r="C33" t="str">
            <v>_______</v>
          </cell>
          <cell r="D33" t="str">
            <v>__________</v>
          </cell>
        </row>
        <row r="34">
          <cell r="A34">
            <v>2000</v>
          </cell>
          <cell r="C34">
            <v>2954</v>
          </cell>
          <cell r="D34">
            <v>37</v>
          </cell>
        </row>
        <row r="36">
          <cell r="A36">
            <v>36892</v>
          </cell>
          <cell r="B36">
            <v>17</v>
          </cell>
          <cell r="C36">
            <v>6442</v>
          </cell>
          <cell r="D36" t="str">
            <v>32    378942       65.31</v>
          </cell>
          <cell r="F36" t="str">
            <v>1        31</v>
          </cell>
        </row>
        <row r="37">
          <cell r="A37">
            <v>36923</v>
          </cell>
          <cell r="B37">
            <v>3</v>
          </cell>
          <cell r="C37">
            <v>6974</v>
          </cell>
          <cell r="D37" t="str">
            <v>45   2324667       93.75</v>
          </cell>
          <cell r="F37" t="str">
            <v>1        28</v>
          </cell>
        </row>
        <row r="38">
          <cell r="A38" t="str">
            <v>Totals: __</v>
          </cell>
          <cell r="B38" t="str">
            <v>________  ___</v>
          </cell>
          <cell r="C38" t="str">
            <v>_______</v>
          </cell>
          <cell r="D38" t="str">
            <v>__________</v>
          </cell>
        </row>
        <row r="39">
          <cell r="A39">
            <v>2001</v>
          </cell>
          <cell r="B39">
            <v>20</v>
          </cell>
          <cell r="C39">
            <v>13416</v>
          </cell>
          <cell r="D39">
            <v>77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g94"/>
    </sheetNames>
    <sheetDataSet>
      <sheetData sheetId="0">
        <row r="38">
          <cell r="A38">
            <v>34547</v>
          </cell>
          <cell r="B38">
            <v>1714</v>
          </cell>
          <cell r="C38">
            <v>239063</v>
          </cell>
          <cell r="D38" t="str">
            <v>398    139477       18.84      15       358</v>
          </cell>
        </row>
        <row r="39">
          <cell r="A39">
            <v>34578</v>
          </cell>
          <cell r="B39">
            <v>1869</v>
          </cell>
          <cell r="C39">
            <v>167256</v>
          </cell>
          <cell r="D39" t="str">
            <v>403     89490       17.74      12       320</v>
          </cell>
        </row>
        <row r="40">
          <cell r="A40">
            <v>34608</v>
          </cell>
          <cell r="B40">
            <v>4750</v>
          </cell>
          <cell r="C40">
            <v>187483</v>
          </cell>
          <cell r="D40" t="str">
            <v>522     39471        9.90      13       328</v>
          </cell>
        </row>
        <row r="41">
          <cell r="A41">
            <v>34639</v>
          </cell>
          <cell r="B41">
            <v>1596</v>
          </cell>
          <cell r="C41">
            <v>190217</v>
          </cell>
          <cell r="D41" t="str">
            <v>725    119184       31.24      13       368</v>
          </cell>
        </row>
        <row r="42">
          <cell r="A42">
            <v>34669</v>
          </cell>
          <cell r="B42">
            <v>1875</v>
          </cell>
          <cell r="C42">
            <v>190827</v>
          </cell>
          <cell r="D42" t="str">
            <v>463    101775       19.80      12       371</v>
          </cell>
        </row>
        <row r="43">
          <cell r="A43" t="str">
            <v>Totals: ___</v>
          </cell>
          <cell r="B43" t="str">
            <v>_______</v>
          </cell>
          <cell r="C43" t="str">
            <v>__________</v>
          </cell>
          <cell r="D43" t="str">
            <v>__________</v>
          </cell>
        </row>
        <row r="44">
          <cell r="A44">
            <v>1994</v>
          </cell>
          <cell r="B44">
            <v>11804</v>
          </cell>
          <cell r="C44">
            <v>974846</v>
          </cell>
          <cell r="D44">
            <v>2511</v>
          </cell>
        </row>
        <row r="46">
          <cell r="A46">
            <v>34700</v>
          </cell>
          <cell r="B46">
            <v>1068</v>
          </cell>
          <cell r="C46">
            <v>275733</v>
          </cell>
          <cell r="D46" t="str">
            <v>434    258177       28.89      13       386</v>
          </cell>
        </row>
        <row r="47">
          <cell r="A47">
            <v>34731</v>
          </cell>
          <cell r="B47">
            <v>1576</v>
          </cell>
          <cell r="C47">
            <v>225549</v>
          </cell>
          <cell r="D47" t="str">
            <v>340    143115       17.75      13       330</v>
          </cell>
        </row>
        <row r="48">
          <cell r="A48">
            <v>34759</v>
          </cell>
          <cell r="B48">
            <v>2253</v>
          </cell>
          <cell r="C48">
            <v>263891</v>
          </cell>
          <cell r="D48" t="str">
            <v>332    117129       12.84      13       370</v>
          </cell>
        </row>
        <row r="49">
          <cell r="A49">
            <v>34790</v>
          </cell>
          <cell r="B49">
            <v>2254</v>
          </cell>
          <cell r="C49">
            <v>254342</v>
          </cell>
          <cell r="D49" t="str">
            <v>339    112841       13.07      13       389</v>
          </cell>
        </row>
        <row r="50">
          <cell r="A50">
            <v>34820</v>
          </cell>
          <cell r="B50">
            <v>1804</v>
          </cell>
          <cell r="C50">
            <v>253895</v>
          </cell>
          <cell r="D50" t="str">
            <v>300    140741       14.26      13       371</v>
          </cell>
        </row>
        <row r="51">
          <cell r="A51">
            <v>34851</v>
          </cell>
          <cell r="B51">
            <v>2032</v>
          </cell>
          <cell r="C51">
            <v>220160</v>
          </cell>
          <cell r="D51" t="str">
            <v>345    108347       14.51      13       359</v>
          </cell>
        </row>
        <row r="52">
          <cell r="A52">
            <v>34881</v>
          </cell>
          <cell r="B52">
            <v>2034</v>
          </cell>
          <cell r="C52">
            <v>218296</v>
          </cell>
          <cell r="D52" t="str">
            <v>419    107324       17.08      13       366</v>
          </cell>
        </row>
        <row r="53">
          <cell r="A53">
            <v>34912</v>
          </cell>
          <cell r="B53">
            <v>1943</v>
          </cell>
          <cell r="C53">
            <v>203528</v>
          </cell>
          <cell r="D53" t="str">
            <v>279    104750       12.56      13       369</v>
          </cell>
        </row>
        <row r="54">
          <cell r="A54">
            <v>34943</v>
          </cell>
          <cell r="B54">
            <v>2077</v>
          </cell>
          <cell r="C54">
            <v>191152</v>
          </cell>
          <cell r="D54" t="str">
            <v>258     92033       11.05      12       360</v>
          </cell>
        </row>
        <row r="55">
          <cell r="A55">
            <v>34973</v>
          </cell>
          <cell r="B55">
            <v>1951</v>
          </cell>
          <cell r="C55">
            <v>220458</v>
          </cell>
          <cell r="D55" t="str">
            <v>445    112998       18.57      15       384</v>
          </cell>
        </row>
        <row r="56">
          <cell r="A56">
            <v>35004</v>
          </cell>
          <cell r="B56">
            <v>1600</v>
          </cell>
          <cell r="C56">
            <v>205386</v>
          </cell>
          <cell r="D56" t="str">
            <v>509    128367       24.13      15       415</v>
          </cell>
        </row>
        <row r="57">
          <cell r="A57">
            <v>35034</v>
          </cell>
          <cell r="B57">
            <v>1537</v>
          </cell>
          <cell r="C57">
            <v>220295</v>
          </cell>
          <cell r="D57" t="str">
            <v>456    143328       22.88      15       429</v>
          </cell>
        </row>
        <row r="58">
          <cell r="A58" t="str">
            <v>Totals: ___</v>
          </cell>
          <cell r="B58" t="str">
            <v>_______</v>
          </cell>
          <cell r="C58" t="str">
            <v>__________</v>
          </cell>
          <cell r="D58" t="str">
            <v>__________</v>
          </cell>
        </row>
        <row r="59">
          <cell r="A59">
            <v>1995</v>
          </cell>
          <cell r="B59">
            <v>22129</v>
          </cell>
          <cell r="C59">
            <v>2752685</v>
          </cell>
          <cell r="D59">
            <v>4456</v>
          </cell>
        </row>
        <row r="61">
          <cell r="A61">
            <v>35065</v>
          </cell>
          <cell r="B61">
            <v>1168</v>
          </cell>
          <cell r="C61">
            <v>241092</v>
          </cell>
          <cell r="D61" t="str">
            <v>414    206415       26.17      15       430</v>
          </cell>
        </row>
        <row r="62">
          <cell r="A62">
            <v>35096</v>
          </cell>
          <cell r="B62">
            <v>1834</v>
          </cell>
          <cell r="C62">
            <v>223962</v>
          </cell>
          <cell r="D62" t="str">
            <v>412    122117       18.34      15       403</v>
          </cell>
        </row>
        <row r="63">
          <cell r="A63">
            <v>35125</v>
          </cell>
          <cell r="B63">
            <v>1463</v>
          </cell>
          <cell r="C63">
            <v>212931</v>
          </cell>
          <cell r="D63" t="str">
            <v>421    145545       22.35      15       419</v>
          </cell>
        </row>
        <row r="64">
          <cell r="A64">
            <v>35156</v>
          </cell>
          <cell r="B64">
            <v>833</v>
          </cell>
          <cell r="C64">
            <v>176964</v>
          </cell>
          <cell r="D64" t="str">
            <v>441    212442       34.62      15       421</v>
          </cell>
        </row>
        <row r="65">
          <cell r="A65">
            <v>35186</v>
          </cell>
          <cell r="B65">
            <v>994</v>
          </cell>
          <cell r="C65">
            <v>202609</v>
          </cell>
          <cell r="D65" t="str">
            <v>379    203832       27.60      15       429</v>
          </cell>
        </row>
        <row r="66">
          <cell r="A66">
            <v>35217</v>
          </cell>
          <cell r="B66">
            <v>998</v>
          </cell>
          <cell r="C66">
            <v>190052</v>
          </cell>
          <cell r="D66" t="str">
            <v>312    190433       23.82      15       421</v>
          </cell>
        </row>
        <row r="67">
          <cell r="A67">
            <v>35247</v>
          </cell>
          <cell r="B67">
            <v>819</v>
          </cell>
          <cell r="C67">
            <v>191790</v>
          </cell>
          <cell r="D67" t="str">
            <v>290    234176       26.15      15       435</v>
          </cell>
        </row>
        <row r="68">
          <cell r="A68">
            <v>35278</v>
          </cell>
          <cell r="B68">
            <v>728</v>
          </cell>
          <cell r="C68">
            <v>175398</v>
          </cell>
          <cell r="D68" t="str">
            <v>289    240932       28.42      15       434</v>
          </cell>
        </row>
        <row r="69">
          <cell r="A69">
            <v>35309</v>
          </cell>
          <cell r="B69">
            <v>687</v>
          </cell>
          <cell r="C69">
            <v>176756</v>
          </cell>
          <cell r="D69" t="str">
            <v>396    257287       36.57      15       421</v>
          </cell>
        </row>
        <row r="70">
          <cell r="A70">
            <v>35339</v>
          </cell>
          <cell r="B70">
            <v>554</v>
          </cell>
          <cell r="C70">
            <v>152877</v>
          </cell>
          <cell r="D70" t="str">
            <v>219    275952       28.33      14       402</v>
          </cell>
        </row>
        <row r="71">
          <cell r="A71">
            <v>35370</v>
          </cell>
          <cell r="B71">
            <v>610</v>
          </cell>
          <cell r="C71">
            <v>126881</v>
          </cell>
          <cell r="D71" t="str">
            <v>336    208002       35.52      14       390</v>
          </cell>
        </row>
        <row r="72">
          <cell r="A72">
            <v>35400</v>
          </cell>
          <cell r="B72">
            <v>726</v>
          </cell>
          <cell r="C72">
            <v>133327</v>
          </cell>
          <cell r="D72" t="str">
            <v>176    183647       19.51      14       401</v>
          </cell>
        </row>
        <row r="73">
          <cell r="A73" t="str">
            <v>Totals: ___</v>
          </cell>
          <cell r="B73" t="str">
            <v>_______</v>
          </cell>
          <cell r="C73" t="str">
            <v>__________</v>
          </cell>
          <cell r="D73" t="str">
            <v>__________</v>
          </cell>
        </row>
        <row r="74">
          <cell r="A74">
            <v>1996</v>
          </cell>
          <cell r="B74">
            <v>11414</v>
          </cell>
          <cell r="C74">
            <v>2204639</v>
          </cell>
          <cell r="D74">
            <v>4085</v>
          </cell>
        </row>
        <row r="76">
          <cell r="A76">
            <v>35431</v>
          </cell>
          <cell r="B76">
            <v>621</v>
          </cell>
          <cell r="C76">
            <v>118659</v>
          </cell>
          <cell r="D76" t="str">
            <v>174    191078       21.89      13       371</v>
          </cell>
        </row>
        <row r="77">
          <cell r="A77">
            <v>35462</v>
          </cell>
          <cell r="B77">
            <v>742</v>
          </cell>
          <cell r="C77">
            <v>135099</v>
          </cell>
          <cell r="D77" t="str">
            <v>99    182075       11.77      14       360</v>
          </cell>
        </row>
        <row r="78">
          <cell r="A78">
            <v>35490</v>
          </cell>
          <cell r="B78">
            <v>625</v>
          </cell>
          <cell r="C78">
            <v>152407</v>
          </cell>
          <cell r="D78" t="str">
            <v>357    243852       36.35      14       400</v>
          </cell>
        </row>
        <row r="79">
          <cell r="A79">
            <v>35521</v>
          </cell>
          <cell r="B79">
            <v>425</v>
          </cell>
          <cell r="C79">
            <v>137444</v>
          </cell>
          <cell r="D79" t="str">
            <v>232    323398       35.31      14       391</v>
          </cell>
        </row>
        <row r="80">
          <cell r="A80">
            <v>35551</v>
          </cell>
          <cell r="B80">
            <v>641</v>
          </cell>
          <cell r="C80">
            <v>142855</v>
          </cell>
          <cell r="D80" t="str">
            <v>184    222863       22.30      14       402</v>
          </cell>
        </row>
        <row r="81">
          <cell r="A81">
            <v>35582</v>
          </cell>
          <cell r="B81">
            <v>653</v>
          </cell>
          <cell r="C81">
            <v>129773</v>
          </cell>
          <cell r="D81" t="str">
            <v>239    198734       26.79      14       390</v>
          </cell>
        </row>
        <row r="82">
          <cell r="A82">
            <v>35612</v>
          </cell>
          <cell r="B82">
            <v>622</v>
          </cell>
          <cell r="C82">
            <v>133264</v>
          </cell>
          <cell r="D82" t="str">
            <v>222    214251       26.30      14       404</v>
          </cell>
        </row>
        <row r="83">
          <cell r="A83">
            <v>35643</v>
          </cell>
          <cell r="B83">
            <v>534</v>
          </cell>
          <cell r="C83">
            <v>131639</v>
          </cell>
          <cell r="D83" t="str">
            <v>210    246515       28.23      14       432</v>
          </cell>
        </row>
        <row r="84">
          <cell r="A84">
            <v>35674</v>
          </cell>
          <cell r="B84">
            <v>532</v>
          </cell>
          <cell r="C84">
            <v>175175</v>
          </cell>
          <cell r="D84" t="str">
            <v>239    329277       31.00      14       412</v>
          </cell>
        </row>
        <row r="85">
          <cell r="A85">
            <v>35704</v>
          </cell>
          <cell r="B85">
            <v>401</v>
          </cell>
          <cell r="C85">
            <v>129369</v>
          </cell>
          <cell r="D85" t="str">
            <v>281    322616       41.20      14       399</v>
          </cell>
        </row>
        <row r="86">
          <cell r="A86">
            <v>35735</v>
          </cell>
          <cell r="B86">
            <v>500</v>
          </cell>
          <cell r="C86">
            <v>119656</v>
          </cell>
          <cell r="D86" t="str">
            <v>283    239313       36.14      14       389</v>
          </cell>
        </row>
        <row r="87">
          <cell r="A87">
            <v>35765</v>
          </cell>
          <cell r="B87">
            <v>175</v>
          </cell>
          <cell r="C87">
            <v>116718</v>
          </cell>
          <cell r="D87" t="str">
            <v>329    666961       65.28      14       403</v>
          </cell>
        </row>
        <row r="88">
          <cell r="A88" t="str">
            <v>Totals: ___</v>
          </cell>
          <cell r="B88" t="str">
            <v>_______</v>
          </cell>
          <cell r="C88" t="str">
            <v>__________</v>
          </cell>
          <cell r="D88" t="str">
            <v>__________</v>
          </cell>
        </row>
        <row r="89">
          <cell r="A89">
            <v>1997</v>
          </cell>
          <cell r="B89">
            <v>6471</v>
          </cell>
          <cell r="C89">
            <v>1622058</v>
          </cell>
          <cell r="D89">
            <v>2849</v>
          </cell>
        </row>
        <row r="91">
          <cell r="A91">
            <v>35796</v>
          </cell>
          <cell r="B91">
            <v>718</v>
          </cell>
          <cell r="C91">
            <v>115746</v>
          </cell>
          <cell r="D91" t="str">
            <v>371    161207       34.07      14       432</v>
          </cell>
        </row>
        <row r="92">
          <cell r="A92">
            <v>35827</v>
          </cell>
          <cell r="B92">
            <v>522</v>
          </cell>
          <cell r="C92">
            <v>107470</v>
          </cell>
          <cell r="D92" t="str">
            <v>242    205882       31.68      14       387</v>
          </cell>
        </row>
        <row r="93">
          <cell r="A93">
            <v>35855</v>
          </cell>
          <cell r="B93">
            <v>615</v>
          </cell>
          <cell r="C93">
            <v>111470</v>
          </cell>
          <cell r="D93" t="str">
            <v>98    181253       13.74      14       432</v>
          </cell>
        </row>
        <row r="94">
          <cell r="A94">
            <v>35886</v>
          </cell>
          <cell r="B94">
            <v>813</v>
          </cell>
          <cell r="C94">
            <v>112221</v>
          </cell>
          <cell r="D94" t="str">
            <v>144    138034       15.05      14       420</v>
          </cell>
        </row>
        <row r="95">
          <cell r="A95">
            <v>35916</v>
          </cell>
          <cell r="B95">
            <v>538</v>
          </cell>
          <cell r="C95">
            <v>113414</v>
          </cell>
          <cell r="D95" t="str">
            <v>158    210807       22.70      14       431</v>
          </cell>
        </row>
        <row r="96">
          <cell r="A96">
            <v>35947</v>
          </cell>
          <cell r="B96">
            <v>409</v>
          </cell>
          <cell r="C96">
            <v>92477</v>
          </cell>
          <cell r="D96" t="str">
            <v>85    226106       17.21      14       381</v>
          </cell>
        </row>
        <row r="97">
          <cell r="A97">
            <v>35977</v>
          </cell>
          <cell r="B97">
            <v>324</v>
          </cell>
          <cell r="C97">
            <v>108399</v>
          </cell>
          <cell r="D97" t="str">
            <v>136    334565       29.57      14       434</v>
          </cell>
        </row>
        <row r="98">
          <cell r="A98">
            <v>36008</v>
          </cell>
          <cell r="B98">
            <v>674</v>
          </cell>
          <cell r="C98">
            <v>156447</v>
          </cell>
          <cell r="D98" t="str">
            <v>115    232118       14.58      14       426</v>
          </cell>
        </row>
        <row r="99">
          <cell r="A99">
            <v>36039</v>
          </cell>
          <cell r="B99">
            <v>431</v>
          </cell>
          <cell r="C99">
            <v>96017</v>
          </cell>
          <cell r="D99" t="str">
            <v>131    222778       23.31      14       411</v>
          </cell>
        </row>
        <row r="100">
          <cell r="A100">
            <v>36069</v>
          </cell>
          <cell r="B100">
            <v>580</v>
          </cell>
          <cell r="C100">
            <v>105288</v>
          </cell>
          <cell r="D100" t="str">
            <v>115    181532       16.55      14       434</v>
          </cell>
        </row>
        <row r="101">
          <cell r="A101">
            <v>36100</v>
          </cell>
          <cell r="B101">
            <v>602</v>
          </cell>
          <cell r="C101">
            <v>89954</v>
          </cell>
          <cell r="D101" t="str">
            <v>108    149426       15.21      14       419</v>
          </cell>
        </row>
        <row r="102">
          <cell r="A102">
            <v>36130</v>
          </cell>
          <cell r="B102">
            <v>371</v>
          </cell>
          <cell r="C102">
            <v>91254</v>
          </cell>
          <cell r="D102" t="str">
            <v>116    245968       23.82      14       418</v>
          </cell>
        </row>
        <row r="103">
          <cell r="A103" t="str">
            <v>Totals: ___</v>
          </cell>
          <cell r="B103" t="str">
            <v>_______</v>
          </cell>
          <cell r="C103" t="str">
            <v>__________</v>
          </cell>
          <cell r="D103" t="str">
            <v>__________</v>
          </cell>
        </row>
        <row r="104">
          <cell r="A104">
            <v>1998</v>
          </cell>
          <cell r="B104">
            <v>6597</v>
          </cell>
          <cell r="C104">
            <v>1300157</v>
          </cell>
          <cell r="D104">
            <v>1819</v>
          </cell>
        </row>
        <row r="106">
          <cell r="A106">
            <v>36161</v>
          </cell>
          <cell r="B106">
            <v>472</v>
          </cell>
          <cell r="C106">
            <v>79102</v>
          </cell>
          <cell r="D106" t="str">
            <v>243    167589       33.99      12       372</v>
          </cell>
        </row>
        <row r="107">
          <cell r="A107">
            <v>36192</v>
          </cell>
          <cell r="B107">
            <v>201</v>
          </cell>
          <cell r="C107">
            <v>69165</v>
          </cell>
          <cell r="D107" t="str">
            <v>184    344105       47.79      12       336</v>
          </cell>
        </row>
        <row r="108">
          <cell r="A108">
            <v>36220</v>
          </cell>
          <cell r="B108">
            <v>739</v>
          </cell>
          <cell r="C108">
            <v>105611</v>
          </cell>
          <cell r="D108" t="str">
            <v>255    142911       25.65      13       400</v>
          </cell>
        </row>
        <row r="109">
          <cell r="A109">
            <v>36251</v>
          </cell>
          <cell r="B109">
            <v>287</v>
          </cell>
          <cell r="C109">
            <v>103322</v>
          </cell>
          <cell r="D109" t="str">
            <v>374    360007       56.58      15       427</v>
          </cell>
        </row>
        <row r="110">
          <cell r="A110">
            <v>36281</v>
          </cell>
          <cell r="B110">
            <v>272</v>
          </cell>
          <cell r="C110">
            <v>102053</v>
          </cell>
          <cell r="D110" t="str">
            <v>169    375195       38.32      15       429</v>
          </cell>
        </row>
        <row r="111">
          <cell r="A111">
            <v>36312</v>
          </cell>
          <cell r="B111">
            <v>370</v>
          </cell>
          <cell r="C111">
            <v>89633</v>
          </cell>
          <cell r="D111" t="str">
            <v>235    242252       38.84      15       420</v>
          </cell>
        </row>
        <row r="112">
          <cell r="A112">
            <v>36342</v>
          </cell>
          <cell r="B112">
            <v>197</v>
          </cell>
          <cell r="C112">
            <v>86712</v>
          </cell>
          <cell r="D112" t="str">
            <v>170    440163       46.32      14       424</v>
          </cell>
        </row>
        <row r="113">
          <cell r="A113">
            <v>36373</v>
          </cell>
          <cell r="B113">
            <v>374</v>
          </cell>
          <cell r="C113">
            <v>91915</v>
          </cell>
          <cell r="D113" t="str">
            <v>250    245763       40.06      15       465</v>
          </cell>
        </row>
        <row r="114">
          <cell r="A114">
            <v>36404</v>
          </cell>
          <cell r="B114">
            <v>372</v>
          </cell>
          <cell r="C114">
            <v>92938</v>
          </cell>
          <cell r="D114" t="str">
            <v>281    249834       43.03      15       441</v>
          </cell>
        </row>
        <row r="115">
          <cell r="A115">
            <v>36434</v>
          </cell>
          <cell r="B115">
            <v>409</v>
          </cell>
          <cell r="C115">
            <v>83344</v>
          </cell>
          <cell r="D115" t="str">
            <v>203    203776       33.17      12       371</v>
          </cell>
        </row>
        <row r="116">
          <cell r="A116">
            <v>36465</v>
          </cell>
          <cell r="B116">
            <v>275</v>
          </cell>
          <cell r="C116">
            <v>86650</v>
          </cell>
          <cell r="D116" t="str">
            <v>208    315091       43.06      15       449</v>
          </cell>
        </row>
        <row r="117">
          <cell r="A117">
            <v>36495</v>
          </cell>
          <cell r="B117">
            <v>553</v>
          </cell>
          <cell r="C117">
            <v>91702</v>
          </cell>
          <cell r="D117" t="str">
            <v>293    165827       34.63      15       463</v>
          </cell>
        </row>
        <row r="118">
          <cell r="A118" t="str">
            <v>Totals: ___</v>
          </cell>
          <cell r="B118" t="str">
            <v>_______</v>
          </cell>
          <cell r="C118" t="str">
            <v>__________</v>
          </cell>
          <cell r="D118" t="str">
            <v>__________</v>
          </cell>
        </row>
        <row r="119">
          <cell r="A119">
            <v>1999</v>
          </cell>
          <cell r="B119">
            <v>4521</v>
          </cell>
          <cell r="C119">
            <v>1082147</v>
          </cell>
          <cell r="D119">
            <v>2865</v>
          </cell>
        </row>
        <row r="121">
          <cell r="A121">
            <v>36526</v>
          </cell>
          <cell r="B121">
            <v>396</v>
          </cell>
          <cell r="C121">
            <v>89042</v>
          </cell>
          <cell r="D121" t="str">
            <v>268    224854       40.36      14       434</v>
          </cell>
        </row>
        <row r="122">
          <cell r="A122">
            <v>36557</v>
          </cell>
          <cell r="B122">
            <v>91</v>
          </cell>
          <cell r="C122">
            <v>40263</v>
          </cell>
          <cell r="D122" t="str">
            <v>185    442451       67.03       7       202</v>
          </cell>
        </row>
        <row r="123">
          <cell r="A123">
            <v>36586</v>
          </cell>
          <cell r="B123">
            <v>387</v>
          </cell>
          <cell r="C123">
            <v>85890</v>
          </cell>
          <cell r="D123" t="str">
            <v>240    221938       38.28      14       430</v>
          </cell>
        </row>
        <row r="124">
          <cell r="A124">
            <v>36617</v>
          </cell>
          <cell r="B124">
            <v>378</v>
          </cell>
          <cell r="C124">
            <v>76611</v>
          </cell>
          <cell r="D124" t="str">
            <v>241    202675       38.93      14       412</v>
          </cell>
        </row>
        <row r="125">
          <cell r="A125">
            <v>36647</v>
          </cell>
          <cell r="B125">
            <v>294</v>
          </cell>
          <cell r="C125">
            <v>80930</v>
          </cell>
          <cell r="D125" t="str">
            <v>225    275273       43.35      14       425</v>
          </cell>
        </row>
        <row r="126">
          <cell r="A126">
            <v>36678</v>
          </cell>
          <cell r="B126">
            <v>445</v>
          </cell>
          <cell r="C126">
            <v>81225</v>
          </cell>
          <cell r="D126" t="str">
            <v>223    182529       33.38      15       435</v>
          </cell>
        </row>
        <row r="127">
          <cell r="A127">
            <v>36708</v>
          </cell>
          <cell r="B127">
            <v>438</v>
          </cell>
          <cell r="C127">
            <v>87235</v>
          </cell>
          <cell r="D127" t="str">
            <v>333    199167       43.19      15       465</v>
          </cell>
        </row>
        <row r="128">
          <cell r="A128">
            <v>36739</v>
          </cell>
          <cell r="B128">
            <v>437</v>
          </cell>
          <cell r="C128">
            <v>74794</v>
          </cell>
          <cell r="D128" t="str">
            <v>268    171154       38.01      15       465</v>
          </cell>
        </row>
        <row r="129">
          <cell r="A129">
            <v>36770</v>
          </cell>
          <cell r="B129">
            <v>224</v>
          </cell>
          <cell r="C129">
            <v>39114</v>
          </cell>
          <cell r="D129" t="str">
            <v>232    174617       50.88      10       300</v>
          </cell>
        </row>
        <row r="130">
          <cell r="A130">
            <v>36800</v>
          </cell>
          <cell r="B130">
            <v>268</v>
          </cell>
          <cell r="C130">
            <v>65083</v>
          </cell>
          <cell r="D130" t="str">
            <v>433    242848       61.77      13       403</v>
          </cell>
        </row>
        <row r="131">
          <cell r="A131">
            <v>36831</v>
          </cell>
          <cell r="B131">
            <v>212</v>
          </cell>
          <cell r="C131">
            <v>56773</v>
          </cell>
          <cell r="D131" t="str">
            <v>183    267798       46.33      13       375</v>
          </cell>
        </row>
        <row r="132">
          <cell r="A132">
            <v>36861</v>
          </cell>
          <cell r="B132">
            <v>379</v>
          </cell>
          <cell r="C132">
            <v>69899</v>
          </cell>
          <cell r="D132" t="str">
            <v>304    184431       44.51      15       457</v>
          </cell>
        </row>
        <row r="133">
          <cell r="A133" t="str">
            <v>Totals: ___</v>
          </cell>
          <cell r="B133" t="str">
            <v>_______</v>
          </cell>
          <cell r="C133" t="str">
            <v>__________</v>
          </cell>
          <cell r="D133" t="str">
            <v>__________</v>
          </cell>
        </row>
        <row r="134">
          <cell r="A134">
            <v>2000</v>
          </cell>
          <cell r="B134">
            <v>3949</v>
          </cell>
          <cell r="C134">
            <v>846859</v>
          </cell>
          <cell r="D134">
            <v>3135</v>
          </cell>
        </row>
        <row r="136">
          <cell r="A136">
            <v>36892</v>
          </cell>
          <cell r="B136">
            <v>166</v>
          </cell>
          <cell r="C136">
            <v>72361</v>
          </cell>
          <cell r="D136" t="str">
            <v>276    435910       62.44      15       446</v>
          </cell>
        </row>
        <row r="137">
          <cell r="A137">
            <v>36923</v>
          </cell>
          <cell r="B137">
            <v>142</v>
          </cell>
          <cell r="C137">
            <v>55085</v>
          </cell>
          <cell r="D137" t="str">
            <v>217    387923       60.45      12       336</v>
          </cell>
        </row>
        <row r="138">
          <cell r="A138">
            <v>36951</v>
          </cell>
          <cell r="B138">
            <v>226</v>
          </cell>
          <cell r="C138">
            <v>41254</v>
          </cell>
          <cell r="D138" t="str">
            <v>207    182540       47.81      11       341</v>
          </cell>
        </row>
        <row r="139">
          <cell r="A139">
            <v>36982</v>
          </cell>
          <cell r="B139">
            <v>13</v>
          </cell>
          <cell r="C139">
            <v>7952</v>
          </cell>
          <cell r="D139" t="str">
            <v>82    611693       86.32       3        87</v>
          </cell>
        </row>
        <row r="140">
          <cell r="A140">
            <v>37012</v>
          </cell>
          <cell r="B140">
            <v>10</v>
          </cell>
          <cell r="C140">
            <v>8671</v>
          </cell>
          <cell r="D140" t="str">
            <v>174    867101       94.57       3        87</v>
          </cell>
        </row>
        <row r="141">
          <cell r="A141">
            <v>37043</v>
          </cell>
          <cell r="B141">
            <v>13</v>
          </cell>
          <cell r="C141">
            <v>6447</v>
          </cell>
          <cell r="D141" t="str">
            <v>86    495924       86.87       3        88</v>
          </cell>
        </row>
        <row r="142">
          <cell r="A142" t="str">
            <v>Totals: ___</v>
          </cell>
          <cell r="B142" t="str">
            <v>_______</v>
          </cell>
          <cell r="C142" t="str">
            <v>__________</v>
          </cell>
          <cell r="D142" t="str">
            <v>__________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X88"/>
  <sheetViews>
    <sheetView workbookViewId="0">
      <pane xSplit="2" ySplit="2" topLeftCell="FQ65" activePane="bottomRight" state="frozen"/>
      <selection pane="topRight" activeCell="C1" sqref="C1"/>
      <selection pane="bottomLeft" activeCell="A3" sqref="A3"/>
      <selection pane="bottomRight" activeCell="E82" sqref="E82"/>
    </sheetView>
  </sheetViews>
  <sheetFormatPr defaultRowHeight="12.75" x14ac:dyDescent="0.2"/>
  <sheetData>
    <row r="2" spans="1:180" x14ac:dyDescent="0.2">
      <c r="C2" s="3" t="s">
        <v>0</v>
      </c>
      <c r="D2" s="4">
        <v>34335</v>
      </c>
      <c r="E2" s="4">
        <v>34366</v>
      </c>
      <c r="F2" s="4">
        <v>34394</v>
      </c>
      <c r="G2" s="4">
        <v>34425</v>
      </c>
      <c r="H2" s="4">
        <v>34455</v>
      </c>
      <c r="I2" s="4">
        <v>34486</v>
      </c>
      <c r="J2" s="4">
        <v>34516</v>
      </c>
      <c r="K2" s="4">
        <v>34547</v>
      </c>
      <c r="L2" s="4">
        <v>34578</v>
      </c>
      <c r="M2" s="4">
        <v>34608</v>
      </c>
      <c r="N2" s="4">
        <v>34639</v>
      </c>
      <c r="O2" s="4">
        <v>34669</v>
      </c>
      <c r="P2" s="4">
        <v>34700</v>
      </c>
      <c r="Q2" s="4">
        <v>34731</v>
      </c>
      <c r="R2" s="4">
        <v>34759</v>
      </c>
      <c r="S2" s="4">
        <v>34790</v>
      </c>
      <c r="T2" s="4">
        <v>34820</v>
      </c>
      <c r="U2" s="4">
        <v>34851</v>
      </c>
      <c r="V2" s="4">
        <v>34881</v>
      </c>
      <c r="W2" s="4">
        <v>34912</v>
      </c>
      <c r="X2" s="4">
        <v>34943</v>
      </c>
      <c r="Y2" s="4">
        <v>34973</v>
      </c>
      <c r="Z2" s="4">
        <v>35004</v>
      </c>
      <c r="AA2" s="4">
        <v>35034</v>
      </c>
      <c r="AB2" s="4">
        <v>35065</v>
      </c>
      <c r="AC2" s="4">
        <v>35096</v>
      </c>
      <c r="AD2" s="4">
        <v>35125</v>
      </c>
      <c r="AE2" s="4">
        <v>35156</v>
      </c>
      <c r="AF2" s="4">
        <v>35186</v>
      </c>
      <c r="AG2" s="4">
        <v>35217</v>
      </c>
      <c r="AH2" s="4">
        <v>35247</v>
      </c>
      <c r="AI2" s="4">
        <v>35278</v>
      </c>
      <c r="AJ2" s="4">
        <v>35309</v>
      </c>
      <c r="AK2" s="4">
        <v>35339</v>
      </c>
      <c r="AL2" s="4">
        <v>35370</v>
      </c>
      <c r="AM2" s="4">
        <v>35400</v>
      </c>
      <c r="AN2" s="4">
        <v>35431</v>
      </c>
      <c r="AO2" s="4">
        <v>35462</v>
      </c>
      <c r="AP2" s="4">
        <v>35490</v>
      </c>
      <c r="AQ2" s="4">
        <v>35521</v>
      </c>
      <c r="AR2" s="4">
        <v>35551</v>
      </c>
      <c r="AS2" s="4">
        <v>35582</v>
      </c>
      <c r="AT2" s="4">
        <v>35612</v>
      </c>
      <c r="AU2" s="4">
        <v>35643</v>
      </c>
      <c r="AV2" s="4">
        <v>35674</v>
      </c>
      <c r="AW2" s="4">
        <v>35704</v>
      </c>
      <c r="AX2" s="4">
        <v>35735</v>
      </c>
      <c r="AY2" s="4">
        <v>35765</v>
      </c>
      <c r="AZ2" s="4">
        <v>35796</v>
      </c>
      <c r="BA2" s="4">
        <v>35827</v>
      </c>
      <c r="BB2" s="4">
        <v>35855</v>
      </c>
      <c r="BC2" s="4">
        <v>35886</v>
      </c>
      <c r="BD2" s="4">
        <v>35916</v>
      </c>
      <c r="BE2" s="4">
        <v>35947</v>
      </c>
      <c r="BF2" s="4">
        <v>35977</v>
      </c>
      <c r="BG2" s="4">
        <v>36008</v>
      </c>
      <c r="BH2" s="4">
        <v>36039</v>
      </c>
      <c r="BI2" s="4">
        <v>36069</v>
      </c>
      <c r="BJ2" s="4">
        <v>36100</v>
      </c>
      <c r="BK2" s="4">
        <v>36130</v>
      </c>
      <c r="BL2" s="4">
        <v>36161</v>
      </c>
      <c r="BM2" s="4">
        <v>36192</v>
      </c>
      <c r="BN2" s="4">
        <v>36220</v>
      </c>
      <c r="BO2" s="4">
        <v>36251</v>
      </c>
      <c r="BP2" s="4">
        <v>36281</v>
      </c>
      <c r="BQ2" s="4">
        <v>36312</v>
      </c>
      <c r="BR2" s="4">
        <v>36342</v>
      </c>
      <c r="BS2" s="4">
        <v>36373</v>
      </c>
      <c r="BT2" s="4">
        <v>36404</v>
      </c>
      <c r="BU2" s="4">
        <v>36434</v>
      </c>
      <c r="BV2" s="4">
        <v>36465</v>
      </c>
      <c r="BW2" s="4">
        <v>36495</v>
      </c>
      <c r="BX2" s="4">
        <v>36526</v>
      </c>
      <c r="BY2" s="4">
        <v>36557</v>
      </c>
      <c r="BZ2" s="4">
        <v>36586</v>
      </c>
      <c r="CA2" s="4">
        <v>36617</v>
      </c>
      <c r="CB2" s="4">
        <v>36647</v>
      </c>
      <c r="CC2" s="4">
        <v>36678</v>
      </c>
      <c r="CD2" s="4">
        <v>36708</v>
      </c>
      <c r="CE2" s="4">
        <v>36739</v>
      </c>
      <c r="CF2" s="4">
        <v>36770</v>
      </c>
      <c r="CG2" s="4">
        <v>36800</v>
      </c>
      <c r="CH2" s="4">
        <v>36831</v>
      </c>
      <c r="CI2" s="4">
        <v>36861</v>
      </c>
      <c r="CJ2" s="4">
        <v>36892</v>
      </c>
      <c r="CK2" s="4">
        <v>36923</v>
      </c>
      <c r="CL2" s="4">
        <v>36951</v>
      </c>
      <c r="CO2" s="3" t="s">
        <v>0</v>
      </c>
      <c r="CP2" s="4">
        <v>34335</v>
      </c>
      <c r="CQ2" s="4">
        <v>34366</v>
      </c>
      <c r="CR2" s="4">
        <v>34394</v>
      </c>
      <c r="CS2" s="4">
        <v>34425</v>
      </c>
      <c r="CT2" s="4">
        <v>34455</v>
      </c>
      <c r="CU2" s="4">
        <v>34486</v>
      </c>
      <c r="CV2" s="4">
        <v>34516</v>
      </c>
      <c r="CW2" s="4">
        <v>34547</v>
      </c>
      <c r="CX2" s="4">
        <v>34578</v>
      </c>
      <c r="CY2" s="4">
        <v>34608</v>
      </c>
      <c r="CZ2" s="4">
        <v>34639</v>
      </c>
      <c r="DA2" s="4">
        <v>34669</v>
      </c>
      <c r="DB2" s="4">
        <v>34700</v>
      </c>
      <c r="DC2" s="4">
        <v>34731</v>
      </c>
      <c r="DD2" s="4">
        <v>34759</v>
      </c>
      <c r="DE2" s="4">
        <v>34790</v>
      </c>
      <c r="DF2" s="4">
        <v>34820</v>
      </c>
      <c r="DG2" s="4">
        <v>34851</v>
      </c>
      <c r="DH2" s="4">
        <v>34881</v>
      </c>
      <c r="DI2" s="4">
        <v>34912</v>
      </c>
      <c r="DJ2" s="4">
        <v>34943</v>
      </c>
      <c r="DK2" s="4">
        <v>34973</v>
      </c>
      <c r="DL2" s="4">
        <v>35004</v>
      </c>
      <c r="DM2" s="4">
        <v>35034</v>
      </c>
      <c r="DN2" s="4">
        <v>35065</v>
      </c>
      <c r="DO2" s="4">
        <v>35096</v>
      </c>
      <c r="DP2" s="4">
        <v>35125</v>
      </c>
      <c r="DQ2" s="4">
        <v>35156</v>
      </c>
      <c r="DR2" s="4">
        <v>35186</v>
      </c>
      <c r="DS2" s="4">
        <v>35217</v>
      </c>
      <c r="DT2" s="4">
        <v>35247</v>
      </c>
      <c r="DU2" s="4">
        <v>35278</v>
      </c>
      <c r="DV2" s="4">
        <v>35309</v>
      </c>
      <c r="DW2" s="4">
        <v>35339</v>
      </c>
      <c r="DX2" s="4">
        <v>35370</v>
      </c>
      <c r="DY2" s="4">
        <v>35400</v>
      </c>
      <c r="DZ2" s="4">
        <v>35431</v>
      </c>
      <c r="EA2" s="4">
        <v>35462</v>
      </c>
      <c r="EB2" s="4">
        <v>35490</v>
      </c>
      <c r="EC2" s="4">
        <v>35521</v>
      </c>
      <c r="ED2" s="4">
        <v>35551</v>
      </c>
      <c r="EE2" s="4">
        <v>35582</v>
      </c>
      <c r="EF2" s="4">
        <v>35612</v>
      </c>
      <c r="EG2" s="4">
        <v>35643</v>
      </c>
      <c r="EH2" s="4">
        <v>35674</v>
      </c>
      <c r="EI2" s="4">
        <v>35704</v>
      </c>
      <c r="EJ2" s="4">
        <v>35735</v>
      </c>
      <c r="EK2" s="4">
        <v>35765</v>
      </c>
      <c r="EL2" s="4">
        <v>35796</v>
      </c>
      <c r="EM2" s="4">
        <v>35827</v>
      </c>
      <c r="EN2" s="4">
        <v>35855</v>
      </c>
      <c r="EO2" s="4">
        <v>35886</v>
      </c>
      <c r="EP2" s="4">
        <v>35916</v>
      </c>
      <c r="EQ2" s="4">
        <v>35947</v>
      </c>
      <c r="ER2" s="4">
        <v>35977</v>
      </c>
      <c r="ES2" s="4">
        <v>36008</v>
      </c>
      <c r="ET2" s="4">
        <v>36039</v>
      </c>
      <c r="EU2" s="4">
        <v>36069</v>
      </c>
      <c r="EV2" s="4">
        <v>36100</v>
      </c>
      <c r="EW2" s="4">
        <v>36130</v>
      </c>
      <c r="EX2" s="4">
        <v>36161</v>
      </c>
      <c r="EY2" s="4">
        <v>36192</v>
      </c>
      <c r="EZ2" s="4">
        <v>36220</v>
      </c>
      <c r="FA2" s="4">
        <v>36251</v>
      </c>
      <c r="FB2" s="4">
        <v>36281</v>
      </c>
      <c r="FC2" s="4">
        <v>36312</v>
      </c>
      <c r="FD2" s="4">
        <v>36342</v>
      </c>
      <c r="FE2" s="4">
        <v>36373</v>
      </c>
      <c r="FF2" s="4">
        <v>36404</v>
      </c>
      <c r="FG2" s="4">
        <v>36434</v>
      </c>
      <c r="FH2" s="4">
        <v>36465</v>
      </c>
      <c r="FI2" s="4">
        <v>36495</v>
      </c>
      <c r="FJ2" s="4">
        <v>36526</v>
      </c>
      <c r="FK2" s="4">
        <v>36557</v>
      </c>
      <c r="FL2" s="4">
        <v>36586</v>
      </c>
      <c r="FM2" s="4">
        <v>36617</v>
      </c>
      <c r="FN2" s="4">
        <v>36647</v>
      </c>
      <c r="FO2" s="4">
        <v>36678</v>
      </c>
      <c r="FP2" s="4">
        <v>36708</v>
      </c>
      <c r="FQ2" s="4">
        <v>36739</v>
      </c>
      <c r="FR2" s="4">
        <v>36770</v>
      </c>
      <c r="FS2" s="4">
        <v>36800</v>
      </c>
      <c r="FT2" s="4">
        <v>36831</v>
      </c>
      <c r="FU2" s="4">
        <v>36861</v>
      </c>
      <c r="FV2" s="4">
        <v>36892</v>
      </c>
      <c r="FW2" s="4">
        <v>36923</v>
      </c>
      <c r="FX2" s="4">
        <v>36951</v>
      </c>
    </row>
    <row r="3" spans="1:180" x14ac:dyDescent="0.2">
      <c r="A3" s="2">
        <v>31</v>
      </c>
      <c r="B3" s="1">
        <v>34335</v>
      </c>
      <c r="C3" s="6">
        <f>VLOOKUP(B3,'[1]1993'!$A$375:$IV$485,3,0)</f>
        <v>26142748</v>
      </c>
      <c r="D3" s="6">
        <f>VLOOKUP(B3,[2]jan94!$A$38:$IV$148,3,0)</f>
        <v>385454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N3" s="4">
        <v>34335</v>
      </c>
      <c r="CO3" s="5">
        <f t="shared" ref="CO3:CO33" si="0">(C3/1000000)/$A3</f>
        <v>0.8433144516129033</v>
      </c>
      <c r="CP3" s="5">
        <f t="shared" ref="CP3:DE18" si="1">(D3/1000000)/$A3</f>
        <v>1.2434000000000001E-2</v>
      </c>
      <c r="CQ3" s="5">
        <f t="shared" si="1"/>
        <v>0</v>
      </c>
      <c r="CR3" s="5">
        <f t="shared" si="1"/>
        <v>0</v>
      </c>
      <c r="CS3" s="5">
        <f t="shared" si="1"/>
        <v>0</v>
      </c>
      <c r="CT3" s="5">
        <f t="shared" si="1"/>
        <v>0</v>
      </c>
      <c r="CU3" s="5">
        <f t="shared" si="1"/>
        <v>0</v>
      </c>
      <c r="CV3" s="5">
        <f t="shared" si="1"/>
        <v>0</v>
      </c>
      <c r="CW3" s="5">
        <f t="shared" si="1"/>
        <v>0</v>
      </c>
      <c r="CX3" s="5">
        <f t="shared" si="1"/>
        <v>0</v>
      </c>
      <c r="CY3" s="5">
        <f t="shared" si="1"/>
        <v>0</v>
      </c>
      <c r="CZ3" s="5">
        <f t="shared" si="1"/>
        <v>0</v>
      </c>
      <c r="DA3" s="5">
        <f t="shared" si="1"/>
        <v>0</v>
      </c>
      <c r="DB3" s="5">
        <f t="shared" si="1"/>
        <v>0</v>
      </c>
      <c r="DC3" s="5">
        <f t="shared" si="1"/>
        <v>0</v>
      </c>
      <c r="DD3" s="5">
        <f t="shared" si="1"/>
        <v>0</v>
      </c>
      <c r="DE3" s="5">
        <f t="shared" si="1"/>
        <v>0</v>
      </c>
      <c r="DF3" s="5">
        <f t="shared" ref="DF3:DU18" si="2">(T3/1000000)/$A3</f>
        <v>0</v>
      </c>
      <c r="DG3" s="5">
        <f t="shared" si="2"/>
        <v>0</v>
      </c>
      <c r="DH3" s="5">
        <f t="shared" si="2"/>
        <v>0</v>
      </c>
      <c r="DI3" s="5">
        <f t="shared" si="2"/>
        <v>0</v>
      </c>
      <c r="DJ3" s="5">
        <f t="shared" si="2"/>
        <v>0</v>
      </c>
      <c r="DK3" s="5">
        <f t="shared" si="2"/>
        <v>0</v>
      </c>
      <c r="DL3" s="5">
        <f t="shared" si="2"/>
        <v>0</v>
      </c>
      <c r="DM3" s="5">
        <f t="shared" si="2"/>
        <v>0</v>
      </c>
      <c r="DN3" s="5">
        <f t="shared" si="2"/>
        <v>0</v>
      </c>
      <c r="DO3" s="5">
        <f t="shared" si="2"/>
        <v>0</v>
      </c>
      <c r="DP3" s="5">
        <f t="shared" si="2"/>
        <v>0</v>
      </c>
      <c r="DQ3" s="5">
        <f t="shared" si="2"/>
        <v>0</v>
      </c>
      <c r="DR3" s="5">
        <f t="shared" si="2"/>
        <v>0</v>
      </c>
      <c r="DS3" s="5">
        <f t="shared" si="2"/>
        <v>0</v>
      </c>
      <c r="DT3" s="5">
        <f t="shared" si="2"/>
        <v>0</v>
      </c>
      <c r="DU3" s="5">
        <f t="shared" si="2"/>
        <v>0</v>
      </c>
      <c r="DV3" s="5">
        <f t="shared" ref="DV3:EK18" si="3">(AJ3/1000000)/$A3</f>
        <v>0</v>
      </c>
      <c r="DW3" s="5">
        <f t="shared" si="3"/>
        <v>0</v>
      </c>
      <c r="DX3" s="5">
        <f t="shared" si="3"/>
        <v>0</v>
      </c>
      <c r="DY3" s="5">
        <f t="shared" si="3"/>
        <v>0</v>
      </c>
      <c r="DZ3" s="5">
        <f t="shared" si="3"/>
        <v>0</v>
      </c>
      <c r="EA3" s="5">
        <f t="shared" si="3"/>
        <v>0</v>
      </c>
      <c r="EB3" s="5">
        <f t="shared" si="3"/>
        <v>0</v>
      </c>
      <c r="EC3" s="5">
        <f t="shared" si="3"/>
        <v>0</v>
      </c>
      <c r="ED3" s="5">
        <f t="shared" si="3"/>
        <v>0</v>
      </c>
      <c r="EE3" s="5">
        <f t="shared" si="3"/>
        <v>0</v>
      </c>
      <c r="EF3" s="5">
        <f t="shared" si="3"/>
        <v>0</v>
      </c>
      <c r="EG3" s="5">
        <f t="shared" si="3"/>
        <v>0</v>
      </c>
      <c r="EH3" s="5">
        <f t="shared" si="3"/>
        <v>0</v>
      </c>
      <c r="EI3" s="5">
        <f t="shared" si="3"/>
        <v>0</v>
      </c>
      <c r="EJ3" s="5">
        <f t="shared" si="3"/>
        <v>0</v>
      </c>
      <c r="EK3" s="5">
        <f t="shared" si="3"/>
        <v>0</v>
      </c>
      <c r="EL3" s="5">
        <f t="shared" ref="EL3:FA18" si="4">(AZ3/1000000)/$A3</f>
        <v>0</v>
      </c>
      <c r="EM3" s="5">
        <f t="shared" si="4"/>
        <v>0</v>
      </c>
      <c r="EN3" s="5">
        <f t="shared" si="4"/>
        <v>0</v>
      </c>
      <c r="EO3" s="5">
        <f t="shared" si="4"/>
        <v>0</v>
      </c>
      <c r="EP3" s="5">
        <f t="shared" si="4"/>
        <v>0</v>
      </c>
      <c r="EQ3" s="5">
        <f t="shared" si="4"/>
        <v>0</v>
      </c>
      <c r="ER3" s="5">
        <f t="shared" si="4"/>
        <v>0</v>
      </c>
      <c r="ES3" s="5">
        <f t="shared" si="4"/>
        <v>0</v>
      </c>
      <c r="ET3" s="5">
        <f t="shared" si="4"/>
        <v>0</v>
      </c>
      <c r="EU3" s="5">
        <f t="shared" si="4"/>
        <v>0</v>
      </c>
      <c r="EV3" s="5">
        <f t="shared" si="4"/>
        <v>0</v>
      </c>
      <c r="EW3" s="5">
        <f t="shared" si="4"/>
        <v>0</v>
      </c>
      <c r="EX3" s="5">
        <f t="shared" si="4"/>
        <v>0</v>
      </c>
      <c r="EY3" s="5">
        <f t="shared" si="4"/>
        <v>0</v>
      </c>
      <c r="EZ3" s="5">
        <f t="shared" si="4"/>
        <v>0</v>
      </c>
      <c r="FA3" s="5">
        <f t="shared" si="4"/>
        <v>0</v>
      </c>
      <c r="FB3" s="5">
        <f t="shared" ref="FB3:FQ18" si="5">(BP3/1000000)/$A3</f>
        <v>0</v>
      </c>
      <c r="FC3" s="5">
        <f t="shared" si="5"/>
        <v>0</v>
      </c>
      <c r="FD3" s="5">
        <f t="shared" si="5"/>
        <v>0</v>
      </c>
      <c r="FE3" s="5">
        <f t="shared" si="5"/>
        <v>0</v>
      </c>
      <c r="FF3" s="5">
        <f t="shared" si="5"/>
        <v>0</v>
      </c>
      <c r="FG3" s="5">
        <f t="shared" si="5"/>
        <v>0</v>
      </c>
      <c r="FH3" s="5">
        <f t="shared" si="5"/>
        <v>0</v>
      </c>
      <c r="FI3" s="5">
        <f t="shared" si="5"/>
        <v>0</v>
      </c>
      <c r="FJ3" s="5">
        <f t="shared" si="5"/>
        <v>0</v>
      </c>
      <c r="FK3" s="5">
        <f t="shared" si="5"/>
        <v>0</v>
      </c>
      <c r="FL3" s="5">
        <f t="shared" si="5"/>
        <v>0</v>
      </c>
      <c r="FM3" s="5">
        <f t="shared" si="5"/>
        <v>0</v>
      </c>
      <c r="FN3" s="5">
        <f t="shared" si="5"/>
        <v>0</v>
      </c>
      <c r="FO3" s="5">
        <f t="shared" si="5"/>
        <v>0</v>
      </c>
      <c r="FP3" s="5">
        <f t="shared" si="5"/>
        <v>0</v>
      </c>
      <c r="FQ3" s="5">
        <f t="shared" si="5"/>
        <v>0</v>
      </c>
      <c r="FR3" s="5">
        <f t="shared" ref="FR3:FX18" si="6">(CF3/1000000)/$A3</f>
        <v>0</v>
      </c>
      <c r="FS3" s="5">
        <f t="shared" si="6"/>
        <v>0</v>
      </c>
      <c r="FT3" s="5">
        <f t="shared" si="6"/>
        <v>0</v>
      </c>
      <c r="FU3" s="5">
        <f t="shared" si="6"/>
        <v>0</v>
      </c>
      <c r="FV3" s="5">
        <f t="shared" si="6"/>
        <v>0</v>
      </c>
      <c r="FW3" s="5">
        <f t="shared" si="6"/>
        <v>0</v>
      </c>
      <c r="FX3" s="5">
        <f t="shared" si="6"/>
        <v>0</v>
      </c>
    </row>
    <row r="4" spans="1:180" x14ac:dyDescent="0.2">
      <c r="A4" s="2">
        <v>28</v>
      </c>
      <c r="B4" s="1">
        <v>34366</v>
      </c>
      <c r="C4" s="6">
        <f>VLOOKUP(B4,'[1]1993'!$A$375:$IV$485,3,0)</f>
        <v>24261488</v>
      </c>
      <c r="D4" s="6">
        <f>VLOOKUP(B4,[2]jan94!$A$38:$IV$148,3,0)</f>
        <v>567504</v>
      </c>
      <c r="E4" s="6">
        <f>VLOOKUP(B4,[3]feb94!$A$38:$IV$148,3,0)</f>
        <v>416401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N4" s="4">
        <v>34366</v>
      </c>
      <c r="CO4" s="5">
        <f t="shared" si="0"/>
        <v>0.8664817142857143</v>
      </c>
      <c r="CP4" s="5">
        <f t="shared" si="1"/>
        <v>2.0268000000000001E-2</v>
      </c>
      <c r="CQ4" s="5">
        <f t="shared" si="1"/>
        <v>1.4871464285714286E-2</v>
      </c>
      <c r="CR4" s="5">
        <f t="shared" si="1"/>
        <v>0</v>
      </c>
      <c r="CS4" s="5">
        <f t="shared" si="1"/>
        <v>0</v>
      </c>
      <c r="CT4" s="5">
        <f t="shared" si="1"/>
        <v>0</v>
      </c>
      <c r="CU4" s="5">
        <f t="shared" si="1"/>
        <v>0</v>
      </c>
      <c r="CV4" s="5">
        <f t="shared" si="1"/>
        <v>0</v>
      </c>
      <c r="CW4" s="5">
        <f t="shared" si="1"/>
        <v>0</v>
      </c>
      <c r="CX4" s="5">
        <f t="shared" si="1"/>
        <v>0</v>
      </c>
      <c r="CY4" s="5">
        <f t="shared" si="1"/>
        <v>0</v>
      </c>
      <c r="CZ4" s="5">
        <f t="shared" si="1"/>
        <v>0</v>
      </c>
      <c r="DA4" s="5">
        <f t="shared" si="1"/>
        <v>0</v>
      </c>
      <c r="DB4" s="5">
        <f t="shared" si="1"/>
        <v>0</v>
      </c>
      <c r="DC4" s="5">
        <f t="shared" si="1"/>
        <v>0</v>
      </c>
      <c r="DD4" s="5">
        <f t="shared" si="1"/>
        <v>0</v>
      </c>
      <c r="DE4" s="5">
        <f t="shared" si="1"/>
        <v>0</v>
      </c>
      <c r="DF4" s="5">
        <f t="shared" si="2"/>
        <v>0</v>
      </c>
      <c r="DG4" s="5">
        <f t="shared" si="2"/>
        <v>0</v>
      </c>
      <c r="DH4" s="5">
        <f t="shared" si="2"/>
        <v>0</v>
      </c>
      <c r="DI4" s="5">
        <f t="shared" si="2"/>
        <v>0</v>
      </c>
      <c r="DJ4" s="5">
        <f t="shared" si="2"/>
        <v>0</v>
      </c>
      <c r="DK4" s="5">
        <f t="shared" si="2"/>
        <v>0</v>
      </c>
      <c r="DL4" s="5">
        <f t="shared" si="2"/>
        <v>0</v>
      </c>
      <c r="DM4" s="5">
        <f t="shared" si="2"/>
        <v>0</v>
      </c>
      <c r="DN4" s="5">
        <f t="shared" si="2"/>
        <v>0</v>
      </c>
      <c r="DO4" s="5">
        <f t="shared" si="2"/>
        <v>0</v>
      </c>
      <c r="DP4" s="5">
        <f t="shared" si="2"/>
        <v>0</v>
      </c>
      <c r="DQ4" s="5">
        <f t="shared" si="2"/>
        <v>0</v>
      </c>
      <c r="DR4" s="5">
        <f t="shared" si="2"/>
        <v>0</v>
      </c>
      <c r="DS4" s="5">
        <f t="shared" si="2"/>
        <v>0</v>
      </c>
      <c r="DT4" s="5">
        <f t="shared" si="2"/>
        <v>0</v>
      </c>
      <c r="DU4" s="5">
        <f t="shared" si="2"/>
        <v>0</v>
      </c>
      <c r="DV4" s="5">
        <f t="shared" si="3"/>
        <v>0</v>
      </c>
      <c r="DW4" s="5">
        <f t="shared" si="3"/>
        <v>0</v>
      </c>
      <c r="DX4" s="5">
        <f t="shared" si="3"/>
        <v>0</v>
      </c>
      <c r="DY4" s="5">
        <f t="shared" si="3"/>
        <v>0</v>
      </c>
      <c r="DZ4" s="5">
        <f t="shared" si="3"/>
        <v>0</v>
      </c>
      <c r="EA4" s="5">
        <f t="shared" si="3"/>
        <v>0</v>
      </c>
      <c r="EB4" s="5">
        <f t="shared" si="3"/>
        <v>0</v>
      </c>
      <c r="EC4" s="5">
        <f t="shared" si="3"/>
        <v>0</v>
      </c>
      <c r="ED4" s="5">
        <f t="shared" si="3"/>
        <v>0</v>
      </c>
      <c r="EE4" s="5">
        <f t="shared" si="3"/>
        <v>0</v>
      </c>
      <c r="EF4" s="5">
        <f t="shared" si="3"/>
        <v>0</v>
      </c>
      <c r="EG4" s="5">
        <f t="shared" si="3"/>
        <v>0</v>
      </c>
      <c r="EH4" s="5">
        <f t="shared" si="3"/>
        <v>0</v>
      </c>
      <c r="EI4" s="5">
        <f t="shared" si="3"/>
        <v>0</v>
      </c>
      <c r="EJ4" s="5">
        <f t="shared" si="3"/>
        <v>0</v>
      </c>
      <c r="EK4" s="5">
        <f t="shared" si="3"/>
        <v>0</v>
      </c>
      <c r="EL4" s="5">
        <f t="shared" si="4"/>
        <v>0</v>
      </c>
      <c r="EM4" s="5">
        <f t="shared" si="4"/>
        <v>0</v>
      </c>
      <c r="EN4" s="5">
        <f t="shared" si="4"/>
        <v>0</v>
      </c>
      <c r="EO4" s="5">
        <f t="shared" si="4"/>
        <v>0</v>
      </c>
      <c r="EP4" s="5">
        <f t="shared" si="4"/>
        <v>0</v>
      </c>
      <c r="EQ4" s="5">
        <f t="shared" si="4"/>
        <v>0</v>
      </c>
      <c r="ER4" s="5">
        <f t="shared" si="4"/>
        <v>0</v>
      </c>
      <c r="ES4" s="5">
        <f t="shared" si="4"/>
        <v>0</v>
      </c>
      <c r="ET4" s="5">
        <f t="shared" si="4"/>
        <v>0</v>
      </c>
      <c r="EU4" s="5">
        <f t="shared" si="4"/>
        <v>0</v>
      </c>
      <c r="EV4" s="5">
        <f t="shared" si="4"/>
        <v>0</v>
      </c>
      <c r="EW4" s="5">
        <f t="shared" si="4"/>
        <v>0</v>
      </c>
      <c r="EX4" s="5">
        <f t="shared" si="4"/>
        <v>0</v>
      </c>
      <c r="EY4" s="5">
        <f t="shared" si="4"/>
        <v>0</v>
      </c>
      <c r="EZ4" s="5">
        <f t="shared" si="4"/>
        <v>0</v>
      </c>
      <c r="FA4" s="5">
        <f t="shared" si="4"/>
        <v>0</v>
      </c>
      <c r="FB4" s="5">
        <f t="shared" si="5"/>
        <v>0</v>
      </c>
      <c r="FC4" s="5">
        <f t="shared" si="5"/>
        <v>0</v>
      </c>
      <c r="FD4" s="5">
        <f t="shared" si="5"/>
        <v>0</v>
      </c>
      <c r="FE4" s="5">
        <f t="shared" si="5"/>
        <v>0</v>
      </c>
      <c r="FF4" s="5">
        <f t="shared" si="5"/>
        <v>0</v>
      </c>
      <c r="FG4" s="5">
        <f t="shared" si="5"/>
        <v>0</v>
      </c>
      <c r="FH4" s="5">
        <f t="shared" si="5"/>
        <v>0</v>
      </c>
      <c r="FI4" s="5">
        <f t="shared" si="5"/>
        <v>0</v>
      </c>
      <c r="FJ4" s="5">
        <f t="shared" si="5"/>
        <v>0</v>
      </c>
      <c r="FK4" s="5">
        <f t="shared" si="5"/>
        <v>0</v>
      </c>
      <c r="FL4" s="5">
        <f t="shared" si="5"/>
        <v>0</v>
      </c>
      <c r="FM4" s="5">
        <f t="shared" si="5"/>
        <v>0</v>
      </c>
      <c r="FN4" s="5">
        <f t="shared" si="5"/>
        <v>0</v>
      </c>
      <c r="FO4" s="5">
        <f t="shared" si="5"/>
        <v>0</v>
      </c>
      <c r="FP4" s="5">
        <f t="shared" si="5"/>
        <v>0</v>
      </c>
      <c r="FQ4" s="5">
        <f t="shared" si="5"/>
        <v>0</v>
      </c>
      <c r="FR4" s="5">
        <f t="shared" si="6"/>
        <v>0</v>
      </c>
      <c r="FS4" s="5">
        <f t="shared" si="6"/>
        <v>0</v>
      </c>
      <c r="FT4" s="5">
        <f t="shared" si="6"/>
        <v>0</v>
      </c>
      <c r="FU4" s="5">
        <f t="shared" si="6"/>
        <v>0</v>
      </c>
      <c r="FV4" s="5">
        <f t="shared" si="6"/>
        <v>0</v>
      </c>
      <c r="FW4" s="5">
        <f t="shared" si="6"/>
        <v>0</v>
      </c>
      <c r="FX4" s="5">
        <f t="shared" si="6"/>
        <v>0</v>
      </c>
    </row>
    <row r="5" spans="1:180" x14ac:dyDescent="0.2">
      <c r="A5" s="2">
        <v>31</v>
      </c>
      <c r="B5" s="1">
        <v>34394</v>
      </c>
      <c r="C5" s="6">
        <f>VLOOKUP(B5,'[1]1993'!$A$375:$IV$485,3,0)</f>
        <v>26338221</v>
      </c>
      <c r="D5" s="6">
        <f>VLOOKUP(B5,[2]jan94!$A$38:$IV$148,3,0)</f>
        <v>621144</v>
      </c>
      <c r="E5" s="6">
        <f>VLOOKUP(B5,[3]feb94!$A$38:$IV$148,3,0)</f>
        <v>553745</v>
      </c>
      <c r="F5" s="6">
        <f>VLOOKUP(B5,[4]mar94!$A$38:$IV$140,3,0)</f>
        <v>60124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N5" s="4">
        <v>34394</v>
      </c>
      <c r="CO5" s="5">
        <f t="shared" si="0"/>
        <v>0.84962003225806459</v>
      </c>
      <c r="CP5" s="5">
        <f t="shared" si="1"/>
        <v>2.0036903225806452E-2</v>
      </c>
      <c r="CQ5" s="5">
        <f t="shared" si="1"/>
        <v>1.7862741935483872E-2</v>
      </c>
      <c r="CR5" s="5">
        <f t="shared" si="1"/>
        <v>1.9394838709677418E-3</v>
      </c>
      <c r="CS5" s="5">
        <f t="shared" si="1"/>
        <v>0</v>
      </c>
      <c r="CT5" s="5">
        <f t="shared" si="1"/>
        <v>0</v>
      </c>
      <c r="CU5" s="5">
        <f t="shared" si="1"/>
        <v>0</v>
      </c>
      <c r="CV5" s="5">
        <f t="shared" si="1"/>
        <v>0</v>
      </c>
      <c r="CW5" s="5">
        <f t="shared" si="1"/>
        <v>0</v>
      </c>
      <c r="CX5" s="5">
        <f t="shared" si="1"/>
        <v>0</v>
      </c>
      <c r="CY5" s="5">
        <f t="shared" si="1"/>
        <v>0</v>
      </c>
      <c r="CZ5" s="5">
        <f t="shared" si="1"/>
        <v>0</v>
      </c>
      <c r="DA5" s="5">
        <f t="shared" si="1"/>
        <v>0</v>
      </c>
      <c r="DB5" s="5">
        <f t="shared" si="1"/>
        <v>0</v>
      </c>
      <c r="DC5" s="5">
        <f t="shared" si="1"/>
        <v>0</v>
      </c>
      <c r="DD5" s="5">
        <f t="shared" si="1"/>
        <v>0</v>
      </c>
      <c r="DE5" s="5">
        <f t="shared" si="1"/>
        <v>0</v>
      </c>
      <c r="DF5" s="5">
        <f t="shared" si="2"/>
        <v>0</v>
      </c>
      <c r="DG5" s="5">
        <f t="shared" si="2"/>
        <v>0</v>
      </c>
      <c r="DH5" s="5">
        <f t="shared" si="2"/>
        <v>0</v>
      </c>
      <c r="DI5" s="5">
        <f t="shared" si="2"/>
        <v>0</v>
      </c>
      <c r="DJ5" s="5">
        <f t="shared" si="2"/>
        <v>0</v>
      </c>
      <c r="DK5" s="5">
        <f t="shared" si="2"/>
        <v>0</v>
      </c>
      <c r="DL5" s="5">
        <f t="shared" si="2"/>
        <v>0</v>
      </c>
      <c r="DM5" s="5">
        <f t="shared" si="2"/>
        <v>0</v>
      </c>
      <c r="DN5" s="5">
        <f t="shared" si="2"/>
        <v>0</v>
      </c>
      <c r="DO5" s="5">
        <f t="shared" si="2"/>
        <v>0</v>
      </c>
      <c r="DP5" s="5">
        <f t="shared" si="2"/>
        <v>0</v>
      </c>
      <c r="DQ5" s="5">
        <f t="shared" si="2"/>
        <v>0</v>
      </c>
      <c r="DR5" s="5">
        <f t="shared" si="2"/>
        <v>0</v>
      </c>
      <c r="DS5" s="5">
        <f t="shared" si="2"/>
        <v>0</v>
      </c>
      <c r="DT5" s="5">
        <f t="shared" si="2"/>
        <v>0</v>
      </c>
      <c r="DU5" s="5">
        <f t="shared" si="2"/>
        <v>0</v>
      </c>
      <c r="DV5" s="5">
        <f t="shared" si="3"/>
        <v>0</v>
      </c>
      <c r="DW5" s="5">
        <f t="shared" si="3"/>
        <v>0</v>
      </c>
      <c r="DX5" s="5">
        <f t="shared" si="3"/>
        <v>0</v>
      </c>
      <c r="DY5" s="5">
        <f t="shared" si="3"/>
        <v>0</v>
      </c>
      <c r="DZ5" s="5">
        <f t="shared" si="3"/>
        <v>0</v>
      </c>
      <c r="EA5" s="5">
        <f t="shared" si="3"/>
        <v>0</v>
      </c>
      <c r="EB5" s="5">
        <f t="shared" si="3"/>
        <v>0</v>
      </c>
      <c r="EC5" s="5">
        <f t="shared" si="3"/>
        <v>0</v>
      </c>
      <c r="ED5" s="5">
        <f t="shared" si="3"/>
        <v>0</v>
      </c>
      <c r="EE5" s="5">
        <f t="shared" si="3"/>
        <v>0</v>
      </c>
      <c r="EF5" s="5">
        <f t="shared" si="3"/>
        <v>0</v>
      </c>
      <c r="EG5" s="5">
        <f t="shared" si="3"/>
        <v>0</v>
      </c>
      <c r="EH5" s="5">
        <f t="shared" si="3"/>
        <v>0</v>
      </c>
      <c r="EI5" s="5">
        <f t="shared" si="3"/>
        <v>0</v>
      </c>
      <c r="EJ5" s="5">
        <f t="shared" si="3"/>
        <v>0</v>
      </c>
      <c r="EK5" s="5">
        <f t="shared" si="3"/>
        <v>0</v>
      </c>
      <c r="EL5" s="5">
        <f t="shared" si="4"/>
        <v>0</v>
      </c>
      <c r="EM5" s="5">
        <f t="shared" si="4"/>
        <v>0</v>
      </c>
      <c r="EN5" s="5">
        <f t="shared" si="4"/>
        <v>0</v>
      </c>
      <c r="EO5" s="5">
        <f t="shared" si="4"/>
        <v>0</v>
      </c>
      <c r="EP5" s="5">
        <f t="shared" si="4"/>
        <v>0</v>
      </c>
      <c r="EQ5" s="5">
        <f t="shared" si="4"/>
        <v>0</v>
      </c>
      <c r="ER5" s="5">
        <f t="shared" si="4"/>
        <v>0</v>
      </c>
      <c r="ES5" s="5">
        <f t="shared" si="4"/>
        <v>0</v>
      </c>
      <c r="ET5" s="5">
        <f t="shared" si="4"/>
        <v>0</v>
      </c>
      <c r="EU5" s="5">
        <f t="shared" si="4"/>
        <v>0</v>
      </c>
      <c r="EV5" s="5">
        <f t="shared" si="4"/>
        <v>0</v>
      </c>
      <c r="EW5" s="5">
        <f t="shared" si="4"/>
        <v>0</v>
      </c>
      <c r="EX5" s="5">
        <f t="shared" si="4"/>
        <v>0</v>
      </c>
      <c r="EY5" s="5">
        <f t="shared" si="4"/>
        <v>0</v>
      </c>
      <c r="EZ5" s="5">
        <f t="shared" si="4"/>
        <v>0</v>
      </c>
      <c r="FA5" s="5">
        <f t="shared" si="4"/>
        <v>0</v>
      </c>
      <c r="FB5" s="5">
        <f t="shared" si="5"/>
        <v>0</v>
      </c>
      <c r="FC5" s="5">
        <f t="shared" si="5"/>
        <v>0</v>
      </c>
      <c r="FD5" s="5">
        <f t="shared" si="5"/>
        <v>0</v>
      </c>
      <c r="FE5" s="5">
        <f t="shared" si="5"/>
        <v>0</v>
      </c>
      <c r="FF5" s="5">
        <f t="shared" si="5"/>
        <v>0</v>
      </c>
      <c r="FG5" s="5">
        <f t="shared" si="5"/>
        <v>0</v>
      </c>
      <c r="FH5" s="5">
        <f t="shared" si="5"/>
        <v>0</v>
      </c>
      <c r="FI5" s="5">
        <f t="shared" si="5"/>
        <v>0</v>
      </c>
      <c r="FJ5" s="5">
        <f t="shared" si="5"/>
        <v>0</v>
      </c>
      <c r="FK5" s="5">
        <f t="shared" si="5"/>
        <v>0</v>
      </c>
      <c r="FL5" s="5">
        <f t="shared" si="5"/>
        <v>0</v>
      </c>
      <c r="FM5" s="5">
        <f t="shared" si="5"/>
        <v>0</v>
      </c>
      <c r="FN5" s="5">
        <f t="shared" si="5"/>
        <v>0</v>
      </c>
      <c r="FO5" s="5">
        <f t="shared" si="5"/>
        <v>0</v>
      </c>
      <c r="FP5" s="5">
        <f t="shared" si="5"/>
        <v>0</v>
      </c>
      <c r="FQ5" s="5">
        <f t="shared" si="5"/>
        <v>0</v>
      </c>
      <c r="FR5" s="5">
        <f t="shared" si="6"/>
        <v>0</v>
      </c>
      <c r="FS5" s="5">
        <f t="shared" si="6"/>
        <v>0</v>
      </c>
      <c r="FT5" s="5">
        <f t="shared" si="6"/>
        <v>0</v>
      </c>
      <c r="FU5" s="5">
        <f t="shared" si="6"/>
        <v>0</v>
      </c>
      <c r="FV5" s="5">
        <f t="shared" si="6"/>
        <v>0</v>
      </c>
      <c r="FW5" s="5">
        <f t="shared" si="6"/>
        <v>0</v>
      </c>
      <c r="FX5" s="5">
        <f t="shared" si="6"/>
        <v>0</v>
      </c>
    </row>
    <row r="6" spans="1:180" x14ac:dyDescent="0.2">
      <c r="A6" s="2">
        <v>30</v>
      </c>
      <c r="B6" s="1">
        <v>34425</v>
      </c>
      <c r="C6" s="6">
        <f>VLOOKUP(B6,'[1]1993'!$A$375:$IV$485,3,0)</f>
        <v>25455194</v>
      </c>
      <c r="D6" s="6">
        <f>VLOOKUP(B6,[2]jan94!$A$38:$IV$148,3,0)</f>
        <v>394575</v>
      </c>
      <c r="E6" s="6">
        <f>VLOOKUP(B6,[3]feb94!$A$38:$IV$148,3,0)</f>
        <v>438716</v>
      </c>
      <c r="F6" s="6">
        <f>VLOOKUP(B6,[4]mar94!$A$38:$IV$140,3,0)</f>
        <v>23787</v>
      </c>
      <c r="G6" s="6">
        <f>VLOOKUP(B6,[5]apr94!$A$38:$IV$146,3,0)</f>
        <v>169996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N6" s="4">
        <v>34425</v>
      </c>
      <c r="CO6" s="5">
        <f t="shared" si="0"/>
        <v>0.84850646666666663</v>
      </c>
      <c r="CP6" s="5">
        <f t="shared" si="1"/>
        <v>1.3152500000000001E-2</v>
      </c>
      <c r="CQ6" s="5">
        <f t="shared" si="1"/>
        <v>1.4623866666666667E-2</v>
      </c>
      <c r="CR6" s="5">
        <f t="shared" si="1"/>
        <v>7.9289999999999992E-4</v>
      </c>
      <c r="CS6" s="5">
        <f t="shared" si="1"/>
        <v>5.6665333333333337E-3</v>
      </c>
      <c r="CT6" s="5">
        <f t="shared" si="1"/>
        <v>0</v>
      </c>
      <c r="CU6" s="5">
        <f t="shared" si="1"/>
        <v>0</v>
      </c>
      <c r="CV6" s="5">
        <f t="shared" si="1"/>
        <v>0</v>
      </c>
      <c r="CW6" s="5">
        <f t="shared" si="1"/>
        <v>0</v>
      </c>
      <c r="CX6" s="5">
        <f t="shared" si="1"/>
        <v>0</v>
      </c>
      <c r="CY6" s="5">
        <f t="shared" si="1"/>
        <v>0</v>
      </c>
      <c r="CZ6" s="5">
        <f t="shared" si="1"/>
        <v>0</v>
      </c>
      <c r="DA6" s="5">
        <f t="shared" si="1"/>
        <v>0</v>
      </c>
      <c r="DB6" s="5">
        <f t="shared" si="1"/>
        <v>0</v>
      </c>
      <c r="DC6" s="5">
        <f t="shared" si="1"/>
        <v>0</v>
      </c>
      <c r="DD6" s="5">
        <f t="shared" si="1"/>
        <v>0</v>
      </c>
      <c r="DE6" s="5">
        <f t="shared" si="1"/>
        <v>0</v>
      </c>
      <c r="DF6" s="5">
        <f t="shared" si="2"/>
        <v>0</v>
      </c>
      <c r="DG6" s="5">
        <f t="shared" si="2"/>
        <v>0</v>
      </c>
      <c r="DH6" s="5">
        <f t="shared" si="2"/>
        <v>0</v>
      </c>
      <c r="DI6" s="5">
        <f t="shared" si="2"/>
        <v>0</v>
      </c>
      <c r="DJ6" s="5">
        <f t="shared" si="2"/>
        <v>0</v>
      </c>
      <c r="DK6" s="5">
        <f t="shared" si="2"/>
        <v>0</v>
      </c>
      <c r="DL6" s="5">
        <f t="shared" si="2"/>
        <v>0</v>
      </c>
      <c r="DM6" s="5">
        <f t="shared" si="2"/>
        <v>0</v>
      </c>
      <c r="DN6" s="5">
        <f t="shared" si="2"/>
        <v>0</v>
      </c>
      <c r="DO6" s="5">
        <f t="shared" si="2"/>
        <v>0</v>
      </c>
      <c r="DP6" s="5">
        <f t="shared" si="2"/>
        <v>0</v>
      </c>
      <c r="DQ6" s="5">
        <f t="shared" si="2"/>
        <v>0</v>
      </c>
      <c r="DR6" s="5">
        <f t="shared" si="2"/>
        <v>0</v>
      </c>
      <c r="DS6" s="5">
        <f t="shared" si="2"/>
        <v>0</v>
      </c>
      <c r="DT6" s="5">
        <f t="shared" si="2"/>
        <v>0</v>
      </c>
      <c r="DU6" s="5">
        <f t="shared" si="2"/>
        <v>0</v>
      </c>
      <c r="DV6" s="5">
        <f t="shared" si="3"/>
        <v>0</v>
      </c>
      <c r="DW6" s="5">
        <f t="shared" si="3"/>
        <v>0</v>
      </c>
      <c r="DX6" s="5">
        <f t="shared" si="3"/>
        <v>0</v>
      </c>
      <c r="DY6" s="5">
        <f t="shared" si="3"/>
        <v>0</v>
      </c>
      <c r="DZ6" s="5">
        <f t="shared" si="3"/>
        <v>0</v>
      </c>
      <c r="EA6" s="5">
        <f t="shared" si="3"/>
        <v>0</v>
      </c>
      <c r="EB6" s="5">
        <f t="shared" si="3"/>
        <v>0</v>
      </c>
      <c r="EC6" s="5">
        <f t="shared" si="3"/>
        <v>0</v>
      </c>
      <c r="ED6" s="5">
        <f t="shared" si="3"/>
        <v>0</v>
      </c>
      <c r="EE6" s="5">
        <f t="shared" si="3"/>
        <v>0</v>
      </c>
      <c r="EF6" s="5">
        <f t="shared" si="3"/>
        <v>0</v>
      </c>
      <c r="EG6" s="5">
        <f t="shared" si="3"/>
        <v>0</v>
      </c>
      <c r="EH6" s="5">
        <f t="shared" si="3"/>
        <v>0</v>
      </c>
      <c r="EI6" s="5">
        <f t="shared" si="3"/>
        <v>0</v>
      </c>
      <c r="EJ6" s="5">
        <f t="shared" si="3"/>
        <v>0</v>
      </c>
      <c r="EK6" s="5">
        <f t="shared" si="3"/>
        <v>0</v>
      </c>
      <c r="EL6" s="5">
        <f t="shared" si="4"/>
        <v>0</v>
      </c>
      <c r="EM6" s="5">
        <f t="shared" si="4"/>
        <v>0</v>
      </c>
      <c r="EN6" s="5">
        <f t="shared" si="4"/>
        <v>0</v>
      </c>
      <c r="EO6" s="5">
        <f t="shared" si="4"/>
        <v>0</v>
      </c>
      <c r="EP6" s="5">
        <f t="shared" si="4"/>
        <v>0</v>
      </c>
      <c r="EQ6" s="5">
        <f t="shared" si="4"/>
        <v>0</v>
      </c>
      <c r="ER6" s="5">
        <f t="shared" si="4"/>
        <v>0</v>
      </c>
      <c r="ES6" s="5">
        <f t="shared" si="4"/>
        <v>0</v>
      </c>
      <c r="ET6" s="5">
        <f t="shared" si="4"/>
        <v>0</v>
      </c>
      <c r="EU6" s="5">
        <f t="shared" si="4"/>
        <v>0</v>
      </c>
      <c r="EV6" s="5">
        <f t="shared" si="4"/>
        <v>0</v>
      </c>
      <c r="EW6" s="5">
        <f t="shared" si="4"/>
        <v>0</v>
      </c>
      <c r="EX6" s="5">
        <f t="shared" si="4"/>
        <v>0</v>
      </c>
      <c r="EY6" s="5">
        <f t="shared" si="4"/>
        <v>0</v>
      </c>
      <c r="EZ6" s="5">
        <f t="shared" si="4"/>
        <v>0</v>
      </c>
      <c r="FA6" s="5">
        <f t="shared" si="4"/>
        <v>0</v>
      </c>
      <c r="FB6" s="5">
        <f t="shared" si="5"/>
        <v>0</v>
      </c>
      <c r="FC6" s="5">
        <f t="shared" si="5"/>
        <v>0</v>
      </c>
      <c r="FD6" s="5">
        <f t="shared" si="5"/>
        <v>0</v>
      </c>
      <c r="FE6" s="5">
        <f t="shared" si="5"/>
        <v>0</v>
      </c>
      <c r="FF6" s="5">
        <f t="shared" si="5"/>
        <v>0</v>
      </c>
      <c r="FG6" s="5">
        <f t="shared" si="5"/>
        <v>0</v>
      </c>
      <c r="FH6" s="5">
        <f t="shared" si="5"/>
        <v>0</v>
      </c>
      <c r="FI6" s="5">
        <f t="shared" si="5"/>
        <v>0</v>
      </c>
      <c r="FJ6" s="5">
        <f t="shared" si="5"/>
        <v>0</v>
      </c>
      <c r="FK6" s="5">
        <f t="shared" si="5"/>
        <v>0</v>
      </c>
      <c r="FL6" s="5">
        <f t="shared" si="5"/>
        <v>0</v>
      </c>
      <c r="FM6" s="5">
        <f t="shared" si="5"/>
        <v>0</v>
      </c>
      <c r="FN6" s="5">
        <f t="shared" si="5"/>
        <v>0</v>
      </c>
      <c r="FO6" s="5">
        <f t="shared" si="5"/>
        <v>0</v>
      </c>
      <c r="FP6" s="5">
        <f t="shared" si="5"/>
        <v>0</v>
      </c>
      <c r="FQ6" s="5">
        <f t="shared" si="5"/>
        <v>0</v>
      </c>
      <c r="FR6" s="5">
        <f t="shared" si="6"/>
        <v>0</v>
      </c>
      <c r="FS6" s="5">
        <f t="shared" si="6"/>
        <v>0</v>
      </c>
      <c r="FT6" s="5">
        <f t="shared" si="6"/>
        <v>0</v>
      </c>
      <c r="FU6" s="5">
        <f t="shared" si="6"/>
        <v>0</v>
      </c>
      <c r="FV6" s="5">
        <f t="shared" si="6"/>
        <v>0</v>
      </c>
      <c r="FW6" s="5">
        <f t="shared" si="6"/>
        <v>0</v>
      </c>
      <c r="FX6" s="5">
        <f t="shared" si="6"/>
        <v>0</v>
      </c>
    </row>
    <row r="7" spans="1:180" x14ac:dyDescent="0.2">
      <c r="A7" s="2">
        <v>31</v>
      </c>
      <c r="B7" s="1">
        <v>34455</v>
      </c>
      <c r="C7" s="6">
        <f>VLOOKUP(B7,'[1]1993'!$A$375:$IV$485,3,0)</f>
        <v>26598447</v>
      </c>
      <c r="D7" s="6">
        <f>VLOOKUP(B7,[2]jan94!$A$38:$IV$148,3,0)</f>
        <v>585088</v>
      </c>
      <c r="E7" s="6">
        <f>VLOOKUP(B7,[3]feb94!$A$38:$IV$148,3,0)</f>
        <v>390528</v>
      </c>
      <c r="F7" s="6">
        <f>VLOOKUP(B7,[4]mar94!$A$38:$IV$140,3,0)</f>
        <v>47697</v>
      </c>
      <c r="G7" s="6">
        <f>VLOOKUP(B7,[5]apr94!$A$38:$IV$146,3,0)</f>
        <v>419881</v>
      </c>
      <c r="H7" s="6">
        <f>VLOOKUP(B7,[6]may94!$A$38:$IV$1443,3,0)</f>
        <v>364409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N7" s="4">
        <v>34455</v>
      </c>
      <c r="CO7" s="5">
        <f t="shared" si="0"/>
        <v>0.85801441935483869</v>
      </c>
      <c r="CP7" s="5">
        <f t="shared" si="1"/>
        <v>1.8873806451612903E-2</v>
      </c>
      <c r="CQ7" s="5">
        <f t="shared" si="1"/>
        <v>1.2597677419354839E-2</v>
      </c>
      <c r="CR7" s="5">
        <f t="shared" si="1"/>
        <v>1.5386129032258066E-3</v>
      </c>
      <c r="CS7" s="5">
        <f t="shared" si="1"/>
        <v>1.3544548387096775E-2</v>
      </c>
      <c r="CT7" s="5">
        <f t="shared" si="1"/>
        <v>1.1755129032258064E-2</v>
      </c>
      <c r="CU7" s="5">
        <f t="shared" si="1"/>
        <v>0</v>
      </c>
      <c r="CV7" s="5">
        <f t="shared" si="1"/>
        <v>0</v>
      </c>
      <c r="CW7" s="5">
        <f t="shared" si="1"/>
        <v>0</v>
      </c>
      <c r="CX7" s="5">
        <f t="shared" si="1"/>
        <v>0</v>
      </c>
      <c r="CY7" s="5">
        <f t="shared" si="1"/>
        <v>0</v>
      </c>
      <c r="CZ7" s="5">
        <f t="shared" si="1"/>
        <v>0</v>
      </c>
      <c r="DA7" s="5">
        <f t="shared" si="1"/>
        <v>0</v>
      </c>
      <c r="DB7" s="5">
        <f t="shared" si="1"/>
        <v>0</v>
      </c>
      <c r="DC7" s="5">
        <f t="shared" si="1"/>
        <v>0</v>
      </c>
      <c r="DD7" s="5">
        <f t="shared" si="1"/>
        <v>0</v>
      </c>
      <c r="DE7" s="5">
        <f t="shared" si="1"/>
        <v>0</v>
      </c>
      <c r="DF7" s="5">
        <f t="shared" si="2"/>
        <v>0</v>
      </c>
      <c r="DG7" s="5">
        <f t="shared" si="2"/>
        <v>0</v>
      </c>
      <c r="DH7" s="5">
        <f t="shared" si="2"/>
        <v>0</v>
      </c>
      <c r="DI7" s="5">
        <f t="shared" si="2"/>
        <v>0</v>
      </c>
      <c r="DJ7" s="5">
        <f t="shared" si="2"/>
        <v>0</v>
      </c>
      <c r="DK7" s="5">
        <f t="shared" si="2"/>
        <v>0</v>
      </c>
      <c r="DL7" s="5">
        <f t="shared" si="2"/>
        <v>0</v>
      </c>
      <c r="DM7" s="5">
        <f t="shared" si="2"/>
        <v>0</v>
      </c>
      <c r="DN7" s="5">
        <f t="shared" si="2"/>
        <v>0</v>
      </c>
      <c r="DO7" s="5">
        <f t="shared" si="2"/>
        <v>0</v>
      </c>
      <c r="DP7" s="5">
        <f t="shared" si="2"/>
        <v>0</v>
      </c>
      <c r="DQ7" s="5">
        <f t="shared" si="2"/>
        <v>0</v>
      </c>
      <c r="DR7" s="5">
        <f t="shared" si="2"/>
        <v>0</v>
      </c>
      <c r="DS7" s="5">
        <f t="shared" si="2"/>
        <v>0</v>
      </c>
      <c r="DT7" s="5">
        <f t="shared" si="2"/>
        <v>0</v>
      </c>
      <c r="DU7" s="5">
        <f t="shared" si="2"/>
        <v>0</v>
      </c>
      <c r="DV7" s="5">
        <f t="shared" si="3"/>
        <v>0</v>
      </c>
      <c r="DW7" s="5">
        <f t="shared" si="3"/>
        <v>0</v>
      </c>
      <c r="DX7" s="5">
        <f t="shared" si="3"/>
        <v>0</v>
      </c>
      <c r="DY7" s="5">
        <f t="shared" si="3"/>
        <v>0</v>
      </c>
      <c r="DZ7" s="5">
        <f t="shared" si="3"/>
        <v>0</v>
      </c>
      <c r="EA7" s="5">
        <f t="shared" si="3"/>
        <v>0</v>
      </c>
      <c r="EB7" s="5">
        <f t="shared" si="3"/>
        <v>0</v>
      </c>
      <c r="EC7" s="5">
        <f t="shared" si="3"/>
        <v>0</v>
      </c>
      <c r="ED7" s="5">
        <f t="shared" si="3"/>
        <v>0</v>
      </c>
      <c r="EE7" s="5">
        <f t="shared" si="3"/>
        <v>0</v>
      </c>
      <c r="EF7" s="5">
        <f t="shared" si="3"/>
        <v>0</v>
      </c>
      <c r="EG7" s="5">
        <f t="shared" si="3"/>
        <v>0</v>
      </c>
      <c r="EH7" s="5">
        <f t="shared" si="3"/>
        <v>0</v>
      </c>
      <c r="EI7" s="5">
        <f t="shared" si="3"/>
        <v>0</v>
      </c>
      <c r="EJ7" s="5">
        <f t="shared" si="3"/>
        <v>0</v>
      </c>
      <c r="EK7" s="5">
        <f t="shared" si="3"/>
        <v>0</v>
      </c>
      <c r="EL7" s="5">
        <f t="shared" si="4"/>
        <v>0</v>
      </c>
      <c r="EM7" s="5">
        <f t="shared" si="4"/>
        <v>0</v>
      </c>
      <c r="EN7" s="5">
        <f t="shared" si="4"/>
        <v>0</v>
      </c>
      <c r="EO7" s="5">
        <f t="shared" si="4"/>
        <v>0</v>
      </c>
      <c r="EP7" s="5">
        <f t="shared" si="4"/>
        <v>0</v>
      </c>
      <c r="EQ7" s="5">
        <f t="shared" si="4"/>
        <v>0</v>
      </c>
      <c r="ER7" s="5">
        <f t="shared" si="4"/>
        <v>0</v>
      </c>
      <c r="ES7" s="5">
        <f t="shared" si="4"/>
        <v>0</v>
      </c>
      <c r="ET7" s="5">
        <f t="shared" si="4"/>
        <v>0</v>
      </c>
      <c r="EU7" s="5">
        <f t="shared" si="4"/>
        <v>0</v>
      </c>
      <c r="EV7" s="5">
        <f t="shared" si="4"/>
        <v>0</v>
      </c>
      <c r="EW7" s="5">
        <f t="shared" si="4"/>
        <v>0</v>
      </c>
      <c r="EX7" s="5">
        <f t="shared" si="4"/>
        <v>0</v>
      </c>
      <c r="EY7" s="5">
        <f t="shared" si="4"/>
        <v>0</v>
      </c>
      <c r="EZ7" s="5">
        <f t="shared" si="4"/>
        <v>0</v>
      </c>
      <c r="FA7" s="5">
        <f t="shared" si="4"/>
        <v>0</v>
      </c>
      <c r="FB7" s="5">
        <f t="shared" si="5"/>
        <v>0</v>
      </c>
      <c r="FC7" s="5">
        <f t="shared" si="5"/>
        <v>0</v>
      </c>
      <c r="FD7" s="5">
        <f t="shared" si="5"/>
        <v>0</v>
      </c>
      <c r="FE7" s="5">
        <f t="shared" si="5"/>
        <v>0</v>
      </c>
      <c r="FF7" s="5">
        <f t="shared" si="5"/>
        <v>0</v>
      </c>
      <c r="FG7" s="5">
        <f t="shared" si="5"/>
        <v>0</v>
      </c>
      <c r="FH7" s="5">
        <f t="shared" si="5"/>
        <v>0</v>
      </c>
      <c r="FI7" s="5">
        <f t="shared" si="5"/>
        <v>0</v>
      </c>
      <c r="FJ7" s="5">
        <f t="shared" si="5"/>
        <v>0</v>
      </c>
      <c r="FK7" s="5">
        <f t="shared" si="5"/>
        <v>0</v>
      </c>
      <c r="FL7" s="5">
        <f t="shared" si="5"/>
        <v>0</v>
      </c>
      <c r="FM7" s="5">
        <f t="shared" si="5"/>
        <v>0</v>
      </c>
      <c r="FN7" s="5">
        <f t="shared" si="5"/>
        <v>0</v>
      </c>
      <c r="FO7" s="5">
        <f t="shared" si="5"/>
        <v>0</v>
      </c>
      <c r="FP7" s="5">
        <f t="shared" si="5"/>
        <v>0</v>
      </c>
      <c r="FQ7" s="5">
        <f t="shared" si="5"/>
        <v>0</v>
      </c>
      <c r="FR7" s="5">
        <f t="shared" si="6"/>
        <v>0</v>
      </c>
      <c r="FS7" s="5">
        <f t="shared" si="6"/>
        <v>0</v>
      </c>
      <c r="FT7" s="5">
        <f t="shared" si="6"/>
        <v>0</v>
      </c>
      <c r="FU7" s="5">
        <f t="shared" si="6"/>
        <v>0</v>
      </c>
      <c r="FV7" s="5">
        <f t="shared" si="6"/>
        <v>0</v>
      </c>
      <c r="FW7" s="5">
        <f t="shared" si="6"/>
        <v>0</v>
      </c>
      <c r="FX7" s="5">
        <f t="shared" si="6"/>
        <v>0</v>
      </c>
    </row>
    <row r="8" spans="1:180" x14ac:dyDescent="0.2">
      <c r="A8" s="2">
        <v>30</v>
      </c>
      <c r="B8" s="1">
        <v>34486</v>
      </c>
      <c r="C8" s="6">
        <f>VLOOKUP(B8,'[1]1993'!$A$375:$IV$485,3,0)</f>
        <v>26500569</v>
      </c>
      <c r="D8" s="6">
        <f>VLOOKUP(B8,[2]jan94!$A$38:$IV$148,3,0)</f>
        <v>444017</v>
      </c>
      <c r="E8" s="6">
        <f>VLOOKUP(B8,[3]feb94!$A$38:$IV$148,3,0)</f>
        <v>279087</v>
      </c>
      <c r="F8" s="6">
        <f>VLOOKUP(B8,[4]mar94!$A$38:$IV$140,3,0)</f>
        <v>46914</v>
      </c>
      <c r="G8" s="6">
        <f>VLOOKUP(B8,[5]apr94!$A$38:$IV$146,3,0)</f>
        <v>323415</v>
      </c>
      <c r="H8" s="6">
        <f>VLOOKUP(B8,[6]may94!$A$38:$IV$1443,3,0)</f>
        <v>369206</v>
      </c>
      <c r="I8" s="6">
        <f>VLOOKUP(B8,[7]jun94!$A$38:$IV$143,3,0)</f>
        <v>344878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N8" s="4">
        <v>34486</v>
      </c>
      <c r="CO8" s="5">
        <f t="shared" si="0"/>
        <v>0.88335229999999998</v>
      </c>
      <c r="CP8" s="5">
        <f t="shared" si="1"/>
        <v>1.4800566666666666E-2</v>
      </c>
      <c r="CQ8" s="5">
        <f t="shared" si="1"/>
        <v>9.3028999999999994E-3</v>
      </c>
      <c r="CR8" s="5">
        <f t="shared" si="1"/>
        <v>1.5638E-3</v>
      </c>
      <c r="CS8" s="5">
        <f t="shared" si="1"/>
        <v>1.07805E-2</v>
      </c>
      <c r="CT8" s="5">
        <f t="shared" si="1"/>
        <v>1.2306866666666666E-2</v>
      </c>
      <c r="CU8" s="5">
        <f t="shared" si="1"/>
        <v>1.1495933333333335E-2</v>
      </c>
      <c r="CV8" s="5">
        <f t="shared" si="1"/>
        <v>0</v>
      </c>
      <c r="CW8" s="5">
        <f t="shared" si="1"/>
        <v>0</v>
      </c>
      <c r="CX8" s="5">
        <f t="shared" si="1"/>
        <v>0</v>
      </c>
      <c r="CY8" s="5">
        <f t="shared" si="1"/>
        <v>0</v>
      </c>
      <c r="CZ8" s="5">
        <f t="shared" si="1"/>
        <v>0</v>
      </c>
      <c r="DA8" s="5">
        <f t="shared" si="1"/>
        <v>0</v>
      </c>
      <c r="DB8" s="5">
        <f t="shared" si="1"/>
        <v>0</v>
      </c>
      <c r="DC8" s="5">
        <f t="shared" si="1"/>
        <v>0</v>
      </c>
      <c r="DD8" s="5">
        <f t="shared" si="1"/>
        <v>0</v>
      </c>
      <c r="DE8" s="5">
        <f t="shared" si="1"/>
        <v>0</v>
      </c>
      <c r="DF8" s="5">
        <f t="shared" si="2"/>
        <v>0</v>
      </c>
      <c r="DG8" s="5">
        <f t="shared" si="2"/>
        <v>0</v>
      </c>
      <c r="DH8" s="5">
        <f t="shared" si="2"/>
        <v>0</v>
      </c>
      <c r="DI8" s="5">
        <f t="shared" si="2"/>
        <v>0</v>
      </c>
      <c r="DJ8" s="5">
        <f t="shared" si="2"/>
        <v>0</v>
      </c>
      <c r="DK8" s="5">
        <f t="shared" si="2"/>
        <v>0</v>
      </c>
      <c r="DL8" s="5">
        <f t="shared" si="2"/>
        <v>0</v>
      </c>
      <c r="DM8" s="5">
        <f t="shared" si="2"/>
        <v>0</v>
      </c>
      <c r="DN8" s="5">
        <f t="shared" si="2"/>
        <v>0</v>
      </c>
      <c r="DO8" s="5">
        <f t="shared" si="2"/>
        <v>0</v>
      </c>
      <c r="DP8" s="5">
        <f t="shared" si="2"/>
        <v>0</v>
      </c>
      <c r="DQ8" s="5">
        <f t="shared" si="2"/>
        <v>0</v>
      </c>
      <c r="DR8" s="5">
        <f t="shared" si="2"/>
        <v>0</v>
      </c>
      <c r="DS8" s="5">
        <f t="shared" si="2"/>
        <v>0</v>
      </c>
      <c r="DT8" s="5">
        <f t="shared" si="2"/>
        <v>0</v>
      </c>
      <c r="DU8" s="5">
        <f t="shared" si="2"/>
        <v>0</v>
      </c>
      <c r="DV8" s="5">
        <f t="shared" si="3"/>
        <v>0</v>
      </c>
      <c r="DW8" s="5">
        <f t="shared" si="3"/>
        <v>0</v>
      </c>
      <c r="DX8" s="5">
        <f t="shared" si="3"/>
        <v>0</v>
      </c>
      <c r="DY8" s="5">
        <f t="shared" si="3"/>
        <v>0</v>
      </c>
      <c r="DZ8" s="5">
        <f t="shared" si="3"/>
        <v>0</v>
      </c>
      <c r="EA8" s="5">
        <f t="shared" si="3"/>
        <v>0</v>
      </c>
      <c r="EB8" s="5">
        <f t="shared" si="3"/>
        <v>0</v>
      </c>
      <c r="EC8" s="5">
        <f t="shared" si="3"/>
        <v>0</v>
      </c>
      <c r="ED8" s="5">
        <f t="shared" si="3"/>
        <v>0</v>
      </c>
      <c r="EE8" s="5">
        <f t="shared" si="3"/>
        <v>0</v>
      </c>
      <c r="EF8" s="5">
        <f t="shared" si="3"/>
        <v>0</v>
      </c>
      <c r="EG8" s="5">
        <f t="shared" si="3"/>
        <v>0</v>
      </c>
      <c r="EH8" s="5">
        <f t="shared" si="3"/>
        <v>0</v>
      </c>
      <c r="EI8" s="5">
        <f t="shared" si="3"/>
        <v>0</v>
      </c>
      <c r="EJ8" s="5">
        <f t="shared" si="3"/>
        <v>0</v>
      </c>
      <c r="EK8" s="5">
        <f t="shared" si="3"/>
        <v>0</v>
      </c>
      <c r="EL8" s="5">
        <f t="shared" si="4"/>
        <v>0</v>
      </c>
      <c r="EM8" s="5">
        <f t="shared" si="4"/>
        <v>0</v>
      </c>
      <c r="EN8" s="5">
        <f t="shared" si="4"/>
        <v>0</v>
      </c>
      <c r="EO8" s="5">
        <f t="shared" si="4"/>
        <v>0</v>
      </c>
      <c r="EP8" s="5">
        <f t="shared" si="4"/>
        <v>0</v>
      </c>
      <c r="EQ8" s="5">
        <f t="shared" si="4"/>
        <v>0</v>
      </c>
      <c r="ER8" s="5">
        <f t="shared" si="4"/>
        <v>0</v>
      </c>
      <c r="ES8" s="5">
        <f t="shared" si="4"/>
        <v>0</v>
      </c>
      <c r="ET8" s="5">
        <f t="shared" si="4"/>
        <v>0</v>
      </c>
      <c r="EU8" s="5">
        <f t="shared" si="4"/>
        <v>0</v>
      </c>
      <c r="EV8" s="5">
        <f t="shared" si="4"/>
        <v>0</v>
      </c>
      <c r="EW8" s="5">
        <f t="shared" si="4"/>
        <v>0</v>
      </c>
      <c r="EX8" s="5">
        <f t="shared" si="4"/>
        <v>0</v>
      </c>
      <c r="EY8" s="5">
        <f t="shared" si="4"/>
        <v>0</v>
      </c>
      <c r="EZ8" s="5">
        <f t="shared" si="4"/>
        <v>0</v>
      </c>
      <c r="FA8" s="5">
        <f t="shared" si="4"/>
        <v>0</v>
      </c>
      <c r="FB8" s="5">
        <f t="shared" si="5"/>
        <v>0</v>
      </c>
      <c r="FC8" s="5">
        <f t="shared" si="5"/>
        <v>0</v>
      </c>
      <c r="FD8" s="5">
        <f t="shared" si="5"/>
        <v>0</v>
      </c>
      <c r="FE8" s="5">
        <f t="shared" si="5"/>
        <v>0</v>
      </c>
      <c r="FF8" s="5">
        <f t="shared" si="5"/>
        <v>0</v>
      </c>
      <c r="FG8" s="5">
        <f t="shared" si="5"/>
        <v>0</v>
      </c>
      <c r="FH8" s="5">
        <f t="shared" si="5"/>
        <v>0</v>
      </c>
      <c r="FI8" s="5">
        <f t="shared" si="5"/>
        <v>0</v>
      </c>
      <c r="FJ8" s="5">
        <f t="shared" si="5"/>
        <v>0</v>
      </c>
      <c r="FK8" s="5">
        <f t="shared" si="5"/>
        <v>0</v>
      </c>
      <c r="FL8" s="5">
        <f t="shared" si="5"/>
        <v>0</v>
      </c>
      <c r="FM8" s="5">
        <f t="shared" si="5"/>
        <v>0</v>
      </c>
      <c r="FN8" s="5">
        <f t="shared" si="5"/>
        <v>0</v>
      </c>
      <c r="FO8" s="5">
        <f t="shared" si="5"/>
        <v>0</v>
      </c>
      <c r="FP8" s="5">
        <f t="shared" si="5"/>
        <v>0</v>
      </c>
      <c r="FQ8" s="5">
        <f t="shared" si="5"/>
        <v>0</v>
      </c>
      <c r="FR8" s="5">
        <f t="shared" si="6"/>
        <v>0</v>
      </c>
      <c r="FS8" s="5">
        <f t="shared" si="6"/>
        <v>0</v>
      </c>
      <c r="FT8" s="5">
        <f t="shared" si="6"/>
        <v>0</v>
      </c>
      <c r="FU8" s="5">
        <f t="shared" si="6"/>
        <v>0</v>
      </c>
      <c r="FV8" s="5">
        <f t="shared" si="6"/>
        <v>0</v>
      </c>
      <c r="FW8" s="5">
        <f t="shared" si="6"/>
        <v>0</v>
      </c>
      <c r="FX8" s="5">
        <f t="shared" si="6"/>
        <v>0</v>
      </c>
    </row>
    <row r="9" spans="1:180" x14ac:dyDescent="0.2">
      <c r="A9" s="2">
        <v>31</v>
      </c>
      <c r="B9" s="1">
        <v>34516</v>
      </c>
      <c r="C9" s="6">
        <f>VLOOKUP(B9,'[1]1993'!$A$375:$IV$485,3,0)</f>
        <v>27667076</v>
      </c>
      <c r="D9" s="6">
        <f>VLOOKUP(B9,[2]jan94!$A$38:$IV$148,3,0)</f>
        <v>519352</v>
      </c>
      <c r="E9" s="6">
        <f>VLOOKUP(B9,[3]feb94!$A$38:$IV$148,3,0)</f>
        <v>295340</v>
      </c>
      <c r="F9" s="6">
        <f>VLOOKUP(B9,[4]mar94!$A$38:$IV$140,3,0)</f>
        <v>62305</v>
      </c>
      <c r="G9" s="6">
        <f>VLOOKUP(B9,[5]apr94!$A$38:$IV$146,3,0)</f>
        <v>292624</v>
      </c>
      <c r="H9" s="6">
        <f>VLOOKUP(B9,[6]may94!$A$38:$IV$1443,3,0)</f>
        <v>465141</v>
      </c>
      <c r="I9" s="6">
        <f>VLOOKUP(B9,[7]jun94!$A$38:$IV$143,3,0)</f>
        <v>153721</v>
      </c>
      <c r="J9" s="6">
        <f>VLOOKUP(B9,[8]jul94!$A$38:$IV$143,3,0)</f>
        <v>388620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N9" s="4">
        <v>34516</v>
      </c>
      <c r="CO9" s="5">
        <f t="shared" si="0"/>
        <v>0.8924863225806452</v>
      </c>
      <c r="CP9" s="5">
        <f t="shared" si="1"/>
        <v>1.6753290322580647E-2</v>
      </c>
      <c r="CQ9" s="5">
        <f t="shared" si="1"/>
        <v>9.5270967741935483E-3</v>
      </c>
      <c r="CR9" s="5">
        <f t="shared" si="1"/>
        <v>2.0098387096774192E-3</v>
      </c>
      <c r="CS9" s="5">
        <f t="shared" si="1"/>
        <v>9.4394838709677426E-3</v>
      </c>
      <c r="CT9" s="5">
        <f t="shared" si="1"/>
        <v>1.5004548387096774E-2</v>
      </c>
      <c r="CU9" s="5">
        <f t="shared" si="1"/>
        <v>4.9587419354838709E-3</v>
      </c>
      <c r="CV9" s="5">
        <f t="shared" si="1"/>
        <v>1.2536129032258066E-2</v>
      </c>
      <c r="CW9" s="5">
        <f t="shared" si="1"/>
        <v>0</v>
      </c>
      <c r="CX9" s="5">
        <f t="shared" si="1"/>
        <v>0</v>
      </c>
      <c r="CY9" s="5">
        <f t="shared" si="1"/>
        <v>0</v>
      </c>
      <c r="CZ9" s="5">
        <f t="shared" si="1"/>
        <v>0</v>
      </c>
      <c r="DA9" s="5">
        <f t="shared" si="1"/>
        <v>0</v>
      </c>
      <c r="DB9" s="5">
        <f t="shared" si="1"/>
        <v>0</v>
      </c>
      <c r="DC9" s="5">
        <f t="shared" si="1"/>
        <v>0</v>
      </c>
      <c r="DD9" s="5">
        <f t="shared" si="1"/>
        <v>0</v>
      </c>
      <c r="DE9" s="5">
        <f t="shared" si="1"/>
        <v>0</v>
      </c>
      <c r="DF9" s="5">
        <f t="shared" si="2"/>
        <v>0</v>
      </c>
      <c r="DG9" s="5">
        <f t="shared" si="2"/>
        <v>0</v>
      </c>
      <c r="DH9" s="5">
        <f t="shared" si="2"/>
        <v>0</v>
      </c>
      <c r="DI9" s="5">
        <f t="shared" si="2"/>
        <v>0</v>
      </c>
      <c r="DJ9" s="5">
        <f t="shared" si="2"/>
        <v>0</v>
      </c>
      <c r="DK9" s="5">
        <f t="shared" si="2"/>
        <v>0</v>
      </c>
      <c r="DL9" s="5">
        <f t="shared" si="2"/>
        <v>0</v>
      </c>
      <c r="DM9" s="5">
        <f t="shared" si="2"/>
        <v>0</v>
      </c>
      <c r="DN9" s="5">
        <f t="shared" si="2"/>
        <v>0</v>
      </c>
      <c r="DO9" s="5">
        <f t="shared" si="2"/>
        <v>0</v>
      </c>
      <c r="DP9" s="5">
        <f t="shared" si="2"/>
        <v>0</v>
      </c>
      <c r="DQ9" s="5">
        <f t="shared" si="2"/>
        <v>0</v>
      </c>
      <c r="DR9" s="5">
        <f t="shared" si="2"/>
        <v>0</v>
      </c>
      <c r="DS9" s="5">
        <f t="shared" si="2"/>
        <v>0</v>
      </c>
      <c r="DT9" s="5">
        <f t="shared" si="2"/>
        <v>0</v>
      </c>
      <c r="DU9" s="5">
        <f t="shared" si="2"/>
        <v>0</v>
      </c>
      <c r="DV9" s="5">
        <f t="shared" si="3"/>
        <v>0</v>
      </c>
      <c r="DW9" s="5">
        <f t="shared" si="3"/>
        <v>0</v>
      </c>
      <c r="DX9" s="5">
        <f t="shared" si="3"/>
        <v>0</v>
      </c>
      <c r="DY9" s="5">
        <f t="shared" si="3"/>
        <v>0</v>
      </c>
      <c r="DZ9" s="5">
        <f t="shared" si="3"/>
        <v>0</v>
      </c>
      <c r="EA9" s="5">
        <f t="shared" si="3"/>
        <v>0</v>
      </c>
      <c r="EB9" s="5">
        <f t="shared" si="3"/>
        <v>0</v>
      </c>
      <c r="EC9" s="5">
        <f t="shared" si="3"/>
        <v>0</v>
      </c>
      <c r="ED9" s="5">
        <f t="shared" si="3"/>
        <v>0</v>
      </c>
      <c r="EE9" s="5">
        <f t="shared" si="3"/>
        <v>0</v>
      </c>
      <c r="EF9" s="5">
        <f t="shared" si="3"/>
        <v>0</v>
      </c>
      <c r="EG9" s="5">
        <f t="shared" si="3"/>
        <v>0</v>
      </c>
      <c r="EH9" s="5">
        <f t="shared" si="3"/>
        <v>0</v>
      </c>
      <c r="EI9" s="5">
        <f t="shared" si="3"/>
        <v>0</v>
      </c>
      <c r="EJ9" s="5">
        <f t="shared" si="3"/>
        <v>0</v>
      </c>
      <c r="EK9" s="5">
        <f t="shared" si="3"/>
        <v>0</v>
      </c>
      <c r="EL9" s="5">
        <f t="shared" si="4"/>
        <v>0</v>
      </c>
      <c r="EM9" s="5">
        <f t="shared" si="4"/>
        <v>0</v>
      </c>
      <c r="EN9" s="5">
        <f t="shared" si="4"/>
        <v>0</v>
      </c>
      <c r="EO9" s="5">
        <f t="shared" si="4"/>
        <v>0</v>
      </c>
      <c r="EP9" s="5">
        <f t="shared" si="4"/>
        <v>0</v>
      </c>
      <c r="EQ9" s="5">
        <f t="shared" si="4"/>
        <v>0</v>
      </c>
      <c r="ER9" s="5">
        <f t="shared" si="4"/>
        <v>0</v>
      </c>
      <c r="ES9" s="5">
        <f t="shared" si="4"/>
        <v>0</v>
      </c>
      <c r="ET9" s="5">
        <f t="shared" si="4"/>
        <v>0</v>
      </c>
      <c r="EU9" s="5">
        <f t="shared" si="4"/>
        <v>0</v>
      </c>
      <c r="EV9" s="5">
        <f t="shared" si="4"/>
        <v>0</v>
      </c>
      <c r="EW9" s="5">
        <f t="shared" si="4"/>
        <v>0</v>
      </c>
      <c r="EX9" s="5">
        <f t="shared" si="4"/>
        <v>0</v>
      </c>
      <c r="EY9" s="5">
        <f t="shared" si="4"/>
        <v>0</v>
      </c>
      <c r="EZ9" s="5">
        <f t="shared" si="4"/>
        <v>0</v>
      </c>
      <c r="FA9" s="5">
        <f t="shared" si="4"/>
        <v>0</v>
      </c>
      <c r="FB9" s="5">
        <f t="shared" si="5"/>
        <v>0</v>
      </c>
      <c r="FC9" s="5">
        <f t="shared" si="5"/>
        <v>0</v>
      </c>
      <c r="FD9" s="5">
        <f t="shared" si="5"/>
        <v>0</v>
      </c>
      <c r="FE9" s="5">
        <f t="shared" si="5"/>
        <v>0</v>
      </c>
      <c r="FF9" s="5">
        <f t="shared" si="5"/>
        <v>0</v>
      </c>
      <c r="FG9" s="5">
        <f t="shared" si="5"/>
        <v>0</v>
      </c>
      <c r="FH9" s="5">
        <f t="shared" si="5"/>
        <v>0</v>
      </c>
      <c r="FI9" s="5">
        <f t="shared" si="5"/>
        <v>0</v>
      </c>
      <c r="FJ9" s="5">
        <f t="shared" si="5"/>
        <v>0</v>
      </c>
      <c r="FK9" s="5">
        <f t="shared" si="5"/>
        <v>0</v>
      </c>
      <c r="FL9" s="5">
        <f t="shared" si="5"/>
        <v>0</v>
      </c>
      <c r="FM9" s="5">
        <f t="shared" si="5"/>
        <v>0</v>
      </c>
      <c r="FN9" s="5">
        <f t="shared" si="5"/>
        <v>0</v>
      </c>
      <c r="FO9" s="5">
        <f t="shared" si="5"/>
        <v>0</v>
      </c>
      <c r="FP9" s="5">
        <f t="shared" si="5"/>
        <v>0</v>
      </c>
      <c r="FQ9" s="5">
        <f t="shared" si="5"/>
        <v>0</v>
      </c>
      <c r="FR9" s="5">
        <f t="shared" si="6"/>
        <v>0</v>
      </c>
      <c r="FS9" s="5">
        <f t="shared" si="6"/>
        <v>0</v>
      </c>
      <c r="FT9" s="5">
        <f t="shared" si="6"/>
        <v>0</v>
      </c>
      <c r="FU9" s="5">
        <f t="shared" si="6"/>
        <v>0</v>
      </c>
      <c r="FV9" s="5">
        <f t="shared" si="6"/>
        <v>0</v>
      </c>
      <c r="FW9" s="5">
        <f t="shared" si="6"/>
        <v>0</v>
      </c>
      <c r="FX9" s="5">
        <f t="shared" si="6"/>
        <v>0</v>
      </c>
    </row>
    <row r="10" spans="1:180" x14ac:dyDescent="0.2">
      <c r="A10" s="2">
        <v>31</v>
      </c>
      <c r="B10" s="1">
        <v>34547</v>
      </c>
      <c r="C10" s="6">
        <f>VLOOKUP(B10,'[1]1993'!$A$375:$IV$485,3,0)</f>
        <v>25904960</v>
      </c>
      <c r="D10" s="6">
        <f>VLOOKUP(B10,[2]jan94!$A$38:$IV$148,3,0)</f>
        <v>450955</v>
      </c>
      <c r="E10" s="6">
        <f>VLOOKUP(B10,[3]feb94!$A$38:$IV$148,3,0)</f>
        <v>237096</v>
      </c>
      <c r="F10" s="6">
        <f>VLOOKUP(B10,[4]mar94!$A$38:$IV$140,3,0)</f>
        <v>45230</v>
      </c>
      <c r="G10" s="6">
        <f>VLOOKUP(B10,[5]apr94!$A$38:$IV$146,3,0)</f>
        <v>293142</v>
      </c>
      <c r="H10" s="6">
        <f>VLOOKUP(B10,[6]may94!$A$38:$IV$1443,3,0)</f>
        <v>416272</v>
      </c>
      <c r="I10" s="6">
        <f>VLOOKUP(B10,[7]jun94!$A$38:$IV$143,3,0)</f>
        <v>262709</v>
      </c>
      <c r="J10" s="6">
        <f>VLOOKUP(B10,[8]jul94!$A$38:$IV$143,3,0)</f>
        <v>511039</v>
      </c>
      <c r="K10" s="6">
        <f>VLOOKUP(B10,[9]aug94!$A$38:$IV$142,3,0)</f>
        <v>239063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N10" s="4">
        <v>34547</v>
      </c>
      <c r="CO10" s="5">
        <f t="shared" si="0"/>
        <v>0.83564387096774195</v>
      </c>
      <c r="CP10" s="5">
        <f t="shared" si="1"/>
        <v>1.4546935483870968E-2</v>
      </c>
      <c r="CQ10" s="5">
        <f t="shared" si="1"/>
        <v>7.6482580645161292E-3</v>
      </c>
      <c r="CR10" s="5">
        <f t="shared" si="1"/>
        <v>1.459032258064516E-3</v>
      </c>
      <c r="CS10" s="5">
        <f t="shared" si="1"/>
        <v>9.4561935483870978E-3</v>
      </c>
      <c r="CT10" s="5">
        <f t="shared" si="1"/>
        <v>1.3428129032258063E-2</v>
      </c>
      <c r="CU10" s="5">
        <f t="shared" si="1"/>
        <v>8.474483870967742E-3</v>
      </c>
      <c r="CV10" s="5">
        <f t="shared" si="1"/>
        <v>1.6485129032258065E-2</v>
      </c>
      <c r="CW10" s="5">
        <f t="shared" si="1"/>
        <v>7.7117096774193547E-3</v>
      </c>
      <c r="CX10" s="5">
        <f t="shared" si="1"/>
        <v>0</v>
      </c>
      <c r="CY10" s="5">
        <f t="shared" si="1"/>
        <v>0</v>
      </c>
      <c r="CZ10" s="5">
        <f t="shared" si="1"/>
        <v>0</v>
      </c>
      <c r="DA10" s="5">
        <f t="shared" si="1"/>
        <v>0</v>
      </c>
      <c r="DB10" s="5">
        <f t="shared" si="1"/>
        <v>0</v>
      </c>
      <c r="DC10" s="5">
        <f t="shared" si="1"/>
        <v>0</v>
      </c>
      <c r="DD10" s="5">
        <f t="shared" si="1"/>
        <v>0</v>
      </c>
      <c r="DE10" s="5">
        <f t="shared" si="1"/>
        <v>0</v>
      </c>
      <c r="DF10" s="5">
        <f t="shared" si="2"/>
        <v>0</v>
      </c>
      <c r="DG10" s="5">
        <f t="shared" si="2"/>
        <v>0</v>
      </c>
      <c r="DH10" s="5">
        <f t="shared" si="2"/>
        <v>0</v>
      </c>
      <c r="DI10" s="5">
        <f t="shared" si="2"/>
        <v>0</v>
      </c>
      <c r="DJ10" s="5">
        <f t="shared" si="2"/>
        <v>0</v>
      </c>
      <c r="DK10" s="5">
        <f t="shared" si="2"/>
        <v>0</v>
      </c>
      <c r="DL10" s="5">
        <f t="shared" si="2"/>
        <v>0</v>
      </c>
      <c r="DM10" s="5">
        <f t="shared" si="2"/>
        <v>0</v>
      </c>
      <c r="DN10" s="5">
        <f t="shared" si="2"/>
        <v>0</v>
      </c>
      <c r="DO10" s="5">
        <f t="shared" si="2"/>
        <v>0</v>
      </c>
      <c r="DP10" s="5">
        <f t="shared" si="2"/>
        <v>0</v>
      </c>
      <c r="DQ10" s="5">
        <f t="shared" si="2"/>
        <v>0</v>
      </c>
      <c r="DR10" s="5">
        <f t="shared" si="2"/>
        <v>0</v>
      </c>
      <c r="DS10" s="5">
        <f t="shared" si="2"/>
        <v>0</v>
      </c>
      <c r="DT10" s="5">
        <f t="shared" si="2"/>
        <v>0</v>
      </c>
      <c r="DU10" s="5">
        <f t="shared" si="2"/>
        <v>0</v>
      </c>
      <c r="DV10" s="5">
        <f t="shared" si="3"/>
        <v>0</v>
      </c>
      <c r="DW10" s="5">
        <f t="shared" si="3"/>
        <v>0</v>
      </c>
      <c r="DX10" s="5">
        <f t="shared" si="3"/>
        <v>0</v>
      </c>
      <c r="DY10" s="5">
        <f t="shared" si="3"/>
        <v>0</v>
      </c>
      <c r="DZ10" s="5">
        <f t="shared" si="3"/>
        <v>0</v>
      </c>
      <c r="EA10" s="5">
        <f t="shared" si="3"/>
        <v>0</v>
      </c>
      <c r="EB10" s="5">
        <f t="shared" si="3"/>
        <v>0</v>
      </c>
      <c r="EC10" s="5">
        <f t="shared" si="3"/>
        <v>0</v>
      </c>
      <c r="ED10" s="5">
        <f t="shared" si="3"/>
        <v>0</v>
      </c>
      <c r="EE10" s="5">
        <f t="shared" si="3"/>
        <v>0</v>
      </c>
      <c r="EF10" s="5">
        <f t="shared" si="3"/>
        <v>0</v>
      </c>
      <c r="EG10" s="5">
        <f t="shared" si="3"/>
        <v>0</v>
      </c>
      <c r="EH10" s="5">
        <f t="shared" si="3"/>
        <v>0</v>
      </c>
      <c r="EI10" s="5">
        <f t="shared" si="3"/>
        <v>0</v>
      </c>
      <c r="EJ10" s="5">
        <f t="shared" si="3"/>
        <v>0</v>
      </c>
      <c r="EK10" s="5">
        <f t="shared" si="3"/>
        <v>0</v>
      </c>
      <c r="EL10" s="5">
        <f t="shared" si="4"/>
        <v>0</v>
      </c>
      <c r="EM10" s="5">
        <f t="shared" si="4"/>
        <v>0</v>
      </c>
      <c r="EN10" s="5">
        <f t="shared" si="4"/>
        <v>0</v>
      </c>
      <c r="EO10" s="5">
        <f t="shared" si="4"/>
        <v>0</v>
      </c>
      <c r="EP10" s="5">
        <f t="shared" si="4"/>
        <v>0</v>
      </c>
      <c r="EQ10" s="5">
        <f t="shared" si="4"/>
        <v>0</v>
      </c>
      <c r="ER10" s="5">
        <f t="shared" si="4"/>
        <v>0</v>
      </c>
      <c r="ES10" s="5">
        <f t="shared" si="4"/>
        <v>0</v>
      </c>
      <c r="ET10" s="5">
        <f t="shared" si="4"/>
        <v>0</v>
      </c>
      <c r="EU10" s="5">
        <f t="shared" si="4"/>
        <v>0</v>
      </c>
      <c r="EV10" s="5">
        <f t="shared" si="4"/>
        <v>0</v>
      </c>
      <c r="EW10" s="5">
        <f t="shared" si="4"/>
        <v>0</v>
      </c>
      <c r="EX10" s="5">
        <f t="shared" si="4"/>
        <v>0</v>
      </c>
      <c r="EY10" s="5">
        <f t="shared" si="4"/>
        <v>0</v>
      </c>
      <c r="EZ10" s="5">
        <f t="shared" si="4"/>
        <v>0</v>
      </c>
      <c r="FA10" s="5">
        <f t="shared" si="4"/>
        <v>0</v>
      </c>
      <c r="FB10" s="5">
        <f t="shared" si="5"/>
        <v>0</v>
      </c>
      <c r="FC10" s="5">
        <f t="shared" si="5"/>
        <v>0</v>
      </c>
      <c r="FD10" s="5">
        <f t="shared" si="5"/>
        <v>0</v>
      </c>
      <c r="FE10" s="5">
        <f t="shared" si="5"/>
        <v>0</v>
      </c>
      <c r="FF10" s="5">
        <f t="shared" si="5"/>
        <v>0</v>
      </c>
      <c r="FG10" s="5">
        <f t="shared" si="5"/>
        <v>0</v>
      </c>
      <c r="FH10" s="5">
        <f t="shared" si="5"/>
        <v>0</v>
      </c>
      <c r="FI10" s="5">
        <f t="shared" si="5"/>
        <v>0</v>
      </c>
      <c r="FJ10" s="5">
        <f t="shared" si="5"/>
        <v>0</v>
      </c>
      <c r="FK10" s="5">
        <f t="shared" si="5"/>
        <v>0</v>
      </c>
      <c r="FL10" s="5">
        <f t="shared" si="5"/>
        <v>0</v>
      </c>
      <c r="FM10" s="5">
        <f t="shared" si="5"/>
        <v>0</v>
      </c>
      <c r="FN10" s="5">
        <f t="shared" si="5"/>
        <v>0</v>
      </c>
      <c r="FO10" s="5">
        <f t="shared" si="5"/>
        <v>0</v>
      </c>
      <c r="FP10" s="5">
        <f t="shared" si="5"/>
        <v>0</v>
      </c>
      <c r="FQ10" s="5">
        <f t="shared" si="5"/>
        <v>0</v>
      </c>
      <c r="FR10" s="5">
        <f t="shared" si="6"/>
        <v>0</v>
      </c>
      <c r="FS10" s="5">
        <f t="shared" si="6"/>
        <v>0</v>
      </c>
      <c r="FT10" s="5">
        <f t="shared" si="6"/>
        <v>0</v>
      </c>
      <c r="FU10" s="5">
        <f t="shared" si="6"/>
        <v>0</v>
      </c>
      <c r="FV10" s="5">
        <f t="shared" si="6"/>
        <v>0</v>
      </c>
      <c r="FW10" s="5">
        <f t="shared" si="6"/>
        <v>0</v>
      </c>
      <c r="FX10" s="5">
        <f t="shared" si="6"/>
        <v>0</v>
      </c>
    </row>
    <row r="11" spans="1:180" x14ac:dyDescent="0.2">
      <c r="A11" s="2">
        <v>30</v>
      </c>
      <c r="B11" s="1">
        <v>34578</v>
      </c>
      <c r="C11" s="6">
        <f>VLOOKUP(B11,'[1]1993'!$A$375:$IV$485,3,0)</f>
        <v>24095737</v>
      </c>
      <c r="D11" s="6">
        <f>VLOOKUP(B11,[2]jan94!$A$38:$IV$148,3,0)</f>
        <v>357807</v>
      </c>
      <c r="E11" s="6">
        <f>VLOOKUP(B11,[3]feb94!$A$38:$IV$148,3,0)</f>
        <v>140424</v>
      </c>
      <c r="F11" s="6">
        <f>VLOOKUP(B11,[4]mar94!$A$38:$IV$140,3,0)</f>
        <v>28525</v>
      </c>
      <c r="G11" s="6">
        <f>VLOOKUP(B11,[5]apr94!$A$38:$IV$146,3,0)</f>
        <v>250604</v>
      </c>
      <c r="H11" s="6">
        <f>VLOOKUP(B11,[6]may94!$A$38:$IV$1443,3,0)</f>
        <v>317302</v>
      </c>
      <c r="I11" s="6">
        <f>VLOOKUP(B11,[7]jun94!$A$38:$IV$143,3,0)</f>
        <v>177526</v>
      </c>
      <c r="J11" s="6">
        <f>VLOOKUP(B11,[8]jul94!$A$38:$IV$143,3,0)</f>
        <v>518929</v>
      </c>
      <c r="K11" s="6">
        <f>VLOOKUP(B11,[9]aug94!$A$38:$IV$142,3,0)</f>
        <v>167256</v>
      </c>
      <c r="L11" s="6">
        <f>VLOOKUP(B11,[10]sep94!$A$38:$IV$140,3,0)</f>
        <v>72712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N11" s="4">
        <v>34578</v>
      </c>
      <c r="CO11" s="5">
        <f t="shared" si="0"/>
        <v>0.80319123333333331</v>
      </c>
      <c r="CP11" s="5">
        <f t="shared" si="1"/>
        <v>1.1926899999999999E-2</v>
      </c>
      <c r="CQ11" s="5">
        <f t="shared" si="1"/>
        <v>4.6807999999999997E-3</v>
      </c>
      <c r="CR11" s="5">
        <f t="shared" si="1"/>
        <v>9.5083333333333326E-4</v>
      </c>
      <c r="CS11" s="5">
        <f t="shared" si="1"/>
        <v>8.3534666666666667E-3</v>
      </c>
      <c r="CT11" s="5">
        <f t="shared" si="1"/>
        <v>1.0576733333333333E-2</v>
      </c>
      <c r="CU11" s="5">
        <f t="shared" si="1"/>
        <v>5.9175333333333332E-3</v>
      </c>
      <c r="CV11" s="5">
        <f t="shared" si="1"/>
        <v>1.7297633333333333E-2</v>
      </c>
      <c r="CW11" s="5">
        <f t="shared" si="1"/>
        <v>5.5751999999999998E-3</v>
      </c>
      <c r="CX11" s="5">
        <f t="shared" si="1"/>
        <v>2.4237333333333331E-3</v>
      </c>
      <c r="CY11" s="5">
        <f t="shared" si="1"/>
        <v>0</v>
      </c>
      <c r="CZ11" s="5">
        <f t="shared" si="1"/>
        <v>0</v>
      </c>
      <c r="DA11" s="5">
        <f t="shared" si="1"/>
        <v>0</v>
      </c>
      <c r="DB11" s="5">
        <f t="shared" si="1"/>
        <v>0</v>
      </c>
      <c r="DC11" s="5">
        <f t="shared" si="1"/>
        <v>0</v>
      </c>
      <c r="DD11" s="5">
        <f t="shared" si="1"/>
        <v>0</v>
      </c>
      <c r="DE11" s="5">
        <f t="shared" si="1"/>
        <v>0</v>
      </c>
      <c r="DF11" s="5">
        <f t="shared" si="2"/>
        <v>0</v>
      </c>
      <c r="DG11" s="5">
        <f t="shared" si="2"/>
        <v>0</v>
      </c>
      <c r="DH11" s="5">
        <f t="shared" si="2"/>
        <v>0</v>
      </c>
      <c r="DI11" s="5">
        <f t="shared" si="2"/>
        <v>0</v>
      </c>
      <c r="DJ11" s="5">
        <f t="shared" si="2"/>
        <v>0</v>
      </c>
      <c r="DK11" s="5">
        <f t="shared" si="2"/>
        <v>0</v>
      </c>
      <c r="DL11" s="5">
        <f t="shared" si="2"/>
        <v>0</v>
      </c>
      <c r="DM11" s="5">
        <f t="shared" si="2"/>
        <v>0</v>
      </c>
      <c r="DN11" s="5">
        <f t="shared" si="2"/>
        <v>0</v>
      </c>
      <c r="DO11" s="5">
        <f t="shared" si="2"/>
        <v>0</v>
      </c>
      <c r="DP11" s="5">
        <f t="shared" si="2"/>
        <v>0</v>
      </c>
      <c r="DQ11" s="5">
        <f t="shared" si="2"/>
        <v>0</v>
      </c>
      <c r="DR11" s="5">
        <f t="shared" si="2"/>
        <v>0</v>
      </c>
      <c r="DS11" s="5">
        <f t="shared" si="2"/>
        <v>0</v>
      </c>
      <c r="DT11" s="5">
        <f t="shared" si="2"/>
        <v>0</v>
      </c>
      <c r="DU11" s="5">
        <f t="shared" si="2"/>
        <v>0</v>
      </c>
      <c r="DV11" s="5">
        <f t="shared" si="3"/>
        <v>0</v>
      </c>
      <c r="DW11" s="5">
        <f t="shared" si="3"/>
        <v>0</v>
      </c>
      <c r="DX11" s="5">
        <f t="shared" si="3"/>
        <v>0</v>
      </c>
      <c r="DY11" s="5">
        <f t="shared" si="3"/>
        <v>0</v>
      </c>
      <c r="DZ11" s="5">
        <f t="shared" si="3"/>
        <v>0</v>
      </c>
      <c r="EA11" s="5">
        <f t="shared" si="3"/>
        <v>0</v>
      </c>
      <c r="EB11" s="5">
        <f t="shared" si="3"/>
        <v>0</v>
      </c>
      <c r="EC11" s="5">
        <f t="shared" si="3"/>
        <v>0</v>
      </c>
      <c r="ED11" s="5">
        <f t="shared" si="3"/>
        <v>0</v>
      </c>
      <c r="EE11" s="5">
        <f t="shared" si="3"/>
        <v>0</v>
      </c>
      <c r="EF11" s="5">
        <f t="shared" si="3"/>
        <v>0</v>
      </c>
      <c r="EG11" s="5">
        <f t="shared" si="3"/>
        <v>0</v>
      </c>
      <c r="EH11" s="5">
        <f t="shared" si="3"/>
        <v>0</v>
      </c>
      <c r="EI11" s="5">
        <f t="shared" si="3"/>
        <v>0</v>
      </c>
      <c r="EJ11" s="5">
        <f t="shared" si="3"/>
        <v>0</v>
      </c>
      <c r="EK11" s="5">
        <f t="shared" si="3"/>
        <v>0</v>
      </c>
      <c r="EL11" s="5">
        <f t="shared" si="4"/>
        <v>0</v>
      </c>
      <c r="EM11" s="5">
        <f t="shared" si="4"/>
        <v>0</v>
      </c>
      <c r="EN11" s="5">
        <f t="shared" si="4"/>
        <v>0</v>
      </c>
      <c r="EO11" s="5">
        <f t="shared" si="4"/>
        <v>0</v>
      </c>
      <c r="EP11" s="5">
        <f t="shared" si="4"/>
        <v>0</v>
      </c>
      <c r="EQ11" s="5">
        <f t="shared" si="4"/>
        <v>0</v>
      </c>
      <c r="ER11" s="5">
        <f t="shared" si="4"/>
        <v>0</v>
      </c>
      <c r="ES11" s="5">
        <f t="shared" si="4"/>
        <v>0</v>
      </c>
      <c r="ET11" s="5">
        <f t="shared" si="4"/>
        <v>0</v>
      </c>
      <c r="EU11" s="5">
        <f t="shared" si="4"/>
        <v>0</v>
      </c>
      <c r="EV11" s="5">
        <f t="shared" si="4"/>
        <v>0</v>
      </c>
      <c r="EW11" s="5">
        <f t="shared" si="4"/>
        <v>0</v>
      </c>
      <c r="EX11" s="5">
        <f t="shared" si="4"/>
        <v>0</v>
      </c>
      <c r="EY11" s="5">
        <f t="shared" si="4"/>
        <v>0</v>
      </c>
      <c r="EZ11" s="5">
        <f t="shared" si="4"/>
        <v>0</v>
      </c>
      <c r="FA11" s="5">
        <f t="shared" si="4"/>
        <v>0</v>
      </c>
      <c r="FB11" s="5">
        <f t="shared" si="5"/>
        <v>0</v>
      </c>
      <c r="FC11" s="5">
        <f t="shared" si="5"/>
        <v>0</v>
      </c>
      <c r="FD11" s="5">
        <f t="shared" si="5"/>
        <v>0</v>
      </c>
      <c r="FE11" s="5">
        <f t="shared" si="5"/>
        <v>0</v>
      </c>
      <c r="FF11" s="5">
        <f t="shared" si="5"/>
        <v>0</v>
      </c>
      <c r="FG11" s="5">
        <f t="shared" si="5"/>
        <v>0</v>
      </c>
      <c r="FH11" s="5">
        <f t="shared" si="5"/>
        <v>0</v>
      </c>
      <c r="FI11" s="5">
        <f t="shared" si="5"/>
        <v>0</v>
      </c>
      <c r="FJ11" s="5">
        <f t="shared" si="5"/>
        <v>0</v>
      </c>
      <c r="FK11" s="5">
        <f t="shared" si="5"/>
        <v>0</v>
      </c>
      <c r="FL11" s="5">
        <f t="shared" si="5"/>
        <v>0</v>
      </c>
      <c r="FM11" s="5">
        <f t="shared" si="5"/>
        <v>0</v>
      </c>
      <c r="FN11" s="5">
        <f t="shared" si="5"/>
        <v>0</v>
      </c>
      <c r="FO11" s="5">
        <f t="shared" si="5"/>
        <v>0</v>
      </c>
      <c r="FP11" s="5">
        <f t="shared" si="5"/>
        <v>0</v>
      </c>
      <c r="FQ11" s="5">
        <f t="shared" si="5"/>
        <v>0</v>
      </c>
      <c r="FR11" s="5">
        <f t="shared" si="6"/>
        <v>0</v>
      </c>
      <c r="FS11" s="5">
        <f t="shared" si="6"/>
        <v>0</v>
      </c>
      <c r="FT11" s="5">
        <f t="shared" si="6"/>
        <v>0</v>
      </c>
      <c r="FU11" s="5">
        <f t="shared" si="6"/>
        <v>0</v>
      </c>
      <c r="FV11" s="5">
        <f t="shared" si="6"/>
        <v>0</v>
      </c>
      <c r="FW11" s="5">
        <f t="shared" si="6"/>
        <v>0</v>
      </c>
      <c r="FX11" s="5">
        <f t="shared" si="6"/>
        <v>0</v>
      </c>
    </row>
    <row r="12" spans="1:180" x14ac:dyDescent="0.2">
      <c r="A12" s="2">
        <v>31</v>
      </c>
      <c r="B12" s="1">
        <v>34608</v>
      </c>
      <c r="C12" s="6">
        <f>VLOOKUP(B12,'[1]1993'!$A$375:$IV$485,3,0)</f>
        <v>26541724</v>
      </c>
      <c r="D12" s="6">
        <f>VLOOKUP(B12,[2]jan94!$A$38:$IV$148,3,0)</f>
        <v>370929</v>
      </c>
      <c r="E12" s="6">
        <f>VLOOKUP(B12,[3]feb94!$A$38:$IV$148,3,0)</f>
        <v>191846</v>
      </c>
      <c r="F12" s="6">
        <f>VLOOKUP(B12,[4]mar94!$A$38:$IV$140,3,0)</f>
        <v>27581</v>
      </c>
      <c r="G12" s="6">
        <f>VLOOKUP(B12,[5]apr94!$A$38:$IV$146,3,0)</f>
        <v>196835</v>
      </c>
      <c r="H12" s="6">
        <f>VLOOKUP(B12,[6]may94!$A$38:$IV$1443,3,0)</f>
        <v>279034</v>
      </c>
      <c r="I12" s="6">
        <f>VLOOKUP(B12,[7]jun94!$A$38:$IV$143,3,0)</f>
        <v>174345</v>
      </c>
      <c r="J12" s="6">
        <f>VLOOKUP(B12,[8]jul94!$A$38:$IV$143,3,0)</f>
        <v>414467</v>
      </c>
      <c r="K12" s="6">
        <f>VLOOKUP(B12,[9]aug94!$A$38:$IV$142,3,0)</f>
        <v>187483</v>
      </c>
      <c r="L12" s="6">
        <f>VLOOKUP(B12,[10]sep94!$A$38:$IV$140,3,0)</f>
        <v>296439</v>
      </c>
      <c r="M12" s="6">
        <f>VLOOKUP(B12,[11]oct94!$A$38:$IV$139,3,0)</f>
        <v>173404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N12" s="4">
        <v>34608</v>
      </c>
      <c r="CO12" s="5">
        <f t="shared" si="0"/>
        <v>0.85618464516129023</v>
      </c>
      <c r="CP12" s="5">
        <f t="shared" si="1"/>
        <v>1.1965451612903227E-2</v>
      </c>
      <c r="CQ12" s="5">
        <f t="shared" si="1"/>
        <v>6.1885806451612898E-3</v>
      </c>
      <c r="CR12" s="5">
        <f t="shared" si="1"/>
        <v>8.8970967741935491E-4</v>
      </c>
      <c r="CS12" s="5">
        <f t="shared" si="1"/>
        <v>6.3495161290322583E-3</v>
      </c>
      <c r="CT12" s="5">
        <f t="shared" si="1"/>
        <v>9.0010967741935479E-3</v>
      </c>
      <c r="CU12" s="5">
        <f t="shared" si="1"/>
        <v>5.6240322580645161E-3</v>
      </c>
      <c r="CV12" s="5">
        <f t="shared" si="1"/>
        <v>1.3369903225806451E-2</v>
      </c>
      <c r="CW12" s="5">
        <f t="shared" si="1"/>
        <v>6.04783870967742E-3</v>
      </c>
      <c r="CX12" s="5">
        <f t="shared" si="1"/>
        <v>9.5625483870967736E-3</v>
      </c>
      <c r="CY12" s="5">
        <f t="shared" si="1"/>
        <v>5.5936774193548391E-3</v>
      </c>
      <c r="CZ12" s="5">
        <f t="shared" si="1"/>
        <v>0</v>
      </c>
      <c r="DA12" s="5">
        <f t="shared" si="1"/>
        <v>0</v>
      </c>
      <c r="DB12" s="5">
        <f t="shared" si="1"/>
        <v>0</v>
      </c>
      <c r="DC12" s="5">
        <f t="shared" si="1"/>
        <v>0</v>
      </c>
      <c r="DD12" s="5">
        <f t="shared" si="1"/>
        <v>0</v>
      </c>
      <c r="DE12" s="5">
        <f t="shared" si="1"/>
        <v>0</v>
      </c>
      <c r="DF12" s="5">
        <f t="shared" si="2"/>
        <v>0</v>
      </c>
      <c r="DG12" s="5">
        <f t="shared" si="2"/>
        <v>0</v>
      </c>
      <c r="DH12" s="5">
        <f t="shared" si="2"/>
        <v>0</v>
      </c>
      <c r="DI12" s="5">
        <f t="shared" si="2"/>
        <v>0</v>
      </c>
      <c r="DJ12" s="5">
        <f t="shared" si="2"/>
        <v>0</v>
      </c>
      <c r="DK12" s="5">
        <f t="shared" si="2"/>
        <v>0</v>
      </c>
      <c r="DL12" s="5">
        <f t="shared" si="2"/>
        <v>0</v>
      </c>
      <c r="DM12" s="5">
        <f t="shared" si="2"/>
        <v>0</v>
      </c>
      <c r="DN12" s="5">
        <f t="shared" si="2"/>
        <v>0</v>
      </c>
      <c r="DO12" s="5">
        <f t="shared" si="2"/>
        <v>0</v>
      </c>
      <c r="DP12" s="5">
        <f t="shared" si="2"/>
        <v>0</v>
      </c>
      <c r="DQ12" s="5">
        <f t="shared" si="2"/>
        <v>0</v>
      </c>
      <c r="DR12" s="5">
        <f t="shared" si="2"/>
        <v>0</v>
      </c>
      <c r="DS12" s="5">
        <f t="shared" si="2"/>
        <v>0</v>
      </c>
      <c r="DT12" s="5">
        <f t="shared" si="2"/>
        <v>0</v>
      </c>
      <c r="DU12" s="5">
        <f t="shared" si="2"/>
        <v>0</v>
      </c>
      <c r="DV12" s="5">
        <f t="shared" si="3"/>
        <v>0</v>
      </c>
      <c r="DW12" s="5">
        <f t="shared" si="3"/>
        <v>0</v>
      </c>
      <c r="DX12" s="5">
        <f t="shared" si="3"/>
        <v>0</v>
      </c>
      <c r="DY12" s="5">
        <f t="shared" si="3"/>
        <v>0</v>
      </c>
      <c r="DZ12" s="5">
        <f t="shared" si="3"/>
        <v>0</v>
      </c>
      <c r="EA12" s="5">
        <f t="shared" si="3"/>
        <v>0</v>
      </c>
      <c r="EB12" s="5">
        <f t="shared" si="3"/>
        <v>0</v>
      </c>
      <c r="EC12" s="5">
        <f t="shared" si="3"/>
        <v>0</v>
      </c>
      <c r="ED12" s="5">
        <f t="shared" si="3"/>
        <v>0</v>
      </c>
      <c r="EE12" s="5">
        <f t="shared" si="3"/>
        <v>0</v>
      </c>
      <c r="EF12" s="5">
        <f t="shared" si="3"/>
        <v>0</v>
      </c>
      <c r="EG12" s="5">
        <f t="shared" si="3"/>
        <v>0</v>
      </c>
      <c r="EH12" s="5">
        <f t="shared" si="3"/>
        <v>0</v>
      </c>
      <c r="EI12" s="5">
        <f t="shared" si="3"/>
        <v>0</v>
      </c>
      <c r="EJ12" s="5">
        <f t="shared" si="3"/>
        <v>0</v>
      </c>
      <c r="EK12" s="5">
        <f t="shared" si="3"/>
        <v>0</v>
      </c>
      <c r="EL12" s="5">
        <f t="shared" si="4"/>
        <v>0</v>
      </c>
      <c r="EM12" s="5">
        <f t="shared" si="4"/>
        <v>0</v>
      </c>
      <c r="EN12" s="5">
        <f t="shared" si="4"/>
        <v>0</v>
      </c>
      <c r="EO12" s="5">
        <f t="shared" si="4"/>
        <v>0</v>
      </c>
      <c r="EP12" s="5">
        <f t="shared" si="4"/>
        <v>0</v>
      </c>
      <c r="EQ12" s="5">
        <f t="shared" si="4"/>
        <v>0</v>
      </c>
      <c r="ER12" s="5">
        <f t="shared" si="4"/>
        <v>0</v>
      </c>
      <c r="ES12" s="5">
        <f t="shared" si="4"/>
        <v>0</v>
      </c>
      <c r="ET12" s="5">
        <f t="shared" si="4"/>
        <v>0</v>
      </c>
      <c r="EU12" s="5">
        <f t="shared" si="4"/>
        <v>0</v>
      </c>
      <c r="EV12" s="5">
        <f t="shared" si="4"/>
        <v>0</v>
      </c>
      <c r="EW12" s="5">
        <f t="shared" si="4"/>
        <v>0</v>
      </c>
      <c r="EX12" s="5">
        <f t="shared" si="4"/>
        <v>0</v>
      </c>
      <c r="EY12" s="5">
        <f t="shared" si="4"/>
        <v>0</v>
      </c>
      <c r="EZ12" s="5">
        <f t="shared" si="4"/>
        <v>0</v>
      </c>
      <c r="FA12" s="5">
        <f t="shared" si="4"/>
        <v>0</v>
      </c>
      <c r="FB12" s="5">
        <f t="shared" si="5"/>
        <v>0</v>
      </c>
      <c r="FC12" s="5">
        <f t="shared" si="5"/>
        <v>0</v>
      </c>
      <c r="FD12" s="5">
        <f t="shared" si="5"/>
        <v>0</v>
      </c>
      <c r="FE12" s="5">
        <f t="shared" si="5"/>
        <v>0</v>
      </c>
      <c r="FF12" s="5">
        <f t="shared" si="5"/>
        <v>0</v>
      </c>
      <c r="FG12" s="5">
        <f t="shared" si="5"/>
        <v>0</v>
      </c>
      <c r="FH12" s="5">
        <f t="shared" si="5"/>
        <v>0</v>
      </c>
      <c r="FI12" s="5">
        <f t="shared" si="5"/>
        <v>0</v>
      </c>
      <c r="FJ12" s="5">
        <f t="shared" si="5"/>
        <v>0</v>
      </c>
      <c r="FK12" s="5">
        <f t="shared" si="5"/>
        <v>0</v>
      </c>
      <c r="FL12" s="5">
        <f t="shared" si="5"/>
        <v>0</v>
      </c>
      <c r="FM12" s="5">
        <f t="shared" si="5"/>
        <v>0</v>
      </c>
      <c r="FN12" s="5">
        <f t="shared" si="5"/>
        <v>0</v>
      </c>
      <c r="FO12" s="5">
        <f t="shared" si="5"/>
        <v>0</v>
      </c>
      <c r="FP12" s="5">
        <f t="shared" si="5"/>
        <v>0</v>
      </c>
      <c r="FQ12" s="5">
        <f t="shared" si="5"/>
        <v>0</v>
      </c>
      <c r="FR12" s="5">
        <f t="shared" si="6"/>
        <v>0</v>
      </c>
      <c r="FS12" s="5">
        <f t="shared" si="6"/>
        <v>0</v>
      </c>
      <c r="FT12" s="5">
        <f t="shared" si="6"/>
        <v>0</v>
      </c>
      <c r="FU12" s="5">
        <f t="shared" si="6"/>
        <v>0</v>
      </c>
      <c r="FV12" s="5">
        <f t="shared" si="6"/>
        <v>0</v>
      </c>
      <c r="FW12" s="5">
        <f t="shared" si="6"/>
        <v>0</v>
      </c>
      <c r="FX12" s="5">
        <f t="shared" si="6"/>
        <v>0</v>
      </c>
    </row>
    <row r="13" spans="1:180" x14ac:dyDescent="0.2">
      <c r="A13" s="2">
        <v>30</v>
      </c>
      <c r="B13" s="1">
        <v>34639</v>
      </c>
      <c r="C13" s="6">
        <f>VLOOKUP(B13,'[1]1993'!$A$375:$IV$485,3,0)</f>
        <v>24694542</v>
      </c>
      <c r="D13" s="6">
        <f>VLOOKUP(B13,[2]jan94!$A$38:$IV$148,3,0)</f>
        <v>359722</v>
      </c>
      <c r="E13" s="6">
        <f>VLOOKUP(B13,[3]feb94!$A$38:$IV$148,3,0)</f>
        <v>170784</v>
      </c>
      <c r="F13" s="6">
        <f>VLOOKUP(B13,[4]mar94!$A$38:$IV$140,3,0)</f>
        <v>16631</v>
      </c>
      <c r="G13" s="6">
        <f>VLOOKUP(B13,[5]apr94!$A$38:$IV$146,3,0)</f>
        <v>213475</v>
      </c>
      <c r="H13" s="6">
        <f>VLOOKUP(B13,[6]may94!$A$38:$IV$1443,3,0)</f>
        <v>266338</v>
      </c>
      <c r="I13" s="6">
        <f>VLOOKUP(B13,[7]jun94!$A$38:$IV$143,3,0)</f>
        <v>230999</v>
      </c>
      <c r="J13" s="6">
        <f>VLOOKUP(B13,[8]jul94!$A$38:$IV$143,3,0)</f>
        <v>417770</v>
      </c>
      <c r="K13" s="6">
        <f>VLOOKUP(B13,[9]aug94!$A$38:$IV$142,3,0)</f>
        <v>190217</v>
      </c>
      <c r="L13" s="6">
        <f>VLOOKUP(B13,[10]sep94!$A$38:$IV$140,3,0)</f>
        <v>369886</v>
      </c>
      <c r="M13" s="6">
        <f>VLOOKUP(B13,[11]oct94!$A$38:$IV$139,3,0)</f>
        <v>283614</v>
      </c>
      <c r="N13" s="6">
        <f>VLOOKUP(B13,[12]nov94!$A$38:$IV$139,3,0)</f>
        <v>195667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N13" s="4">
        <v>34639</v>
      </c>
      <c r="CO13" s="5">
        <f t="shared" si="0"/>
        <v>0.82315139999999998</v>
      </c>
      <c r="CP13" s="5">
        <f t="shared" si="1"/>
        <v>1.1990733333333333E-2</v>
      </c>
      <c r="CQ13" s="5">
        <f t="shared" si="1"/>
        <v>5.6927999999999996E-3</v>
      </c>
      <c r="CR13" s="5">
        <f t="shared" si="1"/>
        <v>5.5436666666666668E-4</v>
      </c>
      <c r="CS13" s="5">
        <f t="shared" si="1"/>
        <v>7.1158333333333334E-3</v>
      </c>
      <c r="CT13" s="5">
        <f t="shared" si="1"/>
        <v>8.8779333333333342E-3</v>
      </c>
      <c r="CU13" s="5">
        <f t="shared" si="1"/>
        <v>7.6999666666666671E-3</v>
      </c>
      <c r="CV13" s="5">
        <f t="shared" si="1"/>
        <v>1.3925666666666666E-2</v>
      </c>
      <c r="CW13" s="5">
        <f t="shared" si="1"/>
        <v>6.3405666666666669E-3</v>
      </c>
      <c r="CX13" s="5">
        <f t="shared" si="1"/>
        <v>1.2329533333333333E-2</v>
      </c>
      <c r="CY13" s="5">
        <f t="shared" si="1"/>
        <v>9.4538000000000001E-3</v>
      </c>
      <c r="CZ13" s="5">
        <f t="shared" si="1"/>
        <v>6.5222333333333337E-3</v>
      </c>
      <c r="DA13" s="5">
        <f t="shared" si="1"/>
        <v>0</v>
      </c>
      <c r="DB13" s="5">
        <f t="shared" si="1"/>
        <v>0</v>
      </c>
      <c r="DC13" s="5">
        <f t="shared" si="1"/>
        <v>0</v>
      </c>
      <c r="DD13" s="5">
        <f t="shared" si="1"/>
        <v>0</v>
      </c>
      <c r="DE13" s="5">
        <f t="shared" si="1"/>
        <v>0</v>
      </c>
      <c r="DF13" s="5">
        <f t="shared" si="2"/>
        <v>0</v>
      </c>
      <c r="DG13" s="5">
        <f t="shared" si="2"/>
        <v>0</v>
      </c>
      <c r="DH13" s="5">
        <f t="shared" si="2"/>
        <v>0</v>
      </c>
      <c r="DI13" s="5">
        <f t="shared" si="2"/>
        <v>0</v>
      </c>
      <c r="DJ13" s="5">
        <f t="shared" si="2"/>
        <v>0</v>
      </c>
      <c r="DK13" s="5">
        <f t="shared" si="2"/>
        <v>0</v>
      </c>
      <c r="DL13" s="5">
        <f t="shared" si="2"/>
        <v>0</v>
      </c>
      <c r="DM13" s="5">
        <f t="shared" si="2"/>
        <v>0</v>
      </c>
      <c r="DN13" s="5">
        <f t="shared" si="2"/>
        <v>0</v>
      </c>
      <c r="DO13" s="5">
        <f t="shared" si="2"/>
        <v>0</v>
      </c>
      <c r="DP13" s="5">
        <f t="shared" si="2"/>
        <v>0</v>
      </c>
      <c r="DQ13" s="5">
        <f t="shared" si="2"/>
        <v>0</v>
      </c>
      <c r="DR13" s="5">
        <f t="shared" si="2"/>
        <v>0</v>
      </c>
      <c r="DS13" s="5">
        <f t="shared" si="2"/>
        <v>0</v>
      </c>
      <c r="DT13" s="5">
        <f t="shared" si="2"/>
        <v>0</v>
      </c>
      <c r="DU13" s="5">
        <f t="shared" si="2"/>
        <v>0</v>
      </c>
      <c r="DV13" s="5">
        <f t="shared" si="3"/>
        <v>0</v>
      </c>
      <c r="DW13" s="5">
        <f t="shared" si="3"/>
        <v>0</v>
      </c>
      <c r="DX13" s="5">
        <f t="shared" si="3"/>
        <v>0</v>
      </c>
      <c r="DY13" s="5">
        <f t="shared" si="3"/>
        <v>0</v>
      </c>
      <c r="DZ13" s="5">
        <f t="shared" si="3"/>
        <v>0</v>
      </c>
      <c r="EA13" s="5">
        <f t="shared" si="3"/>
        <v>0</v>
      </c>
      <c r="EB13" s="5">
        <f t="shared" si="3"/>
        <v>0</v>
      </c>
      <c r="EC13" s="5">
        <f t="shared" si="3"/>
        <v>0</v>
      </c>
      <c r="ED13" s="5">
        <f t="shared" si="3"/>
        <v>0</v>
      </c>
      <c r="EE13" s="5">
        <f t="shared" si="3"/>
        <v>0</v>
      </c>
      <c r="EF13" s="5">
        <f t="shared" si="3"/>
        <v>0</v>
      </c>
      <c r="EG13" s="5">
        <f t="shared" si="3"/>
        <v>0</v>
      </c>
      <c r="EH13" s="5">
        <f t="shared" si="3"/>
        <v>0</v>
      </c>
      <c r="EI13" s="5">
        <f t="shared" si="3"/>
        <v>0</v>
      </c>
      <c r="EJ13" s="5">
        <f t="shared" si="3"/>
        <v>0</v>
      </c>
      <c r="EK13" s="5">
        <f t="shared" si="3"/>
        <v>0</v>
      </c>
      <c r="EL13" s="5">
        <f t="shared" si="4"/>
        <v>0</v>
      </c>
      <c r="EM13" s="5">
        <f t="shared" si="4"/>
        <v>0</v>
      </c>
      <c r="EN13" s="5">
        <f t="shared" si="4"/>
        <v>0</v>
      </c>
      <c r="EO13" s="5">
        <f t="shared" si="4"/>
        <v>0</v>
      </c>
      <c r="EP13" s="5">
        <f t="shared" si="4"/>
        <v>0</v>
      </c>
      <c r="EQ13" s="5">
        <f t="shared" si="4"/>
        <v>0</v>
      </c>
      <c r="ER13" s="5">
        <f t="shared" si="4"/>
        <v>0</v>
      </c>
      <c r="ES13" s="5">
        <f t="shared" si="4"/>
        <v>0</v>
      </c>
      <c r="ET13" s="5">
        <f t="shared" si="4"/>
        <v>0</v>
      </c>
      <c r="EU13" s="5">
        <f t="shared" si="4"/>
        <v>0</v>
      </c>
      <c r="EV13" s="5">
        <f t="shared" si="4"/>
        <v>0</v>
      </c>
      <c r="EW13" s="5">
        <f t="shared" si="4"/>
        <v>0</v>
      </c>
      <c r="EX13" s="5">
        <f t="shared" si="4"/>
        <v>0</v>
      </c>
      <c r="EY13" s="5">
        <f t="shared" si="4"/>
        <v>0</v>
      </c>
      <c r="EZ13" s="5">
        <f t="shared" si="4"/>
        <v>0</v>
      </c>
      <c r="FA13" s="5">
        <f t="shared" si="4"/>
        <v>0</v>
      </c>
      <c r="FB13" s="5">
        <f t="shared" si="5"/>
        <v>0</v>
      </c>
      <c r="FC13" s="5">
        <f t="shared" si="5"/>
        <v>0</v>
      </c>
      <c r="FD13" s="5">
        <f t="shared" si="5"/>
        <v>0</v>
      </c>
      <c r="FE13" s="5">
        <f t="shared" si="5"/>
        <v>0</v>
      </c>
      <c r="FF13" s="5">
        <f t="shared" si="5"/>
        <v>0</v>
      </c>
      <c r="FG13" s="5">
        <f t="shared" si="5"/>
        <v>0</v>
      </c>
      <c r="FH13" s="5">
        <f t="shared" si="5"/>
        <v>0</v>
      </c>
      <c r="FI13" s="5">
        <f t="shared" si="5"/>
        <v>0</v>
      </c>
      <c r="FJ13" s="5">
        <f t="shared" si="5"/>
        <v>0</v>
      </c>
      <c r="FK13" s="5">
        <f t="shared" si="5"/>
        <v>0</v>
      </c>
      <c r="FL13" s="5">
        <f t="shared" si="5"/>
        <v>0</v>
      </c>
      <c r="FM13" s="5">
        <f t="shared" si="5"/>
        <v>0</v>
      </c>
      <c r="FN13" s="5">
        <f t="shared" si="5"/>
        <v>0</v>
      </c>
      <c r="FO13" s="5">
        <f t="shared" si="5"/>
        <v>0</v>
      </c>
      <c r="FP13" s="5">
        <f t="shared" si="5"/>
        <v>0</v>
      </c>
      <c r="FQ13" s="5">
        <f t="shared" si="5"/>
        <v>0</v>
      </c>
      <c r="FR13" s="5">
        <f t="shared" si="6"/>
        <v>0</v>
      </c>
      <c r="FS13" s="5">
        <f t="shared" si="6"/>
        <v>0</v>
      </c>
      <c r="FT13" s="5">
        <f t="shared" si="6"/>
        <v>0</v>
      </c>
      <c r="FU13" s="5">
        <f t="shared" si="6"/>
        <v>0</v>
      </c>
      <c r="FV13" s="5">
        <f t="shared" si="6"/>
        <v>0</v>
      </c>
      <c r="FW13" s="5">
        <f t="shared" si="6"/>
        <v>0</v>
      </c>
      <c r="FX13" s="5">
        <f t="shared" si="6"/>
        <v>0</v>
      </c>
    </row>
    <row r="14" spans="1:180" x14ac:dyDescent="0.2">
      <c r="A14" s="2">
        <v>31</v>
      </c>
      <c r="B14" s="1">
        <v>34669</v>
      </c>
      <c r="C14" s="6">
        <f>VLOOKUP(B14,'[1]1993'!$A$375:$IV$485,3,0)</f>
        <v>24888710</v>
      </c>
      <c r="D14" s="6">
        <f>VLOOKUP(B14,[2]jan94!$A$38:$IV$148,3,0)</f>
        <v>361370</v>
      </c>
      <c r="E14" s="6">
        <f>VLOOKUP(B14,[3]feb94!$A$38:$IV$148,3,0)</f>
        <v>109146</v>
      </c>
      <c r="F14" s="6">
        <f>VLOOKUP(B14,[4]mar94!$A$38:$IV$140,3,0)</f>
        <v>36387</v>
      </c>
      <c r="G14" s="6">
        <f>VLOOKUP(B14,[5]apr94!$A$38:$IV$146,3,0)</f>
        <v>202090</v>
      </c>
      <c r="H14" s="6">
        <f>VLOOKUP(B14,[6]may94!$A$38:$IV$1443,3,0)</f>
        <v>358423</v>
      </c>
      <c r="I14" s="6">
        <f>VLOOKUP(B14,[7]jun94!$A$38:$IV$143,3,0)</f>
        <v>1236608</v>
      </c>
      <c r="J14" s="6">
        <f>VLOOKUP(B14,[8]jul94!$A$38:$IV$143,3,0)</f>
        <v>571264</v>
      </c>
      <c r="K14" s="6">
        <f>VLOOKUP(B14,[9]aug94!$A$38:$IV$142,3,0)</f>
        <v>190827</v>
      </c>
      <c r="L14" s="6">
        <f>VLOOKUP(B14,[10]sep94!$A$38:$IV$140,3,0)</f>
        <v>146416</v>
      </c>
      <c r="M14" s="6">
        <f>VLOOKUP(B14,[11]oct94!$A$38:$IV$139,3,0)</f>
        <v>297505</v>
      </c>
      <c r="N14" s="6">
        <f>VLOOKUP(B14,[12]nov94!$A$38:$IV$139,3,0)</f>
        <v>401582</v>
      </c>
      <c r="O14" s="6">
        <f>VLOOKUP(B14,[13]dec94!$A$38:$IV$138,3,0)</f>
        <v>379845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N14" s="4">
        <v>34669</v>
      </c>
      <c r="CO14" s="5">
        <f t="shared" si="0"/>
        <v>0.80286161290322577</v>
      </c>
      <c r="CP14" s="5">
        <f t="shared" si="1"/>
        <v>1.165709677419355E-2</v>
      </c>
      <c r="CQ14" s="5">
        <f t="shared" si="1"/>
        <v>3.5208387096774198E-3</v>
      </c>
      <c r="CR14" s="5">
        <f t="shared" si="1"/>
        <v>1.1737741935483872E-3</v>
      </c>
      <c r="CS14" s="5">
        <f t="shared" si="1"/>
        <v>6.5190322580645161E-3</v>
      </c>
      <c r="CT14" s="5">
        <f t="shared" si="1"/>
        <v>1.1562032258064516E-2</v>
      </c>
      <c r="CU14" s="5">
        <f t="shared" si="1"/>
        <v>3.9890580645161287E-2</v>
      </c>
      <c r="CV14" s="5">
        <f t="shared" si="1"/>
        <v>1.8427870967741934E-2</v>
      </c>
      <c r="CW14" s="5">
        <f t="shared" si="1"/>
        <v>6.1557096774193546E-3</v>
      </c>
      <c r="CX14" s="5">
        <f t="shared" si="1"/>
        <v>4.7230967741935482E-3</v>
      </c>
      <c r="CY14" s="5">
        <f t="shared" si="1"/>
        <v>9.5969354838709685E-3</v>
      </c>
      <c r="CZ14" s="5">
        <f t="shared" si="1"/>
        <v>1.2954258064516128E-2</v>
      </c>
      <c r="DA14" s="5">
        <f t="shared" si="1"/>
        <v>1.2253064516129031E-2</v>
      </c>
      <c r="DB14" s="5">
        <f t="shared" si="1"/>
        <v>0</v>
      </c>
      <c r="DC14" s="5">
        <f t="shared" si="1"/>
        <v>0</v>
      </c>
      <c r="DD14" s="5">
        <f t="shared" si="1"/>
        <v>0</v>
      </c>
      <c r="DE14" s="5">
        <f t="shared" si="1"/>
        <v>0</v>
      </c>
      <c r="DF14" s="5">
        <f t="shared" si="2"/>
        <v>0</v>
      </c>
      <c r="DG14" s="5">
        <f t="shared" si="2"/>
        <v>0</v>
      </c>
      <c r="DH14" s="5">
        <f t="shared" si="2"/>
        <v>0</v>
      </c>
      <c r="DI14" s="5">
        <f t="shared" si="2"/>
        <v>0</v>
      </c>
      <c r="DJ14" s="5">
        <f t="shared" si="2"/>
        <v>0</v>
      </c>
      <c r="DK14" s="5">
        <f t="shared" si="2"/>
        <v>0</v>
      </c>
      <c r="DL14" s="5">
        <f t="shared" si="2"/>
        <v>0</v>
      </c>
      <c r="DM14" s="5">
        <f t="shared" si="2"/>
        <v>0</v>
      </c>
      <c r="DN14" s="5">
        <f t="shared" si="2"/>
        <v>0</v>
      </c>
      <c r="DO14" s="5">
        <f t="shared" si="2"/>
        <v>0</v>
      </c>
      <c r="DP14" s="5">
        <f t="shared" si="2"/>
        <v>0</v>
      </c>
      <c r="DQ14" s="5">
        <f t="shared" si="2"/>
        <v>0</v>
      </c>
      <c r="DR14" s="5">
        <f t="shared" si="2"/>
        <v>0</v>
      </c>
      <c r="DS14" s="5">
        <f t="shared" si="2"/>
        <v>0</v>
      </c>
      <c r="DT14" s="5">
        <f t="shared" si="2"/>
        <v>0</v>
      </c>
      <c r="DU14" s="5">
        <f t="shared" si="2"/>
        <v>0</v>
      </c>
      <c r="DV14" s="5">
        <f t="shared" si="3"/>
        <v>0</v>
      </c>
      <c r="DW14" s="5">
        <f t="shared" si="3"/>
        <v>0</v>
      </c>
      <c r="DX14" s="5">
        <f t="shared" si="3"/>
        <v>0</v>
      </c>
      <c r="DY14" s="5">
        <f t="shared" si="3"/>
        <v>0</v>
      </c>
      <c r="DZ14" s="5">
        <f t="shared" si="3"/>
        <v>0</v>
      </c>
      <c r="EA14" s="5">
        <f t="shared" si="3"/>
        <v>0</v>
      </c>
      <c r="EB14" s="5">
        <f t="shared" si="3"/>
        <v>0</v>
      </c>
      <c r="EC14" s="5">
        <f t="shared" si="3"/>
        <v>0</v>
      </c>
      <c r="ED14" s="5">
        <f t="shared" si="3"/>
        <v>0</v>
      </c>
      <c r="EE14" s="5">
        <f t="shared" si="3"/>
        <v>0</v>
      </c>
      <c r="EF14" s="5">
        <f t="shared" si="3"/>
        <v>0</v>
      </c>
      <c r="EG14" s="5">
        <f t="shared" si="3"/>
        <v>0</v>
      </c>
      <c r="EH14" s="5">
        <f t="shared" si="3"/>
        <v>0</v>
      </c>
      <c r="EI14" s="5">
        <f t="shared" si="3"/>
        <v>0</v>
      </c>
      <c r="EJ14" s="5">
        <f t="shared" si="3"/>
        <v>0</v>
      </c>
      <c r="EK14" s="5">
        <f t="shared" si="3"/>
        <v>0</v>
      </c>
      <c r="EL14" s="5">
        <f t="shared" si="4"/>
        <v>0</v>
      </c>
      <c r="EM14" s="5">
        <f t="shared" si="4"/>
        <v>0</v>
      </c>
      <c r="EN14" s="5">
        <f t="shared" si="4"/>
        <v>0</v>
      </c>
      <c r="EO14" s="5">
        <f t="shared" si="4"/>
        <v>0</v>
      </c>
      <c r="EP14" s="5">
        <f t="shared" si="4"/>
        <v>0</v>
      </c>
      <c r="EQ14" s="5">
        <f t="shared" si="4"/>
        <v>0</v>
      </c>
      <c r="ER14" s="5">
        <f t="shared" si="4"/>
        <v>0</v>
      </c>
      <c r="ES14" s="5">
        <f t="shared" si="4"/>
        <v>0</v>
      </c>
      <c r="ET14" s="5">
        <f t="shared" si="4"/>
        <v>0</v>
      </c>
      <c r="EU14" s="5">
        <f t="shared" si="4"/>
        <v>0</v>
      </c>
      <c r="EV14" s="5">
        <f t="shared" si="4"/>
        <v>0</v>
      </c>
      <c r="EW14" s="5">
        <f t="shared" si="4"/>
        <v>0</v>
      </c>
      <c r="EX14" s="5">
        <f t="shared" si="4"/>
        <v>0</v>
      </c>
      <c r="EY14" s="5">
        <f t="shared" si="4"/>
        <v>0</v>
      </c>
      <c r="EZ14" s="5">
        <f t="shared" si="4"/>
        <v>0</v>
      </c>
      <c r="FA14" s="5">
        <f t="shared" si="4"/>
        <v>0</v>
      </c>
      <c r="FB14" s="5">
        <f t="shared" si="5"/>
        <v>0</v>
      </c>
      <c r="FC14" s="5">
        <f t="shared" si="5"/>
        <v>0</v>
      </c>
      <c r="FD14" s="5">
        <f t="shared" si="5"/>
        <v>0</v>
      </c>
      <c r="FE14" s="5">
        <f t="shared" si="5"/>
        <v>0</v>
      </c>
      <c r="FF14" s="5">
        <f t="shared" si="5"/>
        <v>0</v>
      </c>
      <c r="FG14" s="5">
        <f t="shared" si="5"/>
        <v>0</v>
      </c>
      <c r="FH14" s="5">
        <f t="shared" si="5"/>
        <v>0</v>
      </c>
      <c r="FI14" s="5">
        <f t="shared" si="5"/>
        <v>0</v>
      </c>
      <c r="FJ14" s="5">
        <f t="shared" si="5"/>
        <v>0</v>
      </c>
      <c r="FK14" s="5">
        <f t="shared" si="5"/>
        <v>0</v>
      </c>
      <c r="FL14" s="5">
        <f t="shared" si="5"/>
        <v>0</v>
      </c>
      <c r="FM14" s="5">
        <f t="shared" si="5"/>
        <v>0</v>
      </c>
      <c r="FN14" s="5">
        <f t="shared" si="5"/>
        <v>0</v>
      </c>
      <c r="FO14" s="5">
        <f t="shared" si="5"/>
        <v>0</v>
      </c>
      <c r="FP14" s="5">
        <f t="shared" si="5"/>
        <v>0</v>
      </c>
      <c r="FQ14" s="5">
        <f t="shared" si="5"/>
        <v>0</v>
      </c>
      <c r="FR14" s="5">
        <f t="shared" si="6"/>
        <v>0</v>
      </c>
      <c r="FS14" s="5">
        <f t="shared" si="6"/>
        <v>0</v>
      </c>
      <c r="FT14" s="5">
        <f t="shared" si="6"/>
        <v>0</v>
      </c>
      <c r="FU14" s="5">
        <f t="shared" si="6"/>
        <v>0</v>
      </c>
      <c r="FV14" s="5">
        <f t="shared" si="6"/>
        <v>0</v>
      </c>
      <c r="FW14" s="5">
        <f t="shared" si="6"/>
        <v>0</v>
      </c>
      <c r="FX14" s="5">
        <f t="shared" si="6"/>
        <v>0</v>
      </c>
    </row>
    <row r="15" spans="1:180" x14ac:dyDescent="0.2">
      <c r="A15" s="2">
        <v>31</v>
      </c>
      <c r="B15" s="1">
        <v>34700</v>
      </c>
      <c r="C15" s="6">
        <f>VLOOKUP(B15,'[1]1993'!$A$375:$IV$485,3,0)</f>
        <v>24697630</v>
      </c>
      <c r="D15" s="6">
        <f>VLOOKUP(B15,[2]jan94!$A$38:$IV$148,3,0)</f>
        <v>336786</v>
      </c>
      <c r="E15" s="6">
        <f>VLOOKUP(B15,[3]feb94!$A$38:$IV$148,3,0)</f>
        <v>150847</v>
      </c>
      <c r="F15" s="6">
        <f>VLOOKUP(B15,[4]mar94!$A$38:$IV$140,3,0)</f>
        <v>42658</v>
      </c>
      <c r="G15" s="6">
        <f>VLOOKUP(B15,[5]apr94!$A$38:$IV$146,3,0)</f>
        <v>182680</v>
      </c>
      <c r="H15" s="6">
        <f>VLOOKUP(B15,[6]may94!$A$38:$IV$1443,3,0)</f>
        <v>392600</v>
      </c>
      <c r="I15" s="6">
        <f>VLOOKUP(B15,[7]jun94!$A$38:$IV$143,3,0)</f>
        <v>1242945</v>
      </c>
      <c r="J15" s="6">
        <f>VLOOKUP(B15,[8]jul94!$A$38:$IV$143,3,0)</f>
        <v>639999</v>
      </c>
      <c r="K15" s="6">
        <f>VLOOKUP(B15,[9]aug94!$A$38:$IV$142,3,0)</f>
        <v>275733</v>
      </c>
      <c r="L15" s="6">
        <f>VLOOKUP(B15,[10]sep94!$A$38:$IV$140,3,0)</f>
        <v>619076</v>
      </c>
      <c r="M15" s="6">
        <f>VLOOKUP(B15,[11]oct94!$A$38:$IV$139,3,0)</f>
        <v>249358</v>
      </c>
      <c r="N15" s="6">
        <f>VLOOKUP(B15,[12]nov94!$A$38:$IV$139,3,0)</f>
        <v>660325</v>
      </c>
      <c r="O15" s="6">
        <f>VLOOKUP(B15,[13]dec94!$A$38:$IV$138,3,0)</f>
        <v>382980</v>
      </c>
      <c r="P15" s="6">
        <f>VLOOKUP(B15,[14]jan95!$A$37:$IV$133,3,0)</f>
        <v>258433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N15" s="4">
        <v>34700</v>
      </c>
      <c r="CO15" s="5">
        <f t="shared" si="0"/>
        <v>0.79669774193548393</v>
      </c>
      <c r="CP15" s="5">
        <f t="shared" si="1"/>
        <v>1.0864064516129032E-2</v>
      </c>
      <c r="CQ15" s="5">
        <f t="shared" si="1"/>
        <v>4.8660322580645161E-3</v>
      </c>
      <c r="CR15" s="5">
        <f t="shared" si="1"/>
        <v>1.3760645161290323E-3</v>
      </c>
      <c r="CS15" s="5">
        <f t="shared" si="1"/>
        <v>5.8929032258064522E-3</v>
      </c>
      <c r="CT15" s="5">
        <f t="shared" si="1"/>
        <v>1.2664516129032258E-2</v>
      </c>
      <c r="CU15" s="5">
        <f t="shared" si="1"/>
        <v>4.0094999999999999E-2</v>
      </c>
      <c r="CV15" s="5">
        <f t="shared" si="1"/>
        <v>2.0645129032258062E-2</v>
      </c>
      <c r="CW15" s="5">
        <f t="shared" si="1"/>
        <v>8.8946129032258063E-3</v>
      </c>
      <c r="CX15" s="5">
        <f t="shared" si="1"/>
        <v>1.9970193548387097E-2</v>
      </c>
      <c r="CY15" s="5">
        <f t="shared" si="1"/>
        <v>8.0438064516129039E-3</v>
      </c>
      <c r="CZ15" s="5">
        <f t="shared" si="1"/>
        <v>2.1300806451612905E-2</v>
      </c>
      <c r="DA15" s="5">
        <f t="shared" si="1"/>
        <v>1.2354193548387096E-2</v>
      </c>
      <c r="DB15" s="5">
        <f t="shared" si="1"/>
        <v>8.3365483870967757E-3</v>
      </c>
      <c r="DC15" s="5">
        <f t="shared" si="1"/>
        <v>0</v>
      </c>
      <c r="DD15" s="5">
        <f t="shared" si="1"/>
        <v>0</v>
      </c>
      <c r="DE15" s="5">
        <f t="shared" si="1"/>
        <v>0</v>
      </c>
      <c r="DF15" s="5">
        <f t="shared" si="2"/>
        <v>0</v>
      </c>
      <c r="DG15" s="5">
        <f t="shared" si="2"/>
        <v>0</v>
      </c>
      <c r="DH15" s="5">
        <f t="shared" si="2"/>
        <v>0</v>
      </c>
      <c r="DI15" s="5">
        <f t="shared" si="2"/>
        <v>0</v>
      </c>
      <c r="DJ15" s="5">
        <f t="shared" si="2"/>
        <v>0</v>
      </c>
      <c r="DK15" s="5">
        <f t="shared" si="2"/>
        <v>0</v>
      </c>
      <c r="DL15" s="5">
        <f t="shared" si="2"/>
        <v>0</v>
      </c>
      <c r="DM15" s="5">
        <f t="shared" si="2"/>
        <v>0</v>
      </c>
      <c r="DN15" s="5">
        <f t="shared" si="2"/>
        <v>0</v>
      </c>
      <c r="DO15" s="5">
        <f t="shared" si="2"/>
        <v>0</v>
      </c>
      <c r="DP15" s="5">
        <f t="shared" si="2"/>
        <v>0</v>
      </c>
      <c r="DQ15" s="5">
        <f t="shared" si="2"/>
        <v>0</v>
      </c>
      <c r="DR15" s="5">
        <f t="shared" si="2"/>
        <v>0</v>
      </c>
      <c r="DS15" s="5">
        <f t="shared" si="2"/>
        <v>0</v>
      </c>
      <c r="DT15" s="5">
        <f t="shared" si="2"/>
        <v>0</v>
      </c>
      <c r="DU15" s="5">
        <f t="shared" si="2"/>
        <v>0</v>
      </c>
      <c r="DV15" s="5">
        <f t="shared" si="3"/>
        <v>0</v>
      </c>
      <c r="DW15" s="5">
        <f t="shared" si="3"/>
        <v>0</v>
      </c>
      <c r="DX15" s="5">
        <f t="shared" si="3"/>
        <v>0</v>
      </c>
      <c r="DY15" s="5">
        <f t="shared" si="3"/>
        <v>0</v>
      </c>
      <c r="DZ15" s="5">
        <f t="shared" si="3"/>
        <v>0</v>
      </c>
      <c r="EA15" s="5">
        <f t="shared" si="3"/>
        <v>0</v>
      </c>
      <c r="EB15" s="5">
        <f t="shared" si="3"/>
        <v>0</v>
      </c>
      <c r="EC15" s="5">
        <f t="shared" si="3"/>
        <v>0</v>
      </c>
      <c r="ED15" s="5">
        <f t="shared" si="3"/>
        <v>0</v>
      </c>
      <c r="EE15" s="5">
        <f t="shared" si="3"/>
        <v>0</v>
      </c>
      <c r="EF15" s="5">
        <f t="shared" si="3"/>
        <v>0</v>
      </c>
      <c r="EG15" s="5">
        <f t="shared" si="3"/>
        <v>0</v>
      </c>
      <c r="EH15" s="5">
        <f t="shared" si="3"/>
        <v>0</v>
      </c>
      <c r="EI15" s="5">
        <f t="shared" si="3"/>
        <v>0</v>
      </c>
      <c r="EJ15" s="5">
        <f t="shared" si="3"/>
        <v>0</v>
      </c>
      <c r="EK15" s="5">
        <f t="shared" si="3"/>
        <v>0</v>
      </c>
      <c r="EL15" s="5">
        <f t="shared" si="4"/>
        <v>0</v>
      </c>
      <c r="EM15" s="5">
        <f t="shared" si="4"/>
        <v>0</v>
      </c>
      <c r="EN15" s="5">
        <f t="shared" si="4"/>
        <v>0</v>
      </c>
      <c r="EO15" s="5">
        <f t="shared" si="4"/>
        <v>0</v>
      </c>
      <c r="EP15" s="5">
        <f t="shared" si="4"/>
        <v>0</v>
      </c>
      <c r="EQ15" s="5">
        <f t="shared" si="4"/>
        <v>0</v>
      </c>
      <c r="ER15" s="5">
        <f t="shared" si="4"/>
        <v>0</v>
      </c>
      <c r="ES15" s="5">
        <f t="shared" si="4"/>
        <v>0</v>
      </c>
      <c r="ET15" s="5">
        <f t="shared" si="4"/>
        <v>0</v>
      </c>
      <c r="EU15" s="5">
        <f t="shared" si="4"/>
        <v>0</v>
      </c>
      <c r="EV15" s="5">
        <f t="shared" si="4"/>
        <v>0</v>
      </c>
      <c r="EW15" s="5">
        <f t="shared" si="4"/>
        <v>0</v>
      </c>
      <c r="EX15" s="5">
        <f t="shared" si="4"/>
        <v>0</v>
      </c>
      <c r="EY15" s="5">
        <f t="shared" si="4"/>
        <v>0</v>
      </c>
      <c r="EZ15" s="5">
        <f t="shared" si="4"/>
        <v>0</v>
      </c>
      <c r="FA15" s="5">
        <f t="shared" si="4"/>
        <v>0</v>
      </c>
      <c r="FB15" s="5">
        <f t="shared" si="5"/>
        <v>0</v>
      </c>
      <c r="FC15" s="5">
        <f t="shared" si="5"/>
        <v>0</v>
      </c>
      <c r="FD15" s="5">
        <f t="shared" si="5"/>
        <v>0</v>
      </c>
      <c r="FE15" s="5">
        <f t="shared" si="5"/>
        <v>0</v>
      </c>
      <c r="FF15" s="5">
        <f t="shared" si="5"/>
        <v>0</v>
      </c>
      <c r="FG15" s="5">
        <f t="shared" si="5"/>
        <v>0</v>
      </c>
      <c r="FH15" s="5">
        <f t="shared" si="5"/>
        <v>0</v>
      </c>
      <c r="FI15" s="5">
        <f t="shared" si="5"/>
        <v>0</v>
      </c>
      <c r="FJ15" s="5">
        <f t="shared" si="5"/>
        <v>0</v>
      </c>
      <c r="FK15" s="5">
        <f t="shared" si="5"/>
        <v>0</v>
      </c>
      <c r="FL15" s="5">
        <f t="shared" si="5"/>
        <v>0</v>
      </c>
      <c r="FM15" s="5">
        <f t="shared" si="5"/>
        <v>0</v>
      </c>
      <c r="FN15" s="5">
        <f t="shared" si="5"/>
        <v>0</v>
      </c>
      <c r="FO15" s="5">
        <f t="shared" si="5"/>
        <v>0</v>
      </c>
      <c r="FP15" s="5">
        <f t="shared" si="5"/>
        <v>0</v>
      </c>
      <c r="FQ15" s="5">
        <f t="shared" si="5"/>
        <v>0</v>
      </c>
      <c r="FR15" s="5">
        <f t="shared" si="6"/>
        <v>0</v>
      </c>
      <c r="FS15" s="5">
        <f t="shared" si="6"/>
        <v>0</v>
      </c>
      <c r="FT15" s="5">
        <f t="shared" si="6"/>
        <v>0</v>
      </c>
      <c r="FU15" s="5">
        <f t="shared" si="6"/>
        <v>0</v>
      </c>
      <c r="FV15" s="5">
        <f t="shared" si="6"/>
        <v>0</v>
      </c>
      <c r="FW15" s="5">
        <f t="shared" si="6"/>
        <v>0</v>
      </c>
      <c r="FX15" s="5">
        <f t="shared" si="6"/>
        <v>0</v>
      </c>
    </row>
    <row r="16" spans="1:180" x14ac:dyDescent="0.2">
      <c r="A16" s="2">
        <v>28</v>
      </c>
      <c r="B16" s="1">
        <v>34731</v>
      </c>
      <c r="C16" s="6">
        <f>VLOOKUP(B16,'[1]1993'!$A$375:$IV$485,3,0)</f>
        <v>21475655</v>
      </c>
      <c r="D16" s="6">
        <f>VLOOKUP(B16,[2]jan94!$A$38:$IV$148,3,0)</f>
        <v>291996</v>
      </c>
      <c r="E16" s="6">
        <f>VLOOKUP(B16,[3]feb94!$A$38:$IV$148,3,0)</f>
        <v>193008</v>
      </c>
      <c r="F16" s="6">
        <f>VLOOKUP(B16,[4]mar94!$A$38:$IV$140,3,0)</f>
        <v>41230</v>
      </c>
      <c r="G16" s="6">
        <f>VLOOKUP(B16,[5]apr94!$A$38:$IV$146,3,0)</f>
        <v>163252</v>
      </c>
      <c r="H16" s="6">
        <f>VLOOKUP(B16,[6]may94!$A$38:$IV$1443,3,0)</f>
        <v>324692</v>
      </c>
      <c r="I16" s="6">
        <f>VLOOKUP(B16,[7]jun94!$A$38:$IV$143,3,0)</f>
        <v>1063852</v>
      </c>
      <c r="J16" s="6">
        <f>VLOOKUP(B16,[8]jul94!$A$38:$IV$143,3,0)</f>
        <v>487255</v>
      </c>
      <c r="K16" s="6">
        <f>VLOOKUP(B16,[9]aug94!$A$38:$IV$142,3,0)</f>
        <v>225549</v>
      </c>
      <c r="L16" s="6">
        <f>VLOOKUP(B16,[10]sep94!$A$38:$IV$140,3,0)</f>
        <v>500669</v>
      </c>
      <c r="M16" s="6">
        <f>VLOOKUP(B16,[11]oct94!$A$38:$IV$139,3,0)</f>
        <v>124037</v>
      </c>
      <c r="N16" s="6">
        <f>VLOOKUP(B16,[12]nov94!$A$38:$IV$139,3,0)</f>
        <v>697343</v>
      </c>
      <c r="O16" s="6">
        <f>VLOOKUP(B16,[13]dec94!$A$38:$IV$138,3,0)</f>
        <v>203146</v>
      </c>
      <c r="P16" s="6">
        <f>VLOOKUP(B16,[14]jan95!$A$37:$IV$133,3,0)</f>
        <v>276834</v>
      </c>
      <c r="Q16" s="6">
        <f>VLOOKUP(B16,[15]feb95!$A$37:$IV$127,3,0)</f>
        <v>27765</v>
      </c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N16" s="4">
        <v>34731</v>
      </c>
      <c r="CO16" s="5">
        <f t="shared" si="0"/>
        <v>0.76698767857142858</v>
      </c>
      <c r="CP16" s="5">
        <f t="shared" si="1"/>
        <v>1.0428428571428571E-2</v>
      </c>
      <c r="CQ16" s="5">
        <f t="shared" si="1"/>
        <v>6.8931428571428572E-3</v>
      </c>
      <c r="CR16" s="5">
        <f t="shared" si="1"/>
        <v>1.4725000000000001E-3</v>
      </c>
      <c r="CS16" s="5">
        <f t="shared" si="1"/>
        <v>5.8304285714285715E-3</v>
      </c>
      <c r="CT16" s="5">
        <f t="shared" si="1"/>
        <v>1.1596142857142857E-2</v>
      </c>
      <c r="CU16" s="5">
        <f t="shared" si="1"/>
        <v>3.7994714285714284E-2</v>
      </c>
      <c r="CV16" s="5">
        <f t="shared" si="1"/>
        <v>1.7401964285714284E-2</v>
      </c>
      <c r="CW16" s="5">
        <f t="shared" si="1"/>
        <v>8.055321428571429E-3</v>
      </c>
      <c r="CX16" s="5">
        <f t="shared" si="1"/>
        <v>1.7881035714285714E-2</v>
      </c>
      <c r="CY16" s="5">
        <f t="shared" si="1"/>
        <v>4.4298928571428571E-3</v>
      </c>
      <c r="CZ16" s="5">
        <f t="shared" si="1"/>
        <v>2.4905107142857145E-2</v>
      </c>
      <c r="DA16" s="5">
        <f t="shared" si="1"/>
        <v>7.2552142857142858E-3</v>
      </c>
      <c r="DB16" s="5">
        <f t="shared" si="1"/>
        <v>9.8869285714285726E-3</v>
      </c>
      <c r="DC16" s="5">
        <f t="shared" si="1"/>
        <v>9.9160714285714282E-4</v>
      </c>
      <c r="DD16" s="5">
        <f t="shared" si="1"/>
        <v>0</v>
      </c>
      <c r="DE16" s="5">
        <f t="shared" si="1"/>
        <v>0</v>
      </c>
      <c r="DF16" s="5">
        <f t="shared" si="2"/>
        <v>0</v>
      </c>
      <c r="DG16" s="5">
        <f t="shared" si="2"/>
        <v>0</v>
      </c>
      <c r="DH16" s="5">
        <f t="shared" si="2"/>
        <v>0</v>
      </c>
      <c r="DI16" s="5">
        <f t="shared" si="2"/>
        <v>0</v>
      </c>
      <c r="DJ16" s="5">
        <f t="shared" si="2"/>
        <v>0</v>
      </c>
      <c r="DK16" s="5">
        <f t="shared" si="2"/>
        <v>0</v>
      </c>
      <c r="DL16" s="5">
        <f t="shared" si="2"/>
        <v>0</v>
      </c>
      <c r="DM16" s="5">
        <f t="shared" si="2"/>
        <v>0</v>
      </c>
      <c r="DN16" s="5">
        <f t="shared" si="2"/>
        <v>0</v>
      </c>
      <c r="DO16" s="5">
        <f t="shared" si="2"/>
        <v>0</v>
      </c>
      <c r="DP16" s="5">
        <f t="shared" si="2"/>
        <v>0</v>
      </c>
      <c r="DQ16" s="5">
        <f t="shared" si="2"/>
        <v>0</v>
      </c>
      <c r="DR16" s="5">
        <f t="shared" si="2"/>
        <v>0</v>
      </c>
      <c r="DS16" s="5">
        <f t="shared" si="2"/>
        <v>0</v>
      </c>
      <c r="DT16" s="5">
        <f t="shared" si="2"/>
        <v>0</v>
      </c>
      <c r="DU16" s="5">
        <f t="shared" si="2"/>
        <v>0</v>
      </c>
      <c r="DV16" s="5">
        <f t="shared" si="3"/>
        <v>0</v>
      </c>
      <c r="DW16" s="5">
        <f t="shared" si="3"/>
        <v>0</v>
      </c>
      <c r="DX16" s="5">
        <f t="shared" si="3"/>
        <v>0</v>
      </c>
      <c r="DY16" s="5">
        <f t="shared" si="3"/>
        <v>0</v>
      </c>
      <c r="DZ16" s="5">
        <f t="shared" si="3"/>
        <v>0</v>
      </c>
      <c r="EA16" s="5">
        <f t="shared" si="3"/>
        <v>0</v>
      </c>
      <c r="EB16" s="5">
        <f t="shared" si="3"/>
        <v>0</v>
      </c>
      <c r="EC16" s="5">
        <f t="shared" si="3"/>
        <v>0</v>
      </c>
      <c r="ED16" s="5">
        <f t="shared" si="3"/>
        <v>0</v>
      </c>
      <c r="EE16" s="5">
        <f t="shared" si="3"/>
        <v>0</v>
      </c>
      <c r="EF16" s="5">
        <f t="shared" si="3"/>
        <v>0</v>
      </c>
      <c r="EG16" s="5">
        <f t="shared" si="3"/>
        <v>0</v>
      </c>
      <c r="EH16" s="5">
        <f t="shared" si="3"/>
        <v>0</v>
      </c>
      <c r="EI16" s="5">
        <f t="shared" si="3"/>
        <v>0</v>
      </c>
      <c r="EJ16" s="5">
        <f t="shared" si="3"/>
        <v>0</v>
      </c>
      <c r="EK16" s="5">
        <f t="shared" si="3"/>
        <v>0</v>
      </c>
      <c r="EL16" s="5">
        <f t="shared" si="4"/>
        <v>0</v>
      </c>
      <c r="EM16" s="5">
        <f t="shared" si="4"/>
        <v>0</v>
      </c>
      <c r="EN16" s="5">
        <f t="shared" si="4"/>
        <v>0</v>
      </c>
      <c r="EO16" s="5">
        <f t="shared" si="4"/>
        <v>0</v>
      </c>
      <c r="EP16" s="5">
        <f t="shared" si="4"/>
        <v>0</v>
      </c>
      <c r="EQ16" s="5">
        <f t="shared" si="4"/>
        <v>0</v>
      </c>
      <c r="ER16" s="5">
        <f t="shared" si="4"/>
        <v>0</v>
      </c>
      <c r="ES16" s="5">
        <f t="shared" si="4"/>
        <v>0</v>
      </c>
      <c r="ET16" s="5">
        <f t="shared" si="4"/>
        <v>0</v>
      </c>
      <c r="EU16" s="5">
        <f t="shared" si="4"/>
        <v>0</v>
      </c>
      <c r="EV16" s="5">
        <f t="shared" si="4"/>
        <v>0</v>
      </c>
      <c r="EW16" s="5">
        <f t="shared" si="4"/>
        <v>0</v>
      </c>
      <c r="EX16" s="5">
        <f t="shared" si="4"/>
        <v>0</v>
      </c>
      <c r="EY16" s="5">
        <f t="shared" si="4"/>
        <v>0</v>
      </c>
      <c r="EZ16" s="5">
        <f t="shared" si="4"/>
        <v>0</v>
      </c>
      <c r="FA16" s="5">
        <f t="shared" si="4"/>
        <v>0</v>
      </c>
      <c r="FB16" s="5">
        <f t="shared" si="5"/>
        <v>0</v>
      </c>
      <c r="FC16" s="5">
        <f t="shared" si="5"/>
        <v>0</v>
      </c>
      <c r="FD16" s="5">
        <f t="shared" si="5"/>
        <v>0</v>
      </c>
      <c r="FE16" s="5">
        <f t="shared" si="5"/>
        <v>0</v>
      </c>
      <c r="FF16" s="5">
        <f t="shared" si="5"/>
        <v>0</v>
      </c>
      <c r="FG16" s="5">
        <f t="shared" si="5"/>
        <v>0</v>
      </c>
      <c r="FH16" s="5">
        <f t="shared" si="5"/>
        <v>0</v>
      </c>
      <c r="FI16" s="5">
        <f t="shared" si="5"/>
        <v>0</v>
      </c>
      <c r="FJ16" s="5">
        <f t="shared" si="5"/>
        <v>0</v>
      </c>
      <c r="FK16" s="5">
        <f t="shared" si="5"/>
        <v>0</v>
      </c>
      <c r="FL16" s="5">
        <f t="shared" si="5"/>
        <v>0</v>
      </c>
      <c r="FM16" s="5">
        <f t="shared" si="5"/>
        <v>0</v>
      </c>
      <c r="FN16" s="5">
        <f t="shared" si="5"/>
        <v>0</v>
      </c>
      <c r="FO16" s="5">
        <f t="shared" si="5"/>
        <v>0</v>
      </c>
      <c r="FP16" s="5">
        <f t="shared" si="5"/>
        <v>0</v>
      </c>
      <c r="FQ16" s="5">
        <f t="shared" si="5"/>
        <v>0</v>
      </c>
      <c r="FR16" s="5">
        <f t="shared" si="6"/>
        <v>0</v>
      </c>
      <c r="FS16" s="5">
        <f t="shared" si="6"/>
        <v>0</v>
      </c>
      <c r="FT16" s="5">
        <f t="shared" si="6"/>
        <v>0</v>
      </c>
      <c r="FU16" s="5">
        <f t="shared" si="6"/>
        <v>0</v>
      </c>
      <c r="FV16" s="5">
        <f t="shared" si="6"/>
        <v>0</v>
      </c>
      <c r="FW16" s="5">
        <f t="shared" si="6"/>
        <v>0</v>
      </c>
      <c r="FX16" s="5">
        <f t="shared" si="6"/>
        <v>0</v>
      </c>
    </row>
    <row r="17" spans="1:180" x14ac:dyDescent="0.2">
      <c r="A17" s="2">
        <v>31</v>
      </c>
      <c r="B17" s="1">
        <v>34759</v>
      </c>
      <c r="C17" s="6">
        <f>VLOOKUP(B17,'[1]1993'!$A$375:$IV$485,3,0)</f>
        <v>24529200</v>
      </c>
      <c r="D17" s="6">
        <f>VLOOKUP(B17,[2]jan94!$A$38:$IV$148,3,0)</f>
        <v>333152</v>
      </c>
      <c r="E17" s="6">
        <f>VLOOKUP(B17,[3]feb94!$A$38:$IV$148,3,0)</f>
        <v>230559</v>
      </c>
      <c r="F17" s="6">
        <f>VLOOKUP(B17,[4]mar94!$A$38:$IV$140,3,0)</f>
        <v>41582</v>
      </c>
      <c r="G17" s="6">
        <f>VLOOKUP(B17,[5]apr94!$A$38:$IV$146,3,0)</f>
        <v>166893</v>
      </c>
      <c r="H17" s="6">
        <f>VLOOKUP(B17,[6]may94!$A$38:$IV$1443,3,0)</f>
        <v>364476</v>
      </c>
      <c r="I17" s="6">
        <f>VLOOKUP(B17,[7]jun94!$A$38:$IV$143,3,0)</f>
        <v>1120709</v>
      </c>
      <c r="J17" s="6">
        <f>VLOOKUP(B17,[8]jul94!$A$38:$IV$143,3,0)</f>
        <v>486488</v>
      </c>
      <c r="K17" s="6">
        <f>VLOOKUP(B17,[9]aug94!$A$38:$IV$142,3,0)</f>
        <v>263891</v>
      </c>
      <c r="L17" s="6">
        <f>VLOOKUP(B17,[10]sep94!$A$38:$IV$140,3,0)</f>
        <v>545264</v>
      </c>
      <c r="M17" s="6">
        <f>VLOOKUP(B17,[11]oct94!$A$38:$IV$139,3,0)</f>
        <v>126055</v>
      </c>
      <c r="N17" s="6">
        <f>VLOOKUP(B17,[12]nov94!$A$38:$IV$139,3,0)</f>
        <v>775687</v>
      </c>
      <c r="O17" s="6">
        <f>VLOOKUP(B17,[13]dec94!$A$38:$IV$138,3,0)</f>
        <v>226355</v>
      </c>
      <c r="P17" s="6">
        <f>VLOOKUP(B17,[14]jan95!$A$37:$IV$133,3,0)</f>
        <v>167374</v>
      </c>
      <c r="Q17" s="6">
        <f>VLOOKUP(B17,[15]feb95!$A$37:$IV$127,3,0)</f>
        <v>30101</v>
      </c>
      <c r="R17" s="6">
        <f>VLOOKUP(B17,[16]mar95!$A$37:$IV$128,3,0)</f>
        <v>61106</v>
      </c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N17" s="4">
        <v>34759</v>
      </c>
      <c r="CO17" s="5">
        <f t="shared" si="0"/>
        <v>0.79126451612903226</v>
      </c>
      <c r="CP17" s="5">
        <f t="shared" si="1"/>
        <v>1.0746838709677419E-2</v>
      </c>
      <c r="CQ17" s="5">
        <f t="shared" si="1"/>
        <v>7.437387096774193E-3</v>
      </c>
      <c r="CR17" s="5">
        <f t="shared" si="1"/>
        <v>1.3413548387096773E-3</v>
      </c>
      <c r="CS17" s="5">
        <f t="shared" si="1"/>
        <v>5.3836451612903234E-3</v>
      </c>
      <c r="CT17" s="5">
        <f t="shared" si="1"/>
        <v>1.1757290322580646E-2</v>
      </c>
      <c r="CU17" s="5">
        <f t="shared" si="1"/>
        <v>3.6151903225806449E-2</v>
      </c>
      <c r="CV17" s="5">
        <f t="shared" si="1"/>
        <v>1.5693161290322579E-2</v>
      </c>
      <c r="CW17" s="5">
        <f t="shared" si="1"/>
        <v>8.5126129032258059E-3</v>
      </c>
      <c r="CX17" s="5">
        <f t="shared" si="1"/>
        <v>1.7589161290322581E-2</v>
      </c>
      <c r="CY17" s="5">
        <f t="shared" si="1"/>
        <v>4.0662903225806455E-3</v>
      </c>
      <c r="CZ17" s="5">
        <f t="shared" si="1"/>
        <v>2.502216129032258E-2</v>
      </c>
      <c r="DA17" s="5">
        <f t="shared" si="1"/>
        <v>7.301774193548387E-3</v>
      </c>
      <c r="DB17" s="5">
        <f t="shared" si="1"/>
        <v>5.3991612903225806E-3</v>
      </c>
      <c r="DC17" s="5">
        <f t="shared" si="1"/>
        <v>9.7099999999999997E-4</v>
      </c>
      <c r="DD17" s="5">
        <f t="shared" si="1"/>
        <v>1.9711612903225806E-3</v>
      </c>
      <c r="DE17" s="5">
        <f t="shared" si="1"/>
        <v>0</v>
      </c>
      <c r="DF17" s="5">
        <f t="shared" si="2"/>
        <v>0</v>
      </c>
      <c r="DG17" s="5">
        <f t="shared" si="2"/>
        <v>0</v>
      </c>
      <c r="DH17" s="5">
        <f t="shared" si="2"/>
        <v>0</v>
      </c>
      <c r="DI17" s="5">
        <f t="shared" si="2"/>
        <v>0</v>
      </c>
      <c r="DJ17" s="5">
        <f t="shared" si="2"/>
        <v>0</v>
      </c>
      <c r="DK17" s="5">
        <f t="shared" si="2"/>
        <v>0</v>
      </c>
      <c r="DL17" s="5">
        <f t="shared" si="2"/>
        <v>0</v>
      </c>
      <c r="DM17" s="5">
        <f t="shared" si="2"/>
        <v>0</v>
      </c>
      <c r="DN17" s="5">
        <f t="shared" si="2"/>
        <v>0</v>
      </c>
      <c r="DO17" s="5">
        <f t="shared" si="2"/>
        <v>0</v>
      </c>
      <c r="DP17" s="5">
        <f t="shared" si="2"/>
        <v>0</v>
      </c>
      <c r="DQ17" s="5">
        <f t="shared" si="2"/>
        <v>0</v>
      </c>
      <c r="DR17" s="5">
        <f t="shared" si="2"/>
        <v>0</v>
      </c>
      <c r="DS17" s="5">
        <f t="shared" si="2"/>
        <v>0</v>
      </c>
      <c r="DT17" s="5">
        <f t="shared" si="2"/>
        <v>0</v>
      </c>
      <c r="DU17" s="5">
        <f t="shared" si="2"/>
        <v>0</v>
      </c>
      <c r="DV17" s="5">
        <f t="shared" si="3"/>
        <v>0</v>
      </c>
      <c r="DW17" s="5">
        <f t="shared" si="3"/>
        <v>0</v>
      </c>
      <c r="DX17" s="5">
        <f t="shared" si="3"/>
        <v>0</v>
      </c>
      <c r="DY17" s="5">
        <f t="shared" si="3"/>
        <v>0</v>
      </c>
      <c r="DZ17" s="5">
        <f t="shared" si="3"/>
        <v>0</v>
      </c>
      <c r="EA17" s="5">
        <f t="shared" si="3"/>
        <v>0</v>
      </c>
      <c r="EB17" s="5">
        <f t="shared" si="3"/>
        <v>0</v>
      </c>
      <c r="EC17" s="5">
        <f t="shared" si="3"/>
        <v>0</v>
      </c>
      <c r="ED17" s="5">
        <f t="shared" si="3"/>
        <v>0</v>
      </c>
      <c r="EE17" s="5">
        <f t="shared" si="3"/>
        <v>0</v>
      </c>
      <c r="EF17" s="5">
        <f t="shared" si="3"/>
        <v>0</v>
      </c>
      <c r="EG17" s="5">
        <f t="shared" si="3"/>
        <v>0</v>
      </c>
      <c r="EH17" s="5">
        <f t="shared" si="3"/>
        <v>0</v>
      </c>
      <c r="EI17" s="5">
        <f t="shared" si="3"/>
        <v>0</v>
      </c>
      <c r="EJ17" s="5">
        <f t="shared" si="3"/>
        <v>0</v>
      </c>
      <c r="EK17" s="5">
        <f t="shared" si="3"/>
        <v>0</v>
      </c>
      <c r="EL17" s="5">
        <f t="shared" si="4"/>
        <v>0</v>
      </c>
      <c r="EM17" s="5">
        <f t="shared" si="4"/>
        <v>0</v>
      </c>
      <c r="EN17" s="5">
        <f t="shared" si="4"/>
        <v>0</v>
      </c>
      <c r="EO17" s="5">
        <f t="shared" si="4"/>
        <v>0</v>
      </c>
      <c r="EP17" s="5">
        <f t="shared" si="4"/>
        <v>0</v>
      </c>
      <c r="EQ17" s="5">
        <f t="shared" si="4"/>
        <v>0</v>
      </c>
      <c r="ER17" s="5">
        <f t="shared" si="4"/>
        <v>0</v>
      </c>
      <c r="ES17" s="5">
        <f t="shared" si="4"/>
        <v>0</v>
      </c>
      <c r="ET17" s="5">
        <f t="shared" si="4"/>
        <v>0</v>
      </c>
      <c r="EU17" s="5">
        <f t="shared" si="4"/>
        <v>0</v>
      </c>
      <c r="EV17" s="5">
        <f t="shared" si="4"/>
        <v>0</v>
      </c>
      <c r="EW17" s="5">
        <f t="shared" si="4"/>
        <v>0</v>
      </c>
      <c r="EX17" s="5">
        <f t="shared" si="4"/>
        <v>0</v>
      </c>
      <c r="EY17" s="5">
        <f t="shared" si="4"/>
        <v>0</v>
      </c>
      <c r="EZ17" s="5">
        <f t="shared" si="4"/>
        <v>0</v>
      </c>
      <c r="FA17" s="5">
        <f t="shared" si="4"/>
        <v>0</v>
      </c>
      <c r="FB17" s="5">
        <f t="shared" si="5"/>
        <v>0</v>
      </c>
      <c r="FC17" s="5">
        <f t="shared" si="5"/>
        <v>0</v>
      </c>
      <c r="FD17" s="5">
        <f t="shared" si="5"/>
        <v>0</v>
      </c>
      <c r="FE17" s="5">
        <f t="shared" si="5"/>
        <v>0</v>
      </c>
      <c r="FF17" s="5">
        <f t="shared" si="5"/>
        <v>0</v>
      </c>
      <c r="FG17" s="5">
        <f t="shared" si="5"/>
        <v>0</v>
      </c>
      <c r="FH17" s="5">
        <f t="shared" si="5"/>
        <v>0</v>
      </c>
      <c r="FI17" s="5">
        <f t="shared" si="5"/>
        <v>0</v>
      </c>
      <c r="FJ17" s="5">
        <f t="shared" si="5"/>
        <v>0</v>
      </c>
      <c r="FK17" s="5">
        <f t="shared" si="5"/>
        <v>0</v>
      </c>
      <c r="FL17" s="5">
        <f t="shared" si="5"/>
        <v>0</v>
      </c>
      <c r="FM17" s="5">
        <f t="shared" si="5"/>
        <v>0</v>
      </c>
      <c r="FN17" s="5">
        <f t="shared" si="5"/>
        <v>0</v>
      </c>
      <c r="FO17" s="5">
        <f t="shared" si="5"/>
        <v>0</v>
      </c>
      <c r="FP17" s="5">
        <f t="shared" si="5"/>
        <v>0</v>
      </c>
      <c r="FQ17" s="5">
        <f t="shared" si="5"/>
        <v>0</v>
      </c>
      <c r="FR17" s="5">
        <f t="shared" si="6"/>
        <v>0</v>
      </c>
      <c r="FS17" s="5">
        <f t="shared" si="6"/>
        <v>0</v>
      </c>
      <c r="FT17" s="5">
        <f t="shared" si="6"/>
        <v>0</v>
      </c>
      <c r="FU17" s="5">
        <f t="shared" si="6"/>
        <v>0</v>
      </c>
      <c r="FV17" s="5">
        <f t="shared" si="6"/>
        <v>0</v>
      </c>
      <c r="FW17" s="5">
        <f t="shared" si="6"/>
        <v>0</v>
      </c>
      <c r="FX17" s="5">
        <f t="shared" si="6"/>
        <v>0</v>
      </c>
    </row>
    <row r="18" spans="1:180" x14ac:dyDescent="0.2">
      <c r="A18" s="2">
        <v>30</v>
      </c>
      <c r="B18" s="1">
        <v>34790</v>
      </c>
      <c r="C18" s="6">
        <f>VLOOKUP(B18,'[1]1993'!$A$375:$IV$485,3,0)</f>
        <v>23128820</v>
      </c>
      <c r="D18" s="6">
        <f>VLOOKUP(B18,[2]jan94!$A$38:$IV$148,3,0)</f>
        <v>302379</v>
      </c>
      <c r="E18" s="6">
        <f>VLOOKUP(B18,[3]feb94!$A$38:$IV$148,3,0)</f>
        <v>210925</v>
      </c>
      <c r="F18" s="6">
        <f>VLOOKUP(B18,[4]mar94!$A$38:$IV$140,3,0)</f>
        <v>39228</v>
      </c>
      <c r="G18" s="6">
        <f>VLOOKUP(B18,[5]apr94!$A$38:$IV$146,3,0)</f>
        <v>180811</v>
      </c>
      <c r="H18" s="6">
        <f>VLOOKUP(B18,[6]may94!$A$38:$IV$1443,3,0)</f>
        <v>374172</v>
      </c>
      <c r="I18" s="6">
        <f>VLOOKUP(B18,[7]jun94!$A$38:$IV$143,3,0)</f>
        <v>1117612</v>
      </c>
      <c r="J18" s="6">
        <f>VLOOKUP(B18,[8]jul94!$A$38:$IV$143,3,0)</f>
        <v>477630</v>
      </c>
      <c r="K18" s="6">
        <f>VLOOKUP(B18,[9]aug94!$A$38:$IV$142,3,0)</f>
        <v>254342</v>
      </c>
      <c r="L18" s="6">
        <f>VLOOKUP(B18,[10]sep94!$A$38:$IV$140,3,0)</f>
        <v>522141</v>
      </c>
      <c r="M18" s="6">
        <f>VLOOKUP(B18,[11]oct94!$A$38:$IV$139,3,0)</f>
        <v>132925</v>
      </c>
      <c r="N18" s="6">
        <f>VLOOKUP(B18,[12]nov94!$A$38:$IV$139,3,0)</f>
        <v>774900</v>
      </c>
      <c r="O18" s="6">
        <f>VLOOKUP(B18,[13]dec94!$A$38:$IV$138,3,0)</f>
        <v>243688</v>
      </c>
      <c r="P18" s="6">
        <f>VLOOKUP(B18,[14]jan95!$A$37:$IV$133,3,0)</f>
        <v>184686</v>
      </c>
      <c r="Q18" s="6">
        <f>VLOOKUP(B18,[15]feb95!$A$37:$IV$127,3,0)</f>
        <v>27487</v>
      </c>
      <c r="R18" s="6">
        <f>VLOOKUP(B18,[16]mar95!$A$37:$IV$128,3,0)</f>
        <v>62867</v>
      </c>
      <c r="S18" s="6">
        <f>VLOOKUP(B18,[17]apr95!$A$37:$IV$122,3,0)</f>
        <v>47208</v>
      </c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N18" s="4">
        <v>34790</v>
      </c>
      <c r="CO18" s="5">
        <f t="shared" si="0"/>
        <v>0.77096066666666674</v>
      </c>
      <c r="CP18" s="5">
        <f t="shared" si="1"/>
        <v>1.0079300000000001E-2</v>
      </c>
      <c r="CQ18" s="5">
        <f t="shared" ref="CQ18:CQ33" si="7">(E18/1000000)/$A18</f>
        <v>7.0308333333333334E-3</v>
      </c>
      <c r="CR18" s="5">
        <f t="shared" si="1"/>
        <v>1.3075999999999999E-3</v>
      </c>
      <c r="CS18" s="5">
        <f t="shared" si="1"/>
        <v>6.0270333333333334E-3</v>
      </c>
      <c r="CT18" s="5">
        <f t="shared" si="1"/>
        <v>1.24724E-2</v>
      </c>
      <c r="CU18" s="5">
        <f t="shared" si="1"/>
        <v>3.7253733333333337E-2</v>
      </c>
      <c r="CV18" s="5">
        <f t="shared" si="1"/>
        <v>1.5921000000000001E-2</v>
      </c>
      <c r="CW18" s="5">
        <f t="shared" si="1"/>
        <v>8.4780666666666674E-3</v>
      </c>
      <c r="CX18" s="5">
        <f t="shared" si="1"/>
        <v>1.7404699999999999E-2</v>
      </c>
      <c r="CY18" s="5">
        <f t="shared" si="1"/>
        <v>4.4308333333333326E-3</v>
      </c>
      <c r="CZ18" s="5">
        <f t="shared" si="1"/>
        <v>2.5830000000000002E-2</v>
      </c>
      <c r="DA18" s="5">
        <f t="shared" si="1"/>
        <v>8.1229333333333337E-3</v>
      </c>
      <c r="DB18" s="5">
        <f t="shared" si="1"/>
        <v>6.1561999999999997E-3</v>
      </c>
      <c r="DC18" s="5">
        <f t="shared" si="1"/>
        <v>9.162333333333334E-4</v>
      </c>
      <c r="DD18" s="5">
        <f t="shared" si="1"/>
        <v>2.0955666666666668E-3</v>
      </c>
      <c r="DE18" s="5">
        <f t="shared" si="1"/>
        <v>1.5736000000000001E-3</v>
      </c>
      <c r="DF18" s="5">
        <f t="shared" si="2"/>
        <v>0</v>
      </c>
      <c r="DG18" s="5">
        <f t="shared" si="2"/>
        <v>0</v>
      </c>
      <c r="DH18" s="5">
        <f t="shared" si="2"/>
        <v>0</v>
      </c>
      <c r="DI18" s="5">
        <f t="shared" si="2"/>
        <v>0</v>
      </c>
      <c r="DJ18" s="5">
        <f t="shared" si="2"/>
        <v>0</v>
      </c>
      <c r="DK18" s="5">
        <f t="shared" si="2"/>
        <v>0</v>
      </c>
      <c r="DL18" s="5">
        <f t="shared" si="2"/>
        <v>0</v>
      </c>
      <c r="DM18" s="5">
        <f t="shared" si="2"/>
        <v>0</v>
      </c>
      <c r="DN18" s="5">
        <f t="shared" si="2"/>
        <v>0</v>
      </c>
      <c r="DO18" s="5">
        <f t="shared" si="2"/>
        <v>0</v>
      </c>
      <c r="DP18" s="5">
        <f t="shared" si="2"/>
        <v>0</v>
      </c>
      <c r="DQ18" s="5">
        <f t="shared" si="2"/>
        <v>0</v>
      </c>
      <c r="DR18" s="5">
        <f t="shared" si="2"/>
        <v>0</v>
      </c>
      <c r="DS18" s="5">
        <f t="shared" si="2"/>
        <v>0</v>
      </c>
      <c r="DT18" s="5">
        <f t="shared" si="2"/>
        <v>0</v>
      </c>
      <c r="DU18" s="5">
        <f t="shared" ref="DU18:DU34" si="8">(AI18/1000000)/$A18</f>
        <v>0</v>
      </c>
      <c r="DV18" s="5">
        <f t="shared" si="3"/>
        <v>0</v>
      </c>
      <c r="DW18" s="5">
        <f t="shared" si="3"/>
        <v>0</v>
      </c>
      <c r="DX18" s="5">
        <f t="shared" si="3"/>
        <v>0</v>
      </c>
      <c r="DY18" s="5">
        <f t="shared" si="3"/>
        <v>0</v>
      </c>
      <c r="DZ18" s="5">
        <f t="shared" si="3"/>
        <v>0</v>
      </c>
      <c r="EA18" s="5">
        <f t="shared" si="3"/>
        <v>0</v>
      </c>
      <c r="EB18" s="5">
        <f t="shared" si="3"/>
        <v>0</v>
      </c>
      <c r="EC18" s="5">
        <f t="shared" si="3"/>
        <v>0</v>
      </c>
      <c r="ED18" s="5">
        <f t="shared" si="3"/>
        <v>0</v>
      </c>
      <c r="EE18" s="5">
        <f t="shared" si="3"/>
        <v>0</v>
      </c>
      <c r="EF18" s="5">
        <f t="shared" si="3"/>
        <v>0</v>
      </c>
      <c r="EG18" s="5">
        <f t="shared" si="3"/>
        <v>0</v>
      </c>
      <c r="EH18" s="5">
        <f t="shared" si="3"/>
        <v>0</v>
      </c>
      <c r="EI18" s="5">
        <f t="shared" si="3"/>
        <v>0</v>
      </c>
      <c r="EJ18" s="5">
        <f t="shared" si="3"/>
        <v>0</v>
      </c>
      <c r="EK18" s="5">
        <f t="shared" ref="EK18:EK34" si="9">(AY18/1000000)/$A18</f>
        <v>0</v>
      </c>
      <c r="EL18" s="5">
        <f t="shared" si="4"/>
        <v>0</v>
      </c>
      <c r="EM18" s="5">
        <f t="shared" si="4"/>
        <v>0</v>
      </c>
      <c r="EN18" s="5">
        <f t="shared" si="4"/>
        <v>0</v>
      </c>
      <c r="EO18" s="5">
        <f t="shared" si="4"/>
        <v>0</v>
      </c>
      <c r="EP18" s="5">
        <f t="shared" si="4"/>
        <v>0</v>
      </c>
      <c r="EQ18" s="5">
        <f t="shared" si="4"/>
        <v>0</v>
      </c>
      <c r="ER18" s="5">
        <f t="shared" si="4"/>
        <v>0</v>
      </c>
      <c r="ES18" s="5">
        <f t="shared" si="4"/>
        <v>0</v>
      </c>
      <c r="ET18" s="5">
        <f t="shared" si="4"/>
        <v>0</v>
      </c>
      <c r="EU18" s="5">
        <f t="shared" si="4"/>
        <v>0</v>
      </c>
      <c r="EV18" s="5">
        <f t="shared" si="4"/>
        <v>0</v>
      </c>
      <c r="EW18" s="5">
        <f t="shared" si="4"/>
        <v>0</v>
      </c>
      <c r="EX18" s="5">
        <f t="shared" si="4"/>
        <v>0</v>
      </c>
      <c r="EY18" s="5">
        <f t="shared" si="4"/>
        <v>0</v>
      </c>
      <c r="EZ18" s="5">
        <f t="shared" si="4"/>
        <v>0</v>
      </c>
      <c r="FA18" s="5">
        <f t="shared" ref="FA18:FA34" si="10">(BO18/1000000)/$A18</f>
        <v>0</v>
      </c>
      <c r="FB18" s="5">
        <f t="shared" si="5"/>
        <v>0</v>
      </c>
      <c r="FC18" s="5">
        <f t="shared" si="5"/>
        <v>0</v>
      </c>
      <c r="FD18" s="5">
        <f t="shared" si="5"/>
        <v>0</v>
      </c>
      <c r="FE18" s="5">
        <f t="shared" si="5"/>
        <v>0</v>
      </c>
      <c r="FF18" s="5">
        <f t="shared" si="5"/>
        <v>0</v>
      </c>
      <c r="FG18" s="5">
        <f t="shared" si="5"/>
        <v>0</v>
      </c>
      <c r="FH18" s="5">
        <f t="shared" si="5"/>
        <v>0</v>
      </c>
      <c r="FI18" s="5">
        <f t="shared" si="5"/>
        <v>0</v>
      </c>
      <c r="FJ18" s="5">
        <f t="shared" si="5"/>
        <v>0</v>
      </c>
      <c r="FK18" s="5">
        <f t="shared" si="5"/>
        <v>0</v>
      </c>
      <c r="FL18" s="5">
        <f t="shared" si="5"/>
        <v>0</v>
      </c>
      <c r="FM18" s="5">
        <f t="shared" si="5"/>
        <v>0</v>
      </c>
      <c r="FN18" s="5">
        <f t="shared" si="5"/>
        <v>0</v>
      </c>
      <c r="FO18" s="5">
        <f t="shared" si="5"/>
        <v>0</v>
      </c>
      <c r="FP18" s="5">
        <f t="shared" si="5"/>
        <v>0</v>
      </c>
      <c r="FQ18" s="5">
        <f t="shared" ref="FQ18:FQ50" si="11">(CE18/1000000)/$A18</f>
        <v>0</v>
      </c>
      <c r="FR18" s="5">
        <f t="shared" si="6"/>
        <v>0</v>
      </c>
      <c r="FS18" s="5">
        <f t="shared" si="6"/>
        <v>0</v>
      </c>
      <c r="FT18" s="5">
        <f t="shared" si="6"/>
        <v>0</v>
      </c>
      <c r="FU18" s="5">
        <f t="shared" si="6"/>
        <v>0</v>
      </c>
      <c r="FV18" s="5">
        <f t="shared" si="6"/>
        <v>0</v>
      </c>
      <c r="FW18" s="5">
        <f t="shared" si="6"/>
        <v>0</v>
      </c>
      <c r="FX18" s="5">
        <f t="shared" si="6"/>
        <v>0</v>
      </c>
    </row>
    <row r="19" spans="1:180" x14ac:dyDescent="0.2">
      <c r="A19" s="2">
        <v>31</v>
      </c>
      <c r="B19" s="1">
        <v>34820</v>
      </c>
      <c r="C19" s="6">
        <f>VLOOKUP(B19,'[1]1993'!$A$375:$IV$485,3,0)</f>
        <v>22493066</v>
      </c>
      <c r="D19" s="6">
        <f>VLOOKUP(B19,[2]jan94!$A$38:$IV$148,3,0)</f>
        <v>323253</v>
      </c>
      <c r="E19" s="6">
        <f>VLOOKUP(B19,[3]feb94!$A$38:$IV$148,3,0)</f>
        <v>132075</v>
      </c>
      <c r="F19" s="6">
        <f>VLOOKUP(B19,[4]mar94!$A$38:$IV$140,3,0)</f>
        <v>38019</v>
      </c>
      <c r="G19" s="6">
        <f>VLOOKUP(B19,[5]apr94!$A$38:$IV$146,3,0)</f>
        <v>172475</v>
      </c>
      <c r="H19" s="6">
        <f>VLOOKUP(B19,[6]may94!$A$38:$IV$1443,3,0)</f>
        <v>337608</v>
      </c>
      <c r="I19" s="6">
        <f>VLOOKUP(B19,[7]jun94!$A$38:$IV$143,3,0)</f>
        <v>669981</v>
      </c>
      <c r="J19" s="6">
        <f>VLOOKUP(B19,[8]jul94!$A$38:$IV$143,3,0)</f>
        <v>492056</v>
      </c>
      <c r="K19" s="6">
        <f>VLOOKUP(B19,[9]aug94!$A$38:$IV$142,3,0)</f>
        <v>253895</v>
      </c>
      <c r="L19" s="6">
        <f>VLOOKUP(B19,[10]sep94!$A$38:$IV$140,3,0)</f>
        <v>494022</v>
      </c>
      <c r="M19" s="6">
        <f>VLOOKUP(B19,[11]oct94!$A$38:$IV$139,3,0)</f>
        <v>141524</v>
      </c>
      <c r="N19" s="6">
        <f>VLOOKUP(B19,[12]nov94!$A$38:$IV$139,3,0)</f>
        <v>877547</v>
      </c>
      <c r="O19" s="6">
        <f>VLOOKUP(B19,[13]dec94!$A$38:$IV$138,3,0)</f>
        <v>322977</v>
      </c>
      <c r="P19" s="6">
        <f>VLOOKUP(B19,[14]jan95!$A$37:$IV$133,3,0)</f>
        <v>263940</v>
      </c>
      <c r="Q19" s="6">
        <f>VLOOKUP(B19,[15]feb95!$A$37:$IV$127,3,0)</f>
        <v>18779</v>
      </c>
      <c r="R19" s="6">
        <f>VLOOKUP(B19,[16]mar95!$A$37:$IV$128,3,0)</f>
        <v>75574</v>
      </c>
      <c r="S19" s="6">
        <f>VLOOKUP(B19,[17]apr95!$A$37:$IV$122,3,0)</f>
        <v>11743</v>
      </c>
      <c r="T19" s="6">
        <f>VLOOKUP(B19,[18]may95!$A$37:$IV$126,3,0)</f>
        <v>84987</v>
      </c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N19" s="4">
        <v>34820</v>
      </c>
      <c r="CO19" s="5">
        <f t="shared" si="0"/>
        <v>0.72558277419354833</v>
      </c>
      <c r="CP19" s="5">
        <f t="shared" ref="CP19:CP33" si="12">(D19/1000000)/$A19</f>
        <v>1.0427516129032258E-2</v>
      </c>
      <c r="CQ19" s="5">
        <f t="shared" si="7"/>
        <v>4.2604838709677422E-3</v>
      </c>
      <c r="CR19" s="5">
        <f t="shared" ref="CR19:CR28" si="13">(F19/1000000)/$A19</f>
        <v>1.2264193548387095E-3</v>
      </c>
      <c r="CS19" s="5">
        <f t="shared" ref="CS19:CS28" si="14">(G19/1000000)/$A19</f>
        <v>5.5637096774193541E-3</v>
      </c>
      <c r="CT19" s="5">
        <f t="shared" ref="CT19:CT28" si="15">(H19/1000000)/$A19</f>
        <v>1.0890580645161291E-2</v>
      </c>
      <c r="CU19" s="5">
        <f t="shared" ref="CU19:CU28" si="16">(I19/1000000)/$A19</f>
        <v>2.1612290322580646E-2</v>
      </c>
      <c r="CV19" s="5">
        <f t="shared" ref="CV19:CV28" si="17">(J19/1000000)/$A19</f>
        <v>1.5872774193548388E-2</v>
      </c>
      <c r="CW19" s="5">
        <f t="shared" ref="CW19:CW28" si="18">(K19/1000000)/$A19</f>
        <v>8.1901612903225798E-3</v>
      </c>
      <c r="CX19" s="5">
        <f t="shared" ref="CX19:CX28" si="19">(L19/1000000)/$A19</f>
        <v>1.5936193548387097E-2</v>
      </c>
      <c r="CY19" s="5">
        <f t="shared" ref="CY19:CY28" si="20">(M19/1000000)/$A19</f>
        <v>4.5652903225806458E-3</v>
      </c>
      <c r="CZ19" s="5">
        <f t="shared" ref="CZ19:CZ28" si="21">(N19/1000000)/$A19</f>
        <v>2.8307967741935482E-2</v>
      </c>
      <c r="DA19" s="5">
        <f t="shared" ref="DA19:DA28" si="22">(O19/1000000)/$A19</f>
        <v>1.0418612903225807E-2</v>
      </c>
      <c r="DB19" s="5">
        <f t="shared" ref="DB19:DB28" si="23">(P19/1000000)/$A19</f>
        <v>8.5141935483870976E-3</v>
      </c>
      <c r="DC19" s="5">
        <f t="shared" ref="DC19:DC28" si="24">(Q19/1000000)/$A19</f>
        <v>6.0577419354838707E-4</v>
      </c>
      <c r="DD19" s="5">
        <f t="shared" ref="DD19:DD28" si="25">(R19/1000000)/$A19</f>
        <v>2.4378709677419356E-3</v>
      </c>
      <c r="DE19" s="5">
        <f t="shared" ref="DE19:DE28" si="26">(S19/1000000)/$A19</f>
        <v>3.7880645161290325E-4</v>
      </c>
      <c r="DF19" s="5">
        <f t="shared" ref="DF19:DF28" si="27">(T19/1000000)/$A19</f>
        <v>2.7415161290322578E-3</v>
      </c>
      <c r="DG19" s="5">
        <f t="shared" ref="DG19:DG28" si="28">(U19/1000000)/$A19</f>
        <v>0</v>
      </c>
      <c r="DH19" s="5">
        <f t="shared" ref="DH19:DH28" si="29">(V19/1000000)/$A19</f>
        <v>0</v>
      </c>
      <c r="DI19" s="5">
        <f t="shared" ref="DI19:DI28" si="30">(W19/1000000)/$A19</f>
        <v>0</v>
      </c>
      <c r="DJ19" s="5">
        <f t="shared" ref="DJ19:DJ28" si="31">(X19/1000000)/$A19</f>
        <v>0</v>
      </c>
      <c r="DK19" s="5">
        <f t="shared" ref="DK19:DK28" si="32">(Y19/1000000)/$A19</f>
        <v>0</v>
      </c>
      <c r="DL19" s="5">
        <f t="shared" ref="DL19:DL28" si="33">(Z19/1000000)/$A19</f>
        <v>0</v>
      </c>
      <c r="DM19" s="5">
        <f t="shared" ref="DM19:DM28" si="34">(AA19/1000000)/$A19</f>
        <v>0</v>
      </c>
      <c r="DN19" s="5">
        <f t="shared" ref="DN19:DN28" si="35">(AB19/1000000)/$A19</f>
        <v>0</v>
      </c>
      <c r="DO19" s="5">
        <f t="shared" ref="DO19:DO28" si="36">(AC19/1000000)/$A19</f>
        <v>0</v>
      </c>
      <c r="DP19" s="5">
        <f t="shared" ref="DP19:DP28" si="37">(AD19/1000000)/$A19</f>
        <v>0</v>
      </c>
      <c r="DQ19" s="5">
        <f t="shared" ref="DQ19:DQ28" si="38">(AE19/1000000)/$A19</f>
        <v>0</v>
      </c>
      <c r="DR19" s="5">
        <f t="shared" ref="DR19:DR28" si="39">(AF19/1000000)/$A19</f>
        <v>0</v>
      </c>
      <c r="DS19" s="5">
        <f t="shared" ref="DS19:DS28" si="40">(AG19/1000000)/$A19</f>
        <v>0</v>
      </c>
      <c r="DT19" s="5">
        <f t="shared" ref="DT19:DT28" si="41">(AH19/1000000)/$A19</f>
        <v>0</v>
      </c>
      <c r="DU19" s="5">
        <f t="shared" si="8"/>
        <v>0</v>
      </c>
      <c r="DV19" s="5">
        <f t="shared" ref="DV19:DV33" si="42">(AJ19/1000000)/$A19</f>
        <v>0</v>
      </c>
      <c r="DW19" s="5">
        <f t="shared" ref="DW19:DW33" si="43">(AK19/1000000)/$A19</f>
        <v>0</v>
      </c>
      <c r="DX19" s="5">
        <f t="shared" ref="DX19:DX33" si="44">(AL19/1000000)/$A19</f>
        <v>0</v>
      </c>
      <c r="DY19" s="5">
        <f t="shared" ref="DY19:DY33" si="45">(AM19/1000000)/$A19</f>
        <v>0</v>
      </c>
      <c r="DZ19" s="5">
        <f t="shared" ref="DZ19:DZ33" si="46">(AN19/1000000)/$A19</f>
        <v>0</v>
      </c>
      <c r="EA19" s="5">
        <f t="shared" ref="EA19:EA33" si="47">(AO19/1000000)/$A19</f>
        <v>0</v>
      </c>
      <c r="EB19" s="5">
        <f t="shared" ref="EB19:EB33" si="48">(AP19/1000000)/$A19</f>
        <v>0</v>
      </c>
      <c r="EC19" s="5">
        <f t="shared" ref="EC19:EC33" si="49">(AQ19/1000000)/$A19</f>
        <v>0</v>
      </c>
      <c r="ED19" s="5">
        <f t="shared" ref="ED19:ED33" si="50">(AR19/1000000)/$A19</f>
        <v>0</v>
      </c>
      <c r="EE19" s="5">
        <f t="shared" ref="EE19:EE33" si="51">(AS19/1000000)/$A19</f>
        <v>0</v>
      </c>
      <c r="EF19" s="5">
        <f t="shared" ref="EF19:EF33" si="52">(AT19/1000000)/$A19</f>
        <v>0</v>
      </c>
      <c r="EG19" s="5">
        <f t="shared" ref="EG19:EG33" si="53">(AU19/1000000)/$A19</f>
        <v>0</v>
      </c>
      <c r="EH19" s="5">
        <f t="shared" ref="EH19:EH33" si="54">(AV19/1000000)/$A19</f>
        <v>0</v>
      </c>
      <c r="EI19" s="5">
        <f t="shared" ref="EI19:EI33" si="55">(AW19/1000000)/$A19</f>
        <v>0</v>
      </c>
      <c r="EJ19" s="5">
        <f t="shared" ref="EJ19:EJ33" si="56">(AX19/1000000)/$A19</f>
        <v>0</v>
      </c>
      <c r="EK19" s="5">
        <f t="shared" si="9"/>
        <v>0</v>
      </c>
      <c r="EL19" s="5">
        <f t="shared" ref="EL19:EL33" si="57">(AZ19/1000000)/$A19</f>
        <v>0</v>
      </c>
      <c r="EM19" s="5">
        <f t="shared" ref="EM19:EM33" si="58">(BA19/1000000)/$A19</f>
        <v>0</v>
      </c>
      <c r="EN19" s="5">
        <f t="shared" ref="EN19:EN33" si="59">(BB19/1000000)/$A19</f>
        <v>0</v>
      </c>
      <c r="EO19" s="5">
        <f t="shared" ref="EO19:EO33" si="60">(BC19/1000000)/$A19</f>
        <v>0</v>
      </c>
      <c r="EP19" s="5">
        <f t="shared" ref="EP19:EP33" si="61">(BD19/1000000)/$A19</f>
        <v>0</v>
      </c>
      <c r="EQ19" s="5">
        <f t="shared" ref="EQ19:EQ33" si="62">(BE19/1000000)/$A19</f>
        <v>0</v>
      </c>
      <c r="ER19" s="5">
        <f t="shared" ref="ER19:ER33" si="63">(BF19/1000000)/$A19</f>
        <v>0</v>
      </c>
      <c r="ES19" s="5">
        <f t="shared" ref="ES19:ES33" si="64">(BG19/1000000)/$A19</f>
        <v>0</v>
      </c>
      <c r="ET19" s="5">
        <f t="shared" ref="ET19:ET33" si="65">(BH19/1000000)/$A19</f>
        <v>0</v>
      </c>
      <c r="EU19" s="5">
        <f t="shared" ref="EU19:EU33" si="66">(BI19/1000000)/$A19</f>
        <v>0</v>
      </c>
      <c r="EV19" s="5">
        <f t="shared" ref="EV19:EV33" si="67">(BJ19/1000000)/$A19</f>
        <v>0</v>
      </c>
      <c r="EW19" s="5">
        <f t="shared" ref="EW19:EW33" si="68">(BK19/1000000)/$A19</f>
        <v>0</v>
      </c>
      <c r="EX19" s="5">
        <f t="shared" ref="EX19:EX33" si="69">(BL19/1000000)/$A19</f>
        <v>0</v>
      </c>
      <c r="EY19" s="5">
        <f t="shared" ref="EY19:EY33" si="70">(BM19/1000000)/$A19</f>
        <v>0</v>
      </c>
      <c r="EZ19" s="5">
        <f t="shared" ref="EZ19:EZ33" si="71">(BN19/1000000)/$A19</f>
        <v>0</v>
      </c>
      <c r="FA19" s="5">
        <f t="shared" si="10"/>
        <v>0</v>
      </c>
      <c r="FB19" s="5">
        <f t="shared" ref="FB19:FB33" si="72">(BP19/1000000)/$A19</f>
        <v>0</v>
      </c>
      <c r="FC19" s="5">
        <f t="shared" ref="FC19:FC33" si="73">(BQ19/1000000)/$A19</f>
        <v>0</v>
      </c>
      <c r="FD19" s="5">
        <f t="shared" ref="FD19:FD33" si="74">(BR19/1000000)/$A19</f>
        <v>0</v>
      </c>
      <c r="FE19" s="5">
        <f t="shared" ref="FE19:FE33" si="75">(BS19/1000000)/$A19</f>
        <v>0</v>
      </c>
      <c r="FF19" s="5">
        <f t="shared" ref="FF19:FF33" si="76">(BT19/1000000)/$A19</f>
        <v>0</v>
      </c>
      <c r="FG19" s="5">
        <f t="shared" ref="FG19:FG33" si="77">(BU19/1000000)/$A19</f>
        <v>0</v>
      </c>
      <c r="FH19" s="5">
        <f t="shared" ref="FH19:FH33" si="78">(BV19/1000000)/$A19</f>
        <v>0</v>
      </c>
      <c r="FI19" s="5">
        <f t="shared" ref="FI19:FI33" si="79">(BW19/1000000)/$A19</f>
        <v>0</v>
      </c>
      <c r="FJ19" s="5">
        <f t="shared" ref="FJ19:FJ33" si="80">(BX19/1000000)/$A19</f>
        <v>0</v>
      </c>
      <c r="FK19" s="5">
        <f t="shared" ref="FK19:FK33" si="81">(BY19/1000000)/$A19</f>
        <v>0</v>
      </c>
      <c r="FL19" s="5">
        <f t="shared" ref="FL19:FL33" si="82">(BZ19/1000000)/$A19</f>
        <v>0</v>
      </c>
      <c r="FM19" s="5">
        <f t="shared" ref="FM19:FM33" si="83">(CA19/1000000)/$A19</f>
        <v>0</v>
      </c>
      <c r="FN19" s="5">
        <f t="shared" ref="FN19:FN33" si="84">(CB19/1000000)/$A19</f>
        <v>0</v>
      </c>
      <c r="FO19" s="5">
        <f t="shared" ref="FO19:FO33" si="85">(CC19/1000000)/$A19</f>
        <v>0</v>
      </c>
      <c r="FP19" s="5">
        <f t="shared" ref="FP19:FP33" si="86">(CD19/1000000)/$A19</f>
        <v>0</v>
      </c>
      <c r="FQ19" s="5">
        <f t="shared" si="11"/>
        <v>0</v>
      </c>
      <c r="FR19" s="5">
        <f t="shared" ref="FR19:FR49" si="87">(CF19/1000000)/$A19</f>
        <v>0</v>
      </c>
      <c r="FS19" s="5">
        <f t="shared" ref="FS19:FS49" si="88">(CG19/1000000)/$A19</f>
        <v>0</v>
      </c>
      <c r="FT19" s="5">
        <f t="shared" ref="FT19:FT49" si="89">(CH19/1000000)/$A19</f>
        <v>0</v>
      </c>
      <c r="FU19" s="5">
        <f t="shared" ref="FU19:FU49" si="90">(CI19/1000000)/$A19</f>
        <v>0</v>
      </c>
      <c r="FV19" s="5">
        <f t="shared" ref="FV19:FV49" si="91">(CJ19/1000000)/$A19</f>
        <v>0</v>
      </c>
      <c r="FW19" s="5">
        <f t="shared" ref="FW19:FW49" si="92">(CK19/1000000)/$A19</f>
        <v>0</v>
      </c>
      <c r="FX19" s="5">
        <f t="shared" ref="FX19:FX49" si="93">(CL19/1000000)/$A19</f>
        <v>0</v>
      </c>
    </row>
    <row r="20" spans="1:180" x14ac:dyDescent="0.2">
      <c r="A20" s="2">
        <v>30</v>
      </c>
      <c r="B20" s="1">
        <v>34851</v>
      </c>
      <c r="C20" s="6">
        <f>VLOOKUP(B20,'[1]1993'!$A$375:$IV$485,3,0)</f>
        <v>22745554</v>
      </c>
      <c r="D20" s="6">
        <f>VLOOKUP(B20,[2]jan94!$A$38:$IV$148,3,0)</f>
        <v>261695</v>
      </c>
      <c r="E20" s="6">
        <f>VLOOKUP(B20,[3]feb94!$A$38:$IV$148,3,0)</f>
        <v>131207</v>
      </c>
      <c r="F20" s="6">
        <f>VLOOKUP(B20,[4]mar94!$A$38:$IV$140,3,0)</f>
        <v>36775</v>
      </c>
      <c r="G20" s="6">
        <f>VLOOKUP(B20,[5]apr94!$A$38:$IV$146,3,0)</f>
        <v>157945</v>
      </c>
      <c r="H20" s="6">
        <f>VLOOKUP(B20,[6]may94!$A$38:$IV$1443,3,0)</f>
        <v>276748</v>
      </c>
      <c r="I20" s="6">
        <f>VLOOKUP(B20,[7]jun94!$A$38:$IV$143,3,0)</f>
        <v>646970</v>
      </c>
      <c r="J20" s="6">
        <f>VLOOKUP(B20,[8]jul94!$A$38:$IV$143,3,0)</f>
        <v>470682</v>
      </c>
      <c r="K20" s="6">
        <f>VLOOKUP(B20,[9]aug94!$A$38:$IV$142,3,0)</f>
        <v>220160</v>
      </c>
      <c r="L20" s="6">
        <f>VLOOKUP(B20,[10]sep94!$A$38:$IV$140,3,0)</f>
        <v>419847</v>
      </c>
      <c r="M20" s="6">
        <f>VLOOKUP(B20,[11]oct94!$A$38:$IV$139,3,0)</f>
        <v>113458</v>
      </c>
      <c r="N20" s="6">
        <f>VLOOKUP(B20,[12]nov94!$A$38:$IV$139,3,0)</f>
        <v>794633</v>
      </c>
      <c r="O20" s="6">
        <f>VLOOKUP(B20,[13]dec94!$A$38:$IV$138,3,0)</f>
        <v>257708</v>
      </c>
      <c r="P20" s="6">
        <f>VLOOKUP(B20,[14]jan95!$A$37:$IV$133,3,0)</f>
        <v>277491</v>
      </c>
      <c r="Q20" s="6">
        <f>VLOOKUP(B20,[15]feb95!$A$37:$IV$127,3,0)</f>
        <v>46020</v>
      </c>
      <c r="R20" s="6">
        <f>VLOOKUP(B20,[16]mar95!$A$37:$IV$128,3,0)</f>
        <v>63875</v>
      </c>
      <c r="S20" s="6">
        <f>VLOOKUP(B20,[17]apr95!$A$37:$IV$122,3,0)</f>
        <v>23569</v>
      </c>
      <c r="T20" s="6">
        <f>VLOOKUP(B20,[18]may95!$A$37:$IV$126,3,0)</f>
        <v>48363</v>
      </c>
      <c r="U20" s="6">
        <f>VLOOKUP(B20,[19]jun95!$A$37:$IV$141,3,0)</f>
        <v>64664</v>
      </c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N20" s="4">
        <v>34851</v>
      </c>
      <c r="CO20" s="5">
        <f t="shared" si="0"/>
        <v>0.75818513333333326</v>
      </c>
      <c r="CP20" s="5">
        <f t="shared" si="12"/>
        <v>8.7231666666666673E-3</v>
      </c>
      <c r="CQ20" s="5">
        <f t="shared" si="7"/>
        <v>4.3735666666666661E-3</v>
      </c>
      <c r="CR20" s="5">
        <f t="shared" si="13"/>
        <v>1.2258333333333333E-3</v>
      </c>
      <c r="CS20" s="5">
        <f t="shared" si="14"/>
        <v>5.2648333333333332E-3</v>
      </c>
      <c r="CT20" s="5">
        <f t="shared" si="15"/>
        <v>9.2249333333333326E-3</v>
      </c>
      <c r="CU20" s="5">
        <f t="shared" si="16"/>
        <v>2.1565666666666667E-2</v>
      </c>
      <c r="CV20" s="5">
        <f t="shared" si="17"/>
        <v>1.5689399999999999E-2</v>
      </c>
      <c r="CW20" s="5">
        <f t="shared" si="18"/>
        <v>7.3386666666666661E-3</v>
      </c>
      <c r="CX20" s="5">
        <f t="shared" si="19"/>
        <v>1.3994900000000001E-2</v>
      </c>
      <c r="CY20" s="5">
        <f t="shared" si="20"/>
        <v>3.7819333333333335E-3</v>
      </c>
      <c r="CZ20" s="5">
        <f t="shared" si="21"/>
        <v>2.6487766666666669E-2</v>
      </c>
      <c r="DA20" s="5">
        <f t="shared" si="22"/>
        <v>8.5902666666666672E-3</v>
      </c>
      <c r="DB20" s="5">
        <f t="shared" si="23"/>
        <v>9.2496999999999996E-3</v>
      </c>
      <c r="DC20" s="5">
        <f t="shared" si="24"/>
        <v>1.534E-3</v>
      </c>
      <c r="DD20" s="5">
        <f t="shared" si="25"/>
        <v>2.1291666666666668E-3</v>
      </c>
      <c r="DE20" s="5">
        <f t="shared" si="26"/>
        <v>7.8563333333333337E-4</v>
      </c>
      <c r="DF20" s="5">
        <f t="shared" si="27"/>
        <v>1.6121000000000002E-3</v>
      </c>
      <c r="DG20" s="5">
        <f t="shared" si="28"/>
        <v>2.1554666666666667E-3</v>
      </c>
      <c r="DH20" s="5">
        <f t="shared" si="29"/>
        <v>0</v>
      </c>
      <c r="DI20" s="5">
        <f t="shared" si="30"/>
        <v>0</v>
      </c>
      <c r="DJ20" s="5">
        <f t="shared" si="31"/>
        <v>0</v>
      </c>
      <c r="DK20" s="5">
        <f t="shared" si="32"/>
        <v>0</v>
      </c>
      <c r="DL20" s="5">
        <f t="shared" si="33"/>
        <v>0</v>
      </c>
      <c r="DM20" s="5">
        <f t="shared" si="34"/>
        <v>0</v>
      </c>
      <c r="DN20" s="5">
        <f t="shared" si="35"/>
        <v>0</v>
      </c>
      <c r="DO20" s="5">
        <f t="shared" si="36"/>
        <v>0</v>
      </c>
      <c r="DP20" s="5">
        <f t="shared" si="37"/>
        <v>0</v>
      </c>
      <c r="DQ20" s="5">
        <f t="shared" si="38"/>
        <v>0</v>
      </c>
      <c r="DR20" s="5">
        <f t="shared" si="39"/>
        <v>0</v>
      </c>
      <c r="DS20" s="5">
        <f t="shared" si="40"/>
        <v>0</v>
      </c>
      <c r="DT20" s="5">
        <f t="shared" si="41"/>
        <v>0</v>
      </c>
      <c r="DU20" s="5">
        <f t="shared" si="8"/>
        <v>0</v>
      </c>
      <c r="DV20" s="5">
        <f t="shared" si="42"/>
        <v>0</v>
      </c>
      <c r="DW20" s="5">
        <f t="shared" si="43"/>
        <v>0</v>
      </c>
      <c r="DX20" s="5">
        <f t="shared" si="44"/>
        <v>0</v>
      </c>
      <c r="DY20" s="5">
        <f t="shared" si="45"/>
        <v>0</v>
      </c>
      <c r="DZ20" s="5">
        <f t="shared" si="46"/>
        <v>0</v>
      </c>
      <c r="EA20" s="5">
        <f t="shared" si="47"/>
        <v>0</v>
      </c>
      <c r="EB20" s="5">
        <f t="shared" si="48"/>
        <v>0</v>
      </c>
      <c r="EC20" s="5">
        <f t="shared" si="49"/>
        <v>0</v>
      </c>
      <c r="ED20" s="5">
        <f t="shared" si="50"/>
        <v>0</v>
      </c>
      <c r="EE20" s="5">
        <f t="shared" si="51"/>
        <v>0</v>
      </c>
      <c r="EF20" s="5">
        <f t="shared" si="52"/>
        <v>0</v>
      </c>
      <c r="EG20" s="5">
        <f t="shared" si="53"/>
        <v>0</v>
      </c>
      <c r="EH20" s="5">
        <f t="shared" si="54"/>
        <v>0</v>
      </c>
      <c r="EI20" s="5">
        <f t="shared" si="55"/>
        <v>0</v>
      </c>
      <c r="EJ20" s="5">
        <f t="shared" si="56"/>
        <v>0</v>
      </c>
      <c r="EK20" s="5">
        <f t="shared" si="9"/>
        <v>0</v>
      </c>
      <c r="EL20" s="5">
        <f t="shared" si="57"/>
        <v>0</v>
      </c>
      <c r="EM20" s="5">
        <f t="shared" si="58"/>
        <v>0</v>
      </c>
      <c r="EN20" s="5">
        <f t="shared" si="59"/>
        <v>0</v>
      </c>
      <c r="EO20" s="5">
        <f t="shared" si="60"/>
        <v>0</v>
      </c>
      <c r="EP20" s="5">
        <f t="shared" si="61"/>
        <v>0</v>
      </c>
      <c r="EQ20" s="5">
        <f t="shared" si="62"/>
        <v>0</v>
      </c>
      <c r="ER20" s="5">
        <f t="shared" si="63"/>
        <v>0</v>
      </c>
      <c r="ES20" s="5">
        <f t="shared" si="64"/>
        <v>0</v>
      </c>
      <c r="ET20" s="5">
        <f t="shared" si="65"/>
        <v>0</v>
      </c>
      <c r="EU20" s="5">
        <f t="shared" si="66"/>
        <v>0</v>
      </c>
      <c r="EV20" s="5">
        <f t="shared" si="67"/>
        <v>0</v>
      </c>
      <c r="EW20" s="5">
        <f t="shared" si="68"/>
        <v>0</v>
      </c>
      <c r="EX20" s="5">
        <f t="shared" si="69"/>
        <v>0</v>
      </c>
      <c r="EY20" s="5">
        <f t="shared" si="70"/>
        <v>0</v>
      </c>
      <c r="EZ20" s="5">
        <f t="shared" si="71"/>
        <v>0</v>
      </c>
      <c r="FA20" s="5">
        <f t="shared" si="10"/>
        <v>0</v>
      </c>
      <c r="FB20" s="5">
        <f t="shared" si="72"/>
        <v>0</v>
      </c>
      <c r="FC20" s="5">
        <f t="shared" si="73"/>
        <v>0</v>
      </c>
      <c r="FD20" s="5">
        <f t="shared" si="74"/>
        <v>0</v>
      </c>
      <c r="FE20" s="5">
        <f t="shared" si="75"/>
        <v>0</v>
      </c>
      <c r="FF20" s="5">
        <f t="shared" si="76"/>
        <v>0</v>
      </c>
      <c r="FG20" s="5">
        <f t="shared" si="77"/>
        <v>0</v>
      </c>
      <c r="FH20" s="5">
        <f t="shared" si="78"/>
        <v>0</v>
      </c>
      <c r="FI20" s="5">
        <f t="shared" si="79"/>
        <v>0</v>
      </c>
      <c r="FJ20" s="5">
        <f t="shared" si="80"/>
        <v>0</v>
      </c>
      <c r="FK20" s="5">
        <f t="shared" si="81"/>
        <v>0</v>
      </c>
      <c r="FL20" s="5">
        <f t="shared" si="82"/>
        <v>0</v>
      </c>
      <c r="FM20" s="5">
        <f t="shared" si="83"/>
        <v>0</v>
      </c>
      <c r="FN20" s="5">
        <f t="shared" si="84"/>
        <v>0</v>
      </c>
      <c r="FO20" s="5">
        <f t="shared" si="85"/>
        <v>0</v>
      </c>
      <c r="FP20" s="5">
        <f t="shared" si="86"/>
        <v>0</v>
      </c>
      <c r="FQ20" s="5">
        <f t="shared" si="11"/>
        <v>0</v>
      </c>
      <c r="FR20" s="5">
        <f t="shared" si="87"/>
        <v>0</v>
      </c>
      <c r="FS20" s="5">
        <f t="shared" si="88"/>
        <v>0</v>
      </c>
      <c r="FT20" s="5">
        <f t="shared" si="89"/>
        <v>0</v>
      </c>
      <c r="FU20" s="5">
        <f t="shared" si="90"/>
        <v>0</v>
      </c>
      <c r="FV20" s="5">
        <f t="shared" si="91"/>
        <v>0</v>
      </c>
      <c r="FW20" s="5">
        <f t="shared" si="92"/>
        <v>0</v>
      </c>
      <c r="FX20" s="5">
        <f t="shared" si="93"/>
        <v>0</v>
      </c>
    </row>
    <row r="21" spans="1:180" x14ac:dyDescent="0.2">
      <c r="A21" s="2">
        <v>31</v>
      </c>
      <c r="B21" s="1">
        <v>34881</v>
      </c>
      <c r="C21" s="6">
        <f>VLOOKUP(B21,'[1]1993'!$A$375:$IV$485,3,0)</f>
        <v>23840700</v>
      </c>
      <c r="D21" s="6">
        <f>VLOOKUP(B21,[2]jan94!$A$38:$IV$148,3,0)</f>
        <v>303983</v>
      </c>
      <c r="E21" s="6">
        <f>VLOOKUP(B21,[3]feb94!$A$38:$IV$148,3,0)</f>
        <v>209440</v>
      </c>
      <c r="F21" s="6">
        <f>VLOOKUP(B21,[4]mar94!$A$38:$IV$140,3,0)</f>
        <v>36167</v>
      </c>
      <c r="G21" s="6">
        <f>VLOOKUP(B21,[5]apr94!$A$38:$IV$146,3,0)</f>
        <v>139779</v>
      </c>
      <c r="H21" s="6">
        <f>VLOOKUP(B21,[6]may94!$A$38:$IV$1443,3,0)</f>
        <v>272814</v>
      </c>
      <c r="I21" s="6">
        <f>VLOOKUP(B21,[7]jun94!$A$38:$IV$143,3,0)</f>
        <v>615447</v>
      </c>
      <c r="J21" s="6">
        <f>VLOOKUP(B21,[8]jul94!$A$38:$IV$143,3,0)</f>
        <v>376018</v>
      </c>
      <c r="K21" s="6">
        <f>VLOOKUP(B21,[9]aug94!$A$38:$IV$142,3,0)</f>
        <v>218296</v>
      </c>
      <c r="L21" s="6">
        <f>VLOOKUP(B21,[10]sep94!$A$38:$IV$140,3,0)</f>
        <v>439603</v>
      </c>
      <c r="M21" s="6">
        <f>VLOOKUP(B21,[11]oct94!$A$38:$IV$139,3,0)</f>
        <v>188643</v>
      </c>
      <c r="N21" s="6">
        <f>VLOOKUP(B21,[12]nov94!$A$38:$IV$139,3,0)</f>
        <v>547826</v>
      </c>
      <c r="O21" s="6">
        <f>VLOOKUP(B21,[13]dec94!$A$38:$IV$138,3,0)</f>
        <v>259311</v>
      </c>
      <c r="P21" s="6">
        <f>VLOOKUP(B21,[14]jan95!$A$37:$IV$133,3,0)</f>
        <v>286395</v>
      </c>
      <c r="Q21" s="6">
        <f>VLOOKUP(B21,[15]feb95!$A$37:$IV$127,3,0)</f>
        <v>41538</v>
      </c>
      <c r="R21" s="6">
        <f>VLOOKUP(B21,[16]mar95!$A$37:$IV$128,3,0)</f>
        <v>66750</v>
      </c>
      <c r="S21" s="6">
        <f>VLOOKUP(B21,[17]apr95!$A$37:$IV$122,3,0)</f>
        <v>21734</v>
      </c>
      <c r="T21" s="6">
        <f>VLOOKUP(B21,[18]may95!$A$37:$IV$126,3,0)</f>
        <v>69448</v>
      </c>
      <c r="U21" s="6">
        <f>VLOOKUP(B21,[19]jun95!$A$37:$IV$141,3,0)</f>
        <v>148052</v>
      </c>
      <c r="V21" s="6" t="e">
        <f>VLOOKUP(B21,[20]jul95!$A$37:$IV$140,3,0)</f>
        <v>#N/A</v>
      </c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N21" s="4">
        <v>34881</v>
      </c>
      <c r="CO21" s="5">
        <f t="shared" si="0"/>
        <v>0.76905483870967739</v>
      </c>
      <c r="CP21" s="5">
        <f t="shared" si="12"/>
        <v>9.8059032258064512E-3</v>
      </c>
      <c r="CQ21" s="5">
        <f t="shared" si="7"/>
        <v>6.7561290322580639E-3</v>
      </c>
      <c r="CR21" s="5">
        <f t="shared" si="13"/>
        <v>1.1666774193548387E-3</v>
      </c>
      <c r="CS21" s="5">
        <f t="shared" si="14"/>
        <v>4.509E-3</v>
      </c>
      <c r="CT21" s="5">
        <f t="shared" si="15"/>
        <v>8.8004516129032255E-3</v>
      </c>
      <c r="CU21" s="5">
        <f t="shared" si="16"/>
        <v>1.9853129032258065E-2</v>
      </c>
      <c r="CV21" s="5">
        <f t="shared" si="17"/>
        <v>1.2129612903225806E-2</v>
      </c>
      <c r="CW21" s="5">
        <f t="shared" si="18"/>
        <v>7.0418064516129027E-3</v>
      </c>
      <c r="CX21" s="5">
        <f t="shared" si="19"/>
        <v>1.4180741935483871E-2</v>
      </c>
      <c r="CY21" s="5">
        <f t="shared" si="20"/>
        <v>6.0852580645161291E-3</v>
      </c>
      <c r="CZ21" s="5">
        <f t="shared" si="21"/>
        <v>1.7671806451612905E-2</v>
      </c>
      <c r="DA21" s="5">
        <f t="shared" si="22"/>
        <v>8.3648709677419351E-3</v>
      </c>
      <c r="DB21" s="5">
        <f t="shared" si="23"/>
        <v>9.238548387096774E-3</v>
      </c>
      <c r="DC21" s="5">
        <f t="shared" si="24"/>
        <v>1.3399354838709676E-3</v>
      </c>
      <c r="DD21" s="5">
        <f t="shared" si="25"/>
        <v>2.1532258064516129E-3</v>
      </c>
      <c r="DE21" s="5">
        <f t="shared" si="26"/>
        <v>7.0109677419354836E-4</v>
      </c>
      <c r="DF21" s="5">
        <f t="shared" si="27"/>
        <v>2.2402580645161287E-3</v>
      </c>
      <c r="DG21" s="5">
        <f t="shared" si="28"/>
        <v>4.775870967741935E-3</v>
      </c>
      <c r="DH21" s="5" t="e">
        <f t="shared" si="29"/>
        <v>#N/A</v>
      </c>
      <c r="DI21" s="5">
        <f t="shared" si="30"/>
        <v>0</v>
      </c>
      <c r="DJ21" s="5">
        <f t="shared" si="31"/>
        <v>0</v>
      </c>
      <c r="DK21" s="5">
        <f t="shared" si="32"/>
        <v>0</v>
      </c>
      <c r="DL21" s="5">
        <f t="shared" si="33"/>
        <v>0</v>
      </c>
      <c r="DM21" s="5">
        <f t="shared" si="34"/>
        <v>0</v>
      </c>
      <c r="DN21" s="5">
        <f t="shared" si="35"/>
        <v>0</v>
      </c>
      <c r="DO21" s="5">
        <f t="shared" si="36"/>
        <v>0</v>
      </c>
      <c r="DP21" s="5">
        <f t="shared" si="37"/>
        <v>0</v>
      </c>
      <c r="DQ21" s="5">
        <f t="shared" si="38"/>
        <v>0</v>
      </c>
      <c r="DR21" s="5">
        <f t="shared" si="39"/>
        <v>0</v>
      </c>
      <c r="DS21" s="5">
        <f t="shared" si="40"/>
        <v>0</v>
      </c>
      <c r="DT21" s="5">
        <f t="shared" si="41"/>
        <v>0</v>
      </c>
      <c r="DU21" s="5">
        <f t="shared" si="8"/>
        <v>0</v>
      </c>
      <c r="DV21" s="5">
        <f t="shared" si="42"/>
        <v>0</v>
      </c>
      <c r="DW21" s="5">
        <f t="shared" si="43"/>
        <v>0</v>
      </c>
      <c r="DX21" s="5">
        <f t="shared" si="44"/>
        <v>0</v>
      </c>
      <c r="DY21" s="5">
        <f t="shared" si="45"/>
        <v>0</v>
      </c>
      <c r="DZ21" s="5">
        <f t="shared" si="46"/>
        <v>0</v>
      </c>
      <c r="EA21" s="5">
        <f t="shared" si="47"/>
        <v>0</v>
      </c>
      <c r="EB21" s="5">
        <f t="shared" si="48"/>
        <v>0</v>
      </c>
      <c r="EC21" s="5">
        <f t="shared" si="49"/>
        <v>0</v>
      </c>
      <c r="ED21" s="5">
        <f t="shared" si="50"/>
        <v>0</v>
      </c>
      <c r="EE21" s="5">
        <f t="shared" si="51"/>
        <v>0</v>
      </c>
      <c r="EF21" s="5">
        <f t="shared" si="52"/>
        <v>0</v>
      </c>
      <c r="EG21" s="5">
        <f t="shared" si="53"/>
        <v>0</v>
      </c>
      <c r="EH21" s="5">
        <f t="shared" si="54"/>
        <v>0</v>
      </c>
      <c r="EI21" s="5">
        <f t="shared" si="55"/>
        <v>0</v>
      </c>
      <c r="EJ21" s="5">
        <f t="shared" si="56"/>
        <v>0</v>
      </c>
      <c r="EK21" s="5">
        <f t="shared" si="9"/>
        <v>0</v>
      </c>
      <c r="EL21" s="5">
        <f t="shared" si="57"/>
        <v>0</v>
      </c>
      <c r="EM21" s="5">
        <f t="shared" si="58"/>
        <v>0</v>
      </c>
      <c r="EN21" s="5">
        <f t="shared" si="59"/>
        <v>0</v>
      </c>
      <c r="EO21" s="5">
        <f t="shared" si="60"/>
        <v>0</v>
      </c>
      <c r="EP21" s="5">
        <f t="shared" si="61"/>
        <v>0</v>
      </c>
      <c r="EQ21" s="5">
        <f t="shared" si="62"/>
        <v>0</v>
      </c>
      <c r="ER21" s="5">
        <f t="shared" si="63"/>
        <v>0</v>
      </c>
      <c r="ES21" s="5">
        <f t="shared" si="64"/>
        <v>0</v>
      </c>
      <c r="ET21" s="5">
        <f t="shared" si="65"/>
        <v>0</v>
      </c>
      <c r="EU21" s="5">
        <f t="shared" si="66"/>
        <v>0</v>
      </c>
      <c r="EV21" s="5">
        <f t="shared" si="67"/>
        <v>0</v>
      </c>
      <c r="EW21" s="5">
        <f t="shared" si="68"/>
        <v>0</v>
      </c>
      <c r="EX21" s="5">
        <f t="shared" si="69"/>
        <v>0</v>
      </c>
      <c r="EY21" s="5">
        <f t="shared" si="70"/>
        <v>0</v>
      </c>
      <c r="EZ21" s="5">
        <f t="shared" si="71"/>
        <v>0</v>
      </c>
      <c r="FA21" s="5">
        <f t="shared" si="10"/>
        <v>0</v>
      </c>
      <c r="FB21" s="5">
        <f t="shared" si="72"/>
        <v>0</v>
      </c>
      <c r="FC21" s="5">
        <f t="shared" si="73"/>
        <v>0</v>
      </c>
      <c r="FD21" s="5">
        <f t="shared" si="74"/>
        <v>0</v>
      </c>
      <c r="FE21" s="5">
        <f t="shared" si="75"/>
        <v>0</v>
      </c>
      <c r="FF21" s="5">
        <f t="shared" si="76"/>
        <v>0</v>
      </c>
      <c r="FG21" s="5">
        <f t="shared" si="77"/>
        <v>0</v>
      </c>
      <c r="FH21" s="5">
        <f t="shared" si="78"/>
        <v>0</v>
      </c>
      <c r="FI21" s="5">
        <f t="shared" si="79"/>
        <v>0</v>
      </c>
      <c r="FJ21" s="5">
        <f t="shared" si="80"/>
        <v>0</v>
      </c>
      <c r="FK21" s="5">
        <f t="shared" si="81"/>
        <v>0</v>
      </c>
      <c r="FL21" s="5">
        <f t="shared" si="82"/>
        <v>0</v>
      </c>
      <c r="FM21" s="5">
        <f t="shared" si="83"/>
        <v>0</v>
      </c>
      <c r="FN21" s="5">
        <f t="shared" si="84"/>
        <v>0</v>
      </c>
      <c r="FO21" s="5">
        <f t="shared" si="85"/>
        <v>0</v>
      </c>
      <c r="FP21" s="5">
        <f t="shared" si="86"/>
        <v>0</v>
      </c>
      <c r="FQ21" s="5">
        <f t="shared" si="11"/>
        <v>0</v>
      </c>
      <c r="FR21" s="5">
        <f t="shared" si="87"/>
        <v>0</v>
      </c>
      <c r="FS21" s="5">
        <f t="shared" si="88"/>
        <v>0</v>
      </c>
      <c r="FT21" s="5">
        <f t="shared" si="89"/>
        <v>0</v>
      </c>
      <c r="FU21" s="5">
        <f t="shared" si="90"/>
        <v>0</v>
      </c>
      <c r="FV21" s="5">
        <f t="shared" si="91"/>
        <v>0</v>
      </c>
      <c r="FW21" s="5">
        <f t="shared" si="92"/>
        <v>0</v>
      </c>
      <c r="FX21" s="5">
        <f t="shared" si="93"/>
        <v>0</v>
      </c>
    </row>
    <row r="22" spans="1:180" x14ac:dyDescent="0.2">
      <c r="A22" s="2">
        <v>31</v>
      </c>
      <c r="B22" s="1">
        <v>34912</v>
      </c>
      <c r="C22" s="6">
        <f>VLOOKUP(B22,'[1]1993'!$A$375:$IV$485,3,0)</f>
        <v>24250005</v>
      </c>
      <c r="D22" s="6">
        <f>VLOOKUP(B22,[2]jan94!$A$38:$IV$148,3,0)</f>
        <v>316604</v>
      </c>
      <c r="E22" s="6">
        <f>VLOOKUP(B22,[3]feb94!$A$38:$IV$148,3,0)</f>
        <v>197981</v>
      </c>
      <c r="F22" s="6">
        <f>VLOOKUP(B22,[4]mar94!$A$38:$IV$140,3,0)</f>
        <v>37104</v>
      </c>
      <c r="G22" s="6">
        <f>VLOOKUP(B22,[5]apr94!$A$38:$IV$146,3,0)</f>
        <v>97978</v>
      </c>
      <c r="H22" s="6">
        <f>VLOOKUP(B22,[6]may94!$A$38:$IV$1443,3,0)</f>
        <v>270954</v>
      </c>
      <c r="I22" s="6">
        <f>VLOOKUP(B22,[7]jun94!$A$38:$IV$143,3,0)</f>
        <v>608629</v>
      </c>
      <c r="J22" s="6">
        <f>VLOOKUP(B22,[8]jul94!$A$38:$IV$143,3,0)</f>
        <v>399391</v>
      </c>
      <c r="K22" s="6">
        <f>VLOOKUP(B22,[9]aug94!$A$38:$IV$142,3,0)</f>
        <v>203528</v>
      </c>
      <c r="L22" s="6">
        <f>VLOOKUP(B22,[10]sep94!$A$38:$IV$140,3,0)</f>
        <v>395694</v>
      </c>
      <c r="M22" s="6">
        <f>VLOOKUP(B22,[11]oct94!$A$38:$IV$139,3,0)</f>
        <v>199969</v>
      </c>
      <c r="N22" s="6">
        <f>VLOOKUP(B22,[12]nov94!$A$38:$IV$139,3,0)</f>
        <v>729256</v>
      </c>
      <c r="O22" s="6">
        <f>VLOOKUP(B22,[13]dec94!$A$38:$IV$138,3,0)</f>
        <v>281407</v>
      </c>
      <c r="P22" s="6">
        <f>VLOOKUP(B22,[14]jan95!$A$37:$IV$133,3,0)</f>
        <v>277074</v>
      </c>
      <c r="Q22" s="6">
        <f>VLOOKUP(B22,[15]feb95!$A$37:$IV$127,3,0)</f>
        <v>35121</v>
      </c>
      <c r="R22" s="6">
        <f>VLOOKUP(B22,[16]mar95!$A$37:$IV$128,3,0)</f>
        <v>69300</v>
      </c>
      <c r="S22" s="6">
        <f>VLOOKUP(B22,[17]apr95!$A$37:$IV$122,3,0)</f>
        <v>20181</v>
      </c>
      <c r="T22" s="6">
        <f>VLOOKUP(B22,[18]may95!$A$37:$IV$126,3,0)</f>
        <v>64124</v>
      </c>
      <c r="U22" s="6">
        <f>VLOOKUP(B22,[19]jun95!$A$37:$IV$141,3,0)</f>
        <v>223250</v>
      </c>
      <c r="V22" s="6" t="e">
        <f>VLOOKUP(B22,[20]jul95!$A$37:$IV$140,3,0)</f>
        <v>#N/A</v>
      </c>
      <c r="W22" s="6">
        <f>VLOOKUP(B22,[21]aug95!$A$37:$IV$139,3,0)</f>
        <v>142986</v>
      </c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N22" s="4">
        <v>34912</v>
      </c>
      <c r="CO22" s="5">
        <f t="shared" si="0"/>
        <v>0.78225822580645166</v>
      </c>
      <c r="CP22" s="5">
        <f t="shared" si="12"/>
        <v>1.0213032258064516E-2</v>
      </c>
      <c r="CQ22" s="5">
        <f t="shared" si="7"/>
        <v>6.3864838709677416E-3</v>
      </c>
      <c r="CR22" s="5">
        <f t="shared" si="13"/>
        <v>1.1969032258064515E-3</v>
      </c>
      <c r="CS22" s="5">
        <f t="shared" si="14"/>
        <v>3.1605806451612904E-3</v>
      </c>
      <c r="CT22" s="5">
        <f t="shared" si="15"/>
        <v>8.7404516129032245E-3</v>
      </c>
      <c r="CU22" s="5">
        <f t="shared" si="16"/>
        <v>1.9633193548387096E-2</v>
      </c>
      <c r="CV22" s="5">
        <f t="shared" si="17"/>
        <v>1.2883580645161289E-2</v>
      </c>
      <c r="CW22" s="5">
        <f t="shared" si="18"/>
        <v>6.5654193548387091E-3</v>
      </c>
      <c r="CX22" s="5">
        <f t="shared" si="19"/>
        <v>1.276432258064516E-2</v>
      </c>
      <c r="CY22" s="5">
        <f t="shared" si="20"/>
        <v>6.4506129032258063E-3</v>
      </c>
      <c r="CZ22" s="5">
        <f t="shared" si="21"/>
        <v>2.3524387096774194E-2</v>
      </c>
      <c r="DA22" s="5">
        <f t="shared" si="22"/>
        <v>9.0776451612903236E-3</v>
      </c>
      <c r="DB22" s="5">
        <f t="shared" si="23"/>
        <v>8.9378709677419357E-3</v>
      </c>
      <c r="DC22" s="5">
        <f t="shared" si="24"/>
        <v>1.1329354838709677E-3</v>
      </c>
      <c r="DD22" s="5">
        <f t="shared" si="25"/>
        <v>2.2354838709677419E-3</v>
      </c>
      <c r="DE22" s="5">
        <f t="shared" si="26"/>
        <v>6.5099999999999999E-4</v>
      </c>
      <c r="DF22" s="5">
        <f t="shared" si="27"/>
        <v>2.0685161290322582E-3</v>
      </c>
      <c r="DG22" s="5">
        <f t="shared" si="28"/>
        <v>7.2016129032258062E-3</v>
      </c>
      <c r="DH22" s="5" t="e">
        <f t="shared" si="29"/>
        <v>#N/A</v>
      </c>
      <c r="DI22" s="5">
        <f t="shared" si="30"/>
        <v>4.6124516129032256E-3</v>
      </c>
      <c r="DJ22" s="5">
        <f t="shared" si="31"/>
        <v>0</v>
      </c>
      <c r="DK22" s="5">
        <f t="shared" si="32"/>
        <v>0</v>
      </c>
      <c r="DL22" s="5">
        <f t="shared" si="33"/>
        <v>0</v>
      </c>
      <c r="DM22" s="5">
        <f t="shared" si="34"/>
        <v>0</v>
      </c>
      <c r="DN22" s="5">
        <f t="shared" si="35"/>
        <v>0</v>
      </c>
      <c r="DO22" s="5">
        <f t="shared" si="36"/>
        <v>0</v>
      </c>
      <c r="DP22" s="5">
        <f t="shared" si="37"/>
        <v>0</v>
      </c>
      <c r="DQ22" s="5">
        <f t="shared" si="38"/>
        <v>0</v>
      </c>
      <c r="DR22" s="5">
        <f t="shared" si="39"/>
        <v>0</v>
      </c>
      <c r="DS22" s="5">
        <f t="shared" si="40"/>
        <v>0</v>
      </c>
      <c r="DT22" s="5">
        <f t="shared" si="41"/>
        <v>0</v>
      </c>
      <c r="DU22" s="5">
        <f t="shared" si="8"/>
        <v>0</v>
      </c>
      <c r="DV22" s="5">
        <f t="shared" si="42"/>
        <v>0</v>
      </c>
      <c r="DW22" s="5">
        <f t="shared" si="43"/>
        <v>0</v>
      </c>
      <c r="DX22" s="5">
        <f t="shared" si="44"/>
        <v>0</v>
      </c>
      <c r="DY22" s="5">
        <f t="shared" si="45"/>
        <v>0</v>
      </c>
      <c r="DZ22" s="5">
        <f t="shared" si="46"/>
        <v>0</v>
      </c>
      <c r="EA22" s="5">
        <f t="shared" si="47"/>
        <v>0</v>
      </c>
      <c r="EB22" s="5">
        <f t="shared" si="48"/>
        <v>0</v>
      </c>
      <c r="EC22" s="5">
        <f t="shared" si="49"/>
        <v>0</v>
      </c>
      <c r="ED22" s="5">
        <f t="shared" si="50"/>
        <v>0</v>
      </c>
      <c r="EE22" s="5">
        <f t="shared" si="51"/>
        <v>0</v>
      </c>
      <c r="EF22" s="5">
        <f t="shared" si="52"/>
        <v>0</v>
      </c>
      <c r="EG22" s="5">
        <f t="shared" si="53"/>
        <v>0</v>
      </c>
      <c r="EH22" s="5">
        <f t="shared" si="54"/>
        <v>0</v>
      </c>
      <c r="EI22" s="5">
        <f t="shared" si="55"/>
        <v>0</v>
      </c>
      <c r="EJ22" s="5">
        <f t="shared" si="56"/>
        <v>0</v>
      </c>
      <c r="EK22" s="5">
        <f t="shared" si="9"/>
        <v>0</v>
      </c>
      <c r="EL22" s="5">
        <f t="shared" si="57"/>
        <v>0</v>
      </c>
      <c r="EM22" s="5">
        <f t="shared" si="58"/>
        <v>0</v>
      </c>
      <c r="EN22" s="5">
        <f t="shared" si="59"/>
        <v>0</v>
      </c>
      <c r="EO22" s="5">
        <f t="shared" si="60"/>
        <v>0</v>
      </c>
      <c r="EP22" s="5">
        <f t="shared" si="61"/>
        <v>0</v>
      </c>
      <c r="EQ22" s="5">
        <f t="shared" si="62"/>
        <v>0</v>
      </c>
      <c r="ER22" s="5">
        <f t="shared" si="63"/>
        <v>0</v>
      </c>
      <c r="ES22" s="5">
        <f t="shared" si="64"/>
        <v>0</v>
      </c>
      <c r="ET22" s="5">
        <f t="shared" si="65"/>
        <v>0</v>
      </c>
      <c r="EU22" s="5">
        <f t="shared" si="66"/>
        <v>0</v>
      </c>
      <c r="EV22" s="5">
        <f t="shared" si="67"/>
        <v>0</v>
      </c>
      <c r="EW22" s="5">
        <f t="shared" si="68"/>
        <v>0</v>
      </c>
      <c r="EX22" s="5">
        <f t="shared" si="69"/>
        <v>0</v>
      </c>
      <c r="EY22" s="5">
        <f t="shared" si="70"/>
        <v>0</v>
      </c>
      <c r="EZ22" s="5">
        <f t="shared" si="71"/>
        <v>0</v>
      </c>
      <c r="FA22" s="5">
        <f t="shared" si="10"/>
        <v>0</v>
      </c>
      <c r="FB22" s="5">
        <f t="shared" si="72"/>
        <v>0</v>
      </c>
      <c r="FC22" s="5">
        <f t="shared" si="73"/>
        <v>0</v>
      </c>
      <c r="FD22" s="5">
        <f t="shared" si="74"/>
        <v>0</v>
      </c>
      <c r="FE22" s="5">
        <f t="shared" si="75"/>
        <v>0</v>
      </c>
      <c r="FF22" s="5">
        <f t="shared" si="76"/>
        <v>0</v>
      </c>
      <c r="FG22" s="5">
        <f t="shared" si="77"/>
        <v>0</v>
      </c>
      <c r="FH22" s="5">
        <f t="shared" si="78"/>
        <v>0</v>
      </c>
      <c r="FI22" s="5">
        <f t="shared" si="79"/>
        <v>0</v>
      </c>
      <c r="FJ22" s="5">
        <f t="shared" si="80"/>
        <v>0</v>
      </c>
      <c r="FK22" s="5">
        <f t="shared" si="81"/>
        <v>0</v>
      </c>
      <c r="FL22" s="5">
        <f t="shared" si="82"/>
        <v>0</v>
      </c>
      <c r="FM22" s="5">
        <f t="shared" si="83"/>
        <v>0</v>
      </c>
      <c r="FN22" s="5">
        <f t="shared" si="84"/>
        <v>0</v>
      </c>
      <c r="FO22" s="5">
        <f t="shared" si="85"/>
        <v>0</v>
      </c>
      <c r="FP22" s="5">
        <f t="shared" si="86"/>
        <v>0</v>
      </c>
      <c r="FQ22" s="5">
        <f t="shared" si="11"/>
        <v>0</v>
      </c>
      <c r="FR22" s="5">
        <f t="shared" si="87"/>
        <v>0</v>
      </c>
      <c r="FS22" s="5">
        <f t="shared" si="88"/>
        <v>0</v>
      </c>
      <c r="FT22" s="5">
        <f t="shared" si="89"/>
        <v>0</v>
      </c>
      <c r="FU22" s="5">
        <f t="shared" si="90"/>
        <v>0</v>
      </c>
      <c r="FV22" s="5">
        <f t="shared" si="91"/>
        <v>0</v>
      </c>
      <c r="FW22" s="5">
        <f t="shared" si="92"/>
        <v>0</v>
      </c>
      <c r="FX22" s="5">
        <f t="shared" si="93"/>
        <v>0</v>
      </c>
    </row>
    <row r="23" spans="1:180" x14ac:dyDescent="0.2">
      <c r="A23" s="2">
        <v>30</v>
      </c>
      <c r="B23" s="1">
        <v>34943</v>
      </c>
      <c r="C23" s="6">
        <f>VLOOKUP(B23,'[1]1993'!$A$375:$IV$485,3,0)</f>
        <v>23555883</v>
      </c>
      <c r="D23" s="6">
        <f>VLOOKUP(B23,[2]jan94!$A$38:$IV$148,3,0)</f>
        <v>268409</v>
      </c>
      <c r="E23" s="6">
        <f>VLOOKUP(B23,[3]feb94!$A$38:$IV$148,3,0)</f>
        <v>144140</v>
      </c>
      <c r="F23" s="6">
        <f>VLOOKUP(B23,[4]mar94!$A$38:$IV$140,3,0)</f>
        <v>34473</v>
      </c>
      <c r="G23" s="6">
        <f>VLOOKUP(B23,[5]apr94!$A$38:$IV$146,3,0)</f>
        <v>124144</v>
      </c>
      <c r="H23" s="6">
        <f>VLOOKUP(B23,[6]may94!$A$38:$IV$1443,3,0)</f>
        <v>254661</v>
      </c>
      <c r="I23" s="6">
        <f>VLOOKUP(B23,[7]jun94!$A$38:$IV$143,3,0)</f>
        <v>513396</v>
      </c>
      <c r="J23" s="6">
        <f>VLOOKUP(B23,[8]jul94!$A$38:$IV$143,3,0)</f>
        <v>352875</v>
      </c>
      <c r="K23" s="6">
        <f>VLOOKUP(B23,[9]aug94!$A$38:$IV$142,3,0)</f>
        <v>191152</v>
      </c>
      <c r="L23" s="6">
        <f>VLOOKUP(B23,[10]sep94!$A$38:$IV$140,3,0)</f>
        <v>363842</v>
      </c>
      <c r="M23" s="6">
        <f>VLOOKUP(B23,[11]oct94!$A$38:$IV$139,3,0)</f>
        <v>231254</v>
      </c>
      <c r="N23" s="6">
        <f>VLOOKUP(B23,[12]nov94!$A$38:$IV$139,3,0)</f>
        <v>611760</v>
      </c>
      <c r="O23" s="6">
        <f>VLOOKUP(B23,[13]dec94!$A$38:$IV$138,3,0)</f>
        <v>303938</v>
      </c>
      <c r="P23" s="6">
        <f>VLOOKUP(B23,[14]jan95!$A$37:$IV$133,3,0)</f>
        <v>250811</v>
      </c>
      <c r="Q23" s="6">
        <f>VLOOKUP(B23,[15]feb95!$A$37:$IV$127,3,0)</f>
        <v>27219</v>
      </c>
      <c r="R23" s="6">
        <f>VLOOKUP(B23,[16]mar95!$A$37:$IV$128,3,0)</f>
        <v>62866</v>
      </c>
      <c r="S23" s="6">
        <f>VLOOKUP(B23,[17]apr95!$A$37:$IV$122,3,0)</f>
        <v>18832</v>
      </c>
      <c r="T23" s="6">
        <f>VLOOKUP(B23,[18]may95!$A$37:$IV$126,3,0)</f>
        <v>63619</v>
      </c>
      <c r="U23" s="6">
        <f>VLOOKUP(B23,[19]jun95!$A$37:$IV$141,3,0)</f>
        <v>208668</v>
      </c>
      <c r="V23" s="6" t="e">
        <f>VLOOKUP(B23,[20]jul95!$A$37:$IV$140,3,0)</f>
        <v>#N/A</v>
      </c>
      <c r="W23" s="6">
        <f>VLOOKUP(B23,[21]aug95!$A$37:$IV$139,3,0)</f>
        <v>454782</v>
      </c>
      <c r="X23" s="6">
        <f>VLOOKUP(B23,[22]sep95!$A$37:$IV$138,3,0)</f>
        <v>51851</v>
      </c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N23" s="4">
        <v>34943</v>
      </c>
      <c r="CO23" s="5">
        <f t="shared" si="0"/>
        <v>0.78519610000000006</v>
      </c>
      <c r="CP23" s="5">
        <f t="shared" si="12"/>
        <v>8.946966666666667E-3</v>
      </c>
      <c r="CQ23" s="5">
        <f t="shared" si="7"/>
        <v>4.8046666666666663E-3</v>
      </c>
      <c r="CR23" s="5">
        <f t="shared" si="13"/>
        <v>1.1490999999999999E-3</v>
      </c>
      <c r="CS23" s="5">
        <f t="shared" si="14"/>
        <v>4.1381333333333336E-3</v>
      </c>
      <c r="CT23" s="5">
        <f t="shared" si="15"/>
        <v>8.4887000000000001E-3</v>
      </c>
      <c r="CU23" s="5">
        <f t="shared" si="16"/>
        <v>1.7113199999999999E-2</v>
      </c>
      <c r="CV23" s="5">
        <f t="shared" si="17"/>
        <v>1.17625E-2</v>
      </c>
      <c r="CW23" s="5">
        <f t="shared" si="18"/>
        <v>6.3717333333333332E-3</v>
      </c>
      <c r="CX23" s="5">
        <f t="shared" si="19"/>
        <v>1.2128066666666666E-2</v>
      </c>
      <c r="CY23" s="5">
        <f t="shared" si="20"/>
        <v>7.7084666666666661E-3</v>
      </c>
      <c r="CZ23" s="5">
        <f t="shared" si="21"/>
        <v>2.0392E-2</v>
      </c>
      <c r="DA23" s="5">
        <f t="shared" si="22"/>
        <v>1.0131266666666666E-2</v>
      </c>
      <c r="DB23" s="5">
        <f t="shared" si="23"/>
        <v>8.3603666666666673E-3</v>
      </c>
      <c r="DC23" s="5">
        <f t="shared" si="24"/>
        <v>9.0729999999999999E-4</v>
      </c>
      <c r="DD23" s="5">
        <f t="shared" si="25"/>
        <v>2.0955333333333337E-3</v>
      </c>
      <c r="DE23" s="5">
        <f t="shared" si="26"/>
        <v>6.2773333333333338E-4</v>
      </c>
      <c r="DF23" s="5">
        <f t="shared" si="27"/>
        <v>2.120633333333333E-3</v>
      </c>
      <c r="DG23" s="5">
        <f t="shared" si="28"/>
        <v>6.9556000000000002E-3</v>
      </c>
      <c r="DH23" s="5" t="e">
        <f t="shared" si="29"/>
        <v>#N/A</v>
      </c>
      <c r="DI23" s="5">
        <f t="shared" si="30"/>
        <v>1.51594E-2</v>
      </c>
      <c r="DJ23" s="5">
        <f t="shared" si="31"/>
        <v>1.7283666666666668E-3</v>
      </c>
      <c r="DK23" s="5">
        <f t="shared" si="32"/>
        <v>0</v>
      </c>
      <c r="DL23" s="5">
        <f t="shared" si="33"/>
        <v>0</v>
      </c>
      <c r="DM23" s="5">
        <f t="shared" si="34"/>
        <v>0</v>
      </c>
      <c r="DN23" s="5">
        <f t="shared" si="35"/>
        <v>0</v>
      </c>
      <c r="DO23" s="5">
        <f t="shared" si="36"/>
        <v>0</v>
      </c>
      <c r="DP23" s="5">
        <f t="shared" si="37"/>
        <v>0</v>
      </c>
      <c r="DQ23" s="5">
        <f t="shared" si="38"/>
        <v>0</v>
      </c>
      <c r="DR23" s="5">
        <f t="shared" si="39"/>
        <v>0</v>
      </c>
      <c r="DS23" s="5">
        <f t="shared" si="40"/>
        <v>0</v>
      </c>
      <c r="DT23" s="5">
        <f t="shared" si="41"/>
        <v>0</v>
      </c>
      <c r="DU23" s="5">
        <f t="shared" si="8"/>
        <v>0</v>
      </c>
      <c r="DV23" s="5">
        <f t="shared" si="42"/>
        <v>0</v>
      </c>
      <c r="DW23" s="5">
        <f t="shared" si="43"/>
        <v>0</v>
      </c>
      <c r="DX23" s="5">
        <f t="shared" si="44"/>
        <v>0</v>
      </c>
      <c r="DY23" s="5">
        <f t="shared" si="45"/>
        <v>0</v>
      </c>
      <c r="DZ23" s="5">
        <f t="shared" si="46"/>
        <v>0</v>
      </c>
      <c r="EA23" s="5">
        <f t="shared" si="47"/>
        <v>0</v>
      </c>
      <c r="EB23" s="5">
        <f t="shared" si="48"/>
        <v>0</v>
      </c>
      <c r="EC23" s="5">
        <f t="shared" si="49"/>
        <v>0</v>
      </c>
      <c r="ED23" s="5">
        <f t="shared" si="50"/>
        <v>0</v>
      </c>
      <c r="EE23" s="5">
        <f t="shared" si="51"/>
        <v>0</v>
      </c>
      <c r="EF23" s="5">
        <f t="shared" si="52"/>
        <v>0</v>
      </c>
      <c r="EG23" s="5">
        <f t="shared" si="53"/>
        <v>0</v>
      </c>
      <c r="EH23" s="5">
        <f t="shared" si="54"/>
        <v>0</v>
      </c>
      <c r="EI23" s="5">
        <f t="shared" si="55"/>
        <v>0</v>
      </c>
      <c r="EJ23" s="5">
        <f t="shared" si="56"/>
        <v>0</v>
      </c>
      <c r="EK23" s="5">
        <f t="shared" si="9"/>
        <v>0</v>
      </c>
      <c r="EL23" s="5">
        <f t="shared" si="57"/>
        <v>0</v>
      </c>
      <c r="EM23" s="5">
        <f t="shared" si="58"/>
        <v>0</v>
      </c>
      <c r="EN23" s="5">
        <f t="shared" si="59"/>
        <v>0</v>
      </c>
      <c r="EO23" s="5">
        <f t="shared" si="60"/>
        <v>0</v>
      </c>
      <c r="EP23" s="5">
        <f t="shared" si="61"/>
        <v>0</v>
      </c>
      <c r="EQ23" s="5">
        <f t="shared" si="62"/>
        <v>0</v>
      </c>
      <c r="ER23" s="5">
        <f t="shared" si="63"/>
        <v>0</v>
      </c>
      <c r="ES23" s="5">
        <f t="shared" si="64"/>
        <v>0</v>
      </c>
      <c r="ET23" s="5">
        <f t="shared" si="65"/>
        <v>0</v>
      </c>
      <c r="EU23" s="5">
        <f t="shared" si="66"/>
        <v>0</v>
      </c>
      <c r="EV23" s="5">
        <f t="shared" si="67"/>
        <v>0</v>
      </c>
      <c r="EW23" s="5">
        <f t="shared" si="68"/>
        <v>0</v>
      </c>
      <c r="EX23" s="5">
        <f t="shared" si="69"/>
        <v>0</v>
      </c>
      <c r="EY23" s="5">
        <f t="shared" si="70"/>
        <v>0</v>
      </c>
      <c r="EZ23" s="5">
        <f t="shared" si="71"/>
        <v>0</v>
      </c>
      <c r="FA23" s="5">
        <f t="shared" si="10"/>
        <v>0</v>
      </c>
      <c r="FB23" s="5">
        <f t="shared" si="72"/>
        <v>0</v>
      </c>
      <c r="FC23" s="5">
        <f t="shared" si="73"/>
        <v>0</v>
      </c>
      <c r="FD23" s="5">
        <f t="shared" si="74"/>
        <v>0</v>
      </c>
      <c r="FE23" s="5">
        <f t="shared" si="75"/>
        <v>0</v>
      </c>
      <c r="FF23" s="5">
        <f t="shared" si="76"/>
        <v>0</v>
      </c>
      <c r="FG23" s="5">
        <f t="shared" si="77"/>
        <v>0</v>
      </c>
      <c r="FH23" s="5">
        <f t="shared" si="78"/>
        <v>0</v>
      </c>
      <c r="FI23" s="5">
        <f t="shared" si="79"/>
        <v>0</v>
      </c>
      <c r="FJ23" s="5">
        <f t="shared" si="80"/>
        <v>0</v>
      </c>
      <c r="FK23" s="5">
        <f t="shared" si="81"/>
        <v>0</v>
      </c>
      <c r="FL23" s="5">
        <f t="shared" si="82"/>
        <v>0</v>
      </c>
      <c r="FM23" s="5">
        <f t="shared" si="83"/>
        <v>0</v>
      </c>
      <c r="FN23" s="5">
        <f t="shared" si="84"/>
        <v>0</v>
      </c>
      <c r="FO23" s="5">
        <f t="shared" si="85"/>
        <v>0</v>
      </c>
      <c r="FP23" s="5">
        <f t="shared" si="86"/>
        <v>0</v>
      </c>
      <c r="FQ23" s="5">
        <f t="shared" si="11"/>
        <v>0</v>
      </c>
      <c r="FR23" s="5">
        <f t="shared" si="87"/>
        <v>0</v>
      </c>
      <c r="FS23" s="5">
        <f t="shared" si="88"/>
        <v>0</v>
      </c>
      <c r="FT23" s="5">
        <f t="shared" si="89"/>
        <v>0</v>
      </c>
      <c r="FU23" s="5">
        <f t="shared" si="90"/>
        <v>0</v>
      </c>
      <c r="FV23" s="5">
        <f t="shared" si="91"/>
        <v>0</v>
      </c>
      <c r="FW23" s="5">
        <f t="shared" si="92"/>
        <v>0</v>
      </c>
      <c r="FX23" s="5">
        <f t="shared" si="93"/>
        <v>0</v>
      </c>
    </row>
    <row r="24" spans="1:180" x14ac:dyDescent="0.2">
      <c r="A24" s="2">
        <v>31</v>
      </c>
      <c r="B24" s="1">
        <v>34973</v>
      </c>
      <c r="C24" s="6">
        <f>VLOOKUP(B24,'[1]1993'!$A$375:$IV$485,3,0)</f>
        <v>22728222</v>
      </c>
      <c r="D24" s="6">
        <f>VLOOKUP(B24,[2]jan94!$A$38:$IV$148,3,0)</f>
        <v>326133</v>
      </c>
      <c r="E24" s="6">
        <f>VLOOKUP(B24,[3]feb94!$A$38:$IV$148,3,0)</f>
        <v>177362</v>
      </c>
      <c r="F24" s="6">
        <f>VLOOKUP(B24,[4]mar94!$A$38:$IV$140,3,0)</f>
        <v>34934</v>
      </c>
      <c r="G24" s="6">
        <f>VLOOKUP(B24,[5]apr94!$A$38:$IV$146,3,0)</f>
        <v>148255</v>
      </c>
      <c r="H24" s="6">
        <f>VLOOKUP(B24,[6]may94!$A$38:$IV$1443,3,0)</f>
        <v>271917</v>
      </c>
      <c r="I24" s="6">
        <f>VLOOKUP(B24,[7]jun94!$A$38:$IV$143,3,0)</f>
        <v>562852</v>
      </c>
      <c r="J24" s="6">
        <f>VLOOKUP(B24,[8]jul94!$A$38:$IV$143,3,0)</f>
        <v>397299</v>
      </c>
      <c r="K24" s="6">
        <f>VLOOKUP(B24,[9]aug94!$A$38:$IV$142,3,0)</f>
        <v>220458</v>
      </c>
      <c r="L24" s="6">
        <f>VLOOKUP(B24,[10]sep94!$A$38:$IV$140,3,0)</f>
        <v>318814</v>
      </c>
      <c r="M24" s="6">
        <f>VLOOKUP(B24,[11]oct94!$A$38:$IV$139,3,0)</f>
        <v>242599</v>
      </c>
      <c r="N24" s="6">
        <f>VLOOKUP(B24,[12]nov94!$A$38:$IV$139,3,0)</f>
        <v>706832</v>
      </c>
      <c r="O24" s="6">
        <f>VLOOKUP(B24,[13]dec94!$A$38:$IV$138,3,0)</f>
        <v>286232</v>
      </c>
      <c r="P24" s="6">
        <f>VLOOKUP(B24,[14]jan95!$A$37:$IV$133,3,0)</f>
        <v>250786</v>
      </c>
      <c r="Q24" s="6">
        <f>VLOOKUP(B24,[15]feb95!$A$37:$IV$127,3,0)</f>
        <v>24099</v>
      </c>
      <c r="R24" s="6">
        <f>VLOOKUP(B24,[16]mar95!$A$37:$IV$128,3,0)</f>
        <v>67674</v>
      </c>
      <c r="S24" s="6">
        <f>VLOOKUP(B24,[17]apr95!$A$37:$IV$122,3,0)</f>
        <v>18785</v>
      </c>
      <c r="T24" s="6">
        <f>VLOOKUP(B24,[18]may95!$A$37:$IV$126,3,0)</f>
        <v>59439</v>
      </c>
      <c r="U24" s="6">
        <f>VLOOKUP(B24,[19]jun95!$A$37:$IV$141,3,0)</f>
        <v>187451</v>
      </c>
      <c r="V24" s="6" t="e">
        <f>VLOOKUP(B24,[20]jul95!$A$37:$IV$140,3,0)</f>
        <v>#N/A</v>
      </c>
      <c r="W24" s="6">
        <f>VLOOKUP(B24,[21]aug95!$A$37:$IV$139,3,0)</f>
        <v>343603</v>
      </c>
      <c r="X24" s="6">
        <f>VLOOKUP(B24,[22]sep95!$A$37:$IV$138,3,0)</f>
        <v>40772</v>
      </c>
      <c r="Y24" s="6">
        <f>VLOOKUP(B24,[23]oct95!$A$37:$IV$123,3,0)</f>
        <v>30342</v>
      </c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N24" s="4">
        <v>34973</v>
      </c>
      <c r="CO24" s="5">
        <f t="shared" si="0"/>
        <v>0.73316845161290323</v>
      </c>
      <c r="CP24" s="5">
        <f t="shared" si="12"/>
        <v>1.052041935483871E-2</v>
      </c>
      <c r="CQ24" s="5">
        <f t="shared" si="7"/>
        <v>5.7213548387096769E-3</v>
      </c>
      <c r="CR24" s="5">
        <f t="shared" si="13"/>
        <v>1.1269032258064515E-3</v>
      </c>
      <c r="CS24" s="5">
        <f t="shared" si="14"/>
        <v>4.7824193548387092E-3</v>
      </c>
      <c r="CT24" s="5">
        <f t="shared" si="15"/>
        <v>8.7715161290322589E-3</v>
      </c>
      <c r="CU24" s="5">
        <f t="shared" si="16"/>
        <v>1.8156516129032258E-2</v>
      </c>
      <c r="CV24" s="5">
        <f t="shared" si="17"/>
        <v>1.2816096774193549E-2</v>
      </c>
      <c r="CW24" s="5">
        <f t="shared" si="18"/>
        <v>7.1115483870967736E-3</v>
      </c>
      <c r="CX24" s="5">
        <f t="shared" si="19"/>
        <v>1.0284322580645161E-2</v>
      </c>
      <c r="CY24" s="5">
        <f t="shared" si="20"/>
        <v>7.825774193548388E-3</v>
      </c>
      <c r="CZ24" s="5">
        <f t="shared" si="21"/>
        <v>2.2801032258064517E-2</v>
      </c>
      <c r="DA24" s="5">
        <f t="shared" si="22"/>
        <v>9.2332903225806444E-3</v>
      </c>
      <c r="DB24" s="5">
        <f t="shared" si="23"/>
        <v>8.0898709677419359E-3</v>
      </c>
      <c r="DC24" s="5">
        <f t="shared" si="24"/>
        <v>7.7738709677419352E-4</v>
      </c>
      <c r="DD24" s="5">
        <f t="shared" si="25"/>
        <v>2.1830322580645161E-3</v>
      </c>
      <c r="DE24" s="5">
        <f t="shared" si="26"/>
        <v>6.0596774193548387E-4</v>
      </c>
      <c r="DF24" s="5">
        <f t="shared" si="27"/>
        <v>1.9173870967741935E-3</v>
      </c>
      <c r="DG24" s="5">
        <f t="shared" si="28"/>
        <v>6.0468064516129034E-3</v>
      </c>
      <c r="DH24" s="5" t="e">
        <f t="shared" si="29"/>
        <v>#N/A</v>
      </c>
      <c r="DI24" s="5">
        <f t="shared" si="30"/>
        <v>1.1083967741935484E-2</v>
      </c>
      <c r="DJ24" s="5">
        <f t="shared" si="31"/>
        <v>1.3152258064516129E-3</v>
      </c>
      <c r="DK24" s="5">
        <f t="shared" si="32"/>
        <v>9.7877419354838713E-4</v>
      </c>
      <c r="DL24" s="5">
        <f t="shared" si="33"/>
        <v>0</v>
      </c>
      <c r="DM24" s="5">
        <f t="shared" si="34"/>
        <v>0</v>
      </c>
      <c r="DN24" s="5">
        <f t="shared" si="35"/>
        <v>0</v>
      </c>
      <c r="DO24" s="5">
        <f t="shared" si="36"/>
        <v>0</v>
      </c>
      <c r="DP24" s="5">
        <f t="shared" si="37"/>
        <v>0</v>
      </c>
      <c r="DQ24" s="5">
        <f t="shared" si="38"/>
        <v>0</v>
      </c>
      <c r="DR24" s="5">
        <f t="shared" si="39"/>
        <v>0</v>
      </c>
      <c r="DS24" s="5">
        <f t="shared" si="40"/>
        <v>0</v>
      </c>
      <c r="DT24" s="5">
        <f t="shared" si="41"/>
        <v>0</v>
      </c>
      <c r="DU24" s="5">
        <f t="shared" si="8"/>
        <v>0</v>
      </c>
      <c r="DV24" s="5">
        <f t="shared" si="42"/>
        <v>0</v>
      </c>
      <c r="DW24" s="5">
        <f t="shared" si="43"/>
        <v>0</v>
      </c>
      <c r="DX24" s="5">
        <f t="shared" si="44"/>
        <v>0</v>
      </c>
      <c r="DY24" s="5">
        <f t="shared" si="45"/>
        <v>0</v>
      </c>
      <c r="DZ24" s="5">
        <f t="shared" si="46"/>
        <v>0</v>
      </c>
      <c r="EA24" s="5">
        <f t="shared" si="47"/>
        <v>0</v>
      </c>
      <c r="EB24" s="5">
        <f t="shared" si="48"/>
        <v>0</v>
      </c>
      <c r="EC24" s="5">
        <f t="shared" si="49"/>
        <v>0</v>
      </c>
      <c r="ED24" s="5">
        <f t="shared" si="50"/>
        <v>0</v>
      </c>
      <c r="EE24" s="5">
        <f t="shared" si="51"/>
        <v>0</v>
      </c>
      <c r="EF24" s="5">
        <f t="shared" si="52"/>
        <v>0</v>
      </c>
      <c r="EG24" s="5">
        <f t="shared" si="53"/>
        <v>0</v>
      </c>
      <c r="EH24" s="5">
        <f t="shared" si="54"/>
        <v>0</v>
      </c>
      <c r="EI24" s="5">
        <f t="shared" si="55"/>
        <v>0</v>
      </c>
      <c r="EJ24" s="5">
        <f t="shared" si="56"/>
        <v>0</v>
      </c>
      <c r="EK24" s="5">
        <f t="shared" si="9"/>
        <v>0</v>
      </c>
      <c r="EL24" s="5">
        <f t="shared" si="57"/>
        <v>0</v>
      </c>
      <c r="EM24" s="5">
        <f t="shared" si="58"/>
        <v>0</v>
      </c>
      <c r="EN24" s="5">
        <f t="shared" si="59"/>
        <v>0</v>
      </c>
      <c r="EO24" s="5">
        <f t="shared" si="60"/>
        <v>0</v>
      </c>
      <c r="EP24" s="5">
        <f t="shared" si="61"/>
        <v>0</v>
      </c>
      <c r="EQ24" s="5">
        <f t="shared" si="62"/>
        <v>0</v>
      </c>
      <c r="ER24" s="5">
        <f t="shared" si="63"/>
        <v>0</v>
      </c>
      <c r="ES24" s="5">
        <f t="shared" si="64"/>
        <v>0</v>
      </c>
      <c r="ET24" s="5">
        <f t="shared" si="65"/>
        <v>0</v>
      </c>
      <c r="EU24" s="5">
        <f t="shared" si="66"/>
        <v>0</v>
      </c>
      <c r="EV24" s="5">
        <f t="shared" si="67"/>
        <v>0</v>
      </c>
      <c r="EW24" s="5">
        <f t="shared" si="68"/>
        <v>0</v>
      </c>
      <c r="EX24" s="5">
        <f t="shared" si="69"/>
        <v>0</v>
      </c>
      <c r="EY24" s="5">
        <f t="shared" si="70"/>
        <v>0</v>
      </c>
      <c r="EZ24" s="5">
        <f t="shared" si="71"/>
        <v>0</v>
      </c>
      <c r="FA24" s="5">
        <f t="shared" si="10"/>
        <v>0</v>
      </c>
      <c r="FB24" s="5">
        <f t="shared" si="72"/>
        <v>0</v>
      </c>
      <c r="FC24" s="5">
        <f t="shared" si="73"/>
        <v>0</v>
      </c>
      <c r="FD24" s="5">
        <f t="shared" si="74"/>
        <v>0</v>
      </c>
      <c r="FE24" s="5">
        <f t="shared" si="75"/>
        <v>0</v>
      </c>
      <c r="FF24" s="5">
        <f t="shared" si="76"/>
        <v>0</v>
      </c>
      <c r="FG24" s="5">
        <f t="shared" si="77"/>
        <v>0</v>
      </c>
      <c r="FH24" s="5">
        <f t="shared" si="78"/>
        <v>0</v>
      </c>
      <c r="FI24" s="5">
        <f t="shared" si="79"/>
        <v>0</v>
      </c>
      <c r="FJ24" s="5">
        <f t="shared" si="80"/>
        <v>0</v>
      </c>
      <c r="FK24" s="5">
        <f t="shared" si="81"/>
        <v>0</v>
      </c>
      <c r="FL24" s="5">
        <f t="shared" si="82"/>
        <v>0</v>
      </c>
      <c r="FM24" s="5">
        <f t="shared" si="83"/>
        <v>0</v>
      </c>
      <c r="FN24" s="5">
        <f t="shared" si="84"/>
        <v>0</v>
      </c>
      <c r="FO24" s="5">
        <f t="shared" si="85"/>
        <v>0</v>
      </c>
      <c r="FP24" s="5">
        <f t="shared" si="86"/>
        <v>0</v>
      </c>
      <c r="FQ24" s="5">
        <f t="shared" si="11"/>
        <v>0</v>
      </c>
      <c r="FR24" s="5">
        <f t="shared" si="87"/>
        <v>0</v>
      </c>
      <c r="FS24" s="5">
        <f t="shared" si="88"/>
        <v>0</v>
      </c>
      <c r="FT24" s="5">
        <f t="shared" si="89"/>
        <v>0</v>
      </c>
      <c r="FU24" s="5">
        <f t="shared" si="90"/>
        <v>0</v>
      </c>
      <c r="FV24" s="5">
        <f t="shared" si="91"/>
        <v>0</v>
      </c>
      <c r="FW24" s="5">
        <f t="shared" si="92"/>
        <v>0</v>
      </c>
      <c r="FX24" s="5">
        <f t="shared" si="93"/>
        <v>0</v>
      </c>
    </row>
    <row r="25" spans="1:180" x14ac:dyDescent="0.2">
      <c r="A25" s="2">
        <v>30</v>
      </c>
      <c r="B25" s="1">
        <v>35004</v>
      </c>
      <c r="C25" s="6">
        <f>VLOOKUP(B25,'[1]1993'!$A$375:$IV$485,3,0)</f>
        <v>22574296</v>
      </c>
      <c r="D25" s="6">
        <f>VLOOKUP(B25,[2]jan94!$A$38:$IV$148,3,0)</f>
        <v>307400</v>
      </c>
      <c r="E25" s="6">
        <f>VLOOKUP(B25,[3]feb94!$A$38:$IV$148,3,0)</f>
        <v>194804</v>
      </c>
      <c r="F25" s="6">
        <f>VLOOKUP(B25,[4]mar94!$A$38:$IV$140,3,0)</f>
        <v>36327</v>
      </c>
      <c r="G25" s="6">
        <f>VLOOKUP(B25,[5]apr94!$A$38:$IV$146,3,0)</f>
        <v>150336</v>
      </c>
      <c r="H25" s="6">
        <f>VLOOKUP(B25,[6]may94!$A$38:$IV$1443,3,0)</f>
        <v>297269</v>
      </c>
      <c r="I25" s="6">
        <f>VLOOKUP(B25,[7]jun94!$A$38:$IV$143,3,0)</f>
        <v>252319</v>
      </c>
      <c r="J25" s="6">
        <f>VLOOKUP(B25,[8]jul94!$A$38:$IV$143,3,0)</f>
        <v>489517</v>
      </c>
      <c r="K25" s="6">
        <f>VLOOKUP(B25,[9]aug94!$A$38:$IV$142,3,0)</f>
        <v>205386</v>
      </c>
      <c r="L25" s="6">
        <f>VLOOKUP(B25,[10]sep94!$A$38:$IV$140,3,0)</f>
        <v>293267</v>
      </c>
      <c r="M25" s="6">
        <f>VLOOKUP(B25,[11]oct94!$A$38:$IV$139,3,0)</f>
        <v>274437</v>
      </c>
      <c r="N25" s="6">
        <f>VLOOKUP(B25,[12]nov94!$A$38:$IV$139,3,0)</f>
        <v>651752</v>
      </c>
      <c r="O25" s="6">
        <f>VLOOKUP(B25,[13]dec94!$A$38:$IV$138,3,0)</f>
        <v>297213</v>
      </c>
      <c r="P25" s="6">
        <f>VLOOKUP(B25,[14]jan95!$A$37:$IV$133,3,0)</f>
        <v>181665</v>
      </c>
      <c r="Q25" s="6">
        <f>VLOOKUP(B25,[15]feb95!$A$37:$IV$127,3,0)</f>
        <v>23708</v>
      </c>
      <c r="R25" s="6">
        <f>VLOOKUP(B25,[16]mar95!$A$37:$IV$128,3,0)</f>
        <v>60475</v>
      </c>
      <c r="S25" s="6">
        <f>VLOOKUP(B25,[17]apr95!$A$37:$IV$122,3,0)</f>
        <v>15519</v>
      </c>
      <c r="T25" s="6">
        <f>VLOOKUP(B25,[18]may95!$A$37:$IV$126,3,0)</f>
        <v>47263</v>
      </c>
      <c r="U25" s="6">
        <f>VLOOKUP(B25,[19]jun95!$A$37:$IV$141,3,0)</f>
        <v>192616</v>
      </c>
      <c r="V25" s="6" t="e">
        <f>VLOOKUP(B25,[20]jul95!$A$37:$IV$140,3,0)</f>
        <v>#N/A</v>
      </c>
      <c r="W25" s="6">
        <f>VLOOKUP(B25,[21]aug95!$A$37:$IV$139,3,0)</f>
        <v>306001</v>
      </c>
      <c r="X25" s="6">
        <f>VLOOKUP(B25,[22]sep95!$A$37:$IV$138,3,0)</f>
        <v>78096</v>
      </c>
      <c r="Y25" s="6">
        <f>VLOOKUP(B25,[23]oct95!$A$37:$IV$123,3,0)</f>
        <v>82025</v>
      </c>
      <c r="Z25" s="6">
        <f>VLOOKUP(B25,[24]nov95!$A$37:$IV$122,3,0)</f>
        <v>119872</v>
      </c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N25" s="4">
        <v>35004</v>
      </c>
      <c r="CO25" s="5">
        <f t="shared" si="0"/>
        <v>0.75247653333333331</v>
      </c>
      <c r="CP25" s="5">
        <f t="shared" si="12"/>
        <v>1.0246666666666666E-2</v>
      </c>
      <c r="CQ25" s="5">
        <f t="shared" si="7"/>
        <v>6.493466666666667E-3</v>
      </c>
      <c r="CR25" s="5">
        <f t="shared" si="13"/>
        <v>1.2109E-3</v>
      </c>
      <c r="CS25" s="5">
        <f t="shared" si="14"/>
        <v>5.0111999999999995E-3</v>
      </c>
      <c r="CT25" s="5">
        <f t="shared" si="15"/>
        <v>9.9089666666666663E-3</v>
      </c>
      <c r="CU25" s="5">
        <f t="shared" si="16"/>
        <v>8.4106333333333338E-3</v>
      </c>
      <c r="CV25" s="5">
        <f t="shared" si="17"/>
        <v>1.6317233333333334E-2</v>
      </c>
      <c r="CW25" s="5">
        <f t="shared" si="18"/>
        <v>6.8462000000000002E-3</v>
      </c>
      <c r="CX25" s="5">
        <f t="shared" si="19"/>
        <v>9.7755666666666675E-3</v>
      </c>
      <c r="CY25" s="5">
        <f t="shared" si="20"/>
        <v>9.1478999999999987E-3</v>
      </c>
      <c r="CZ25" s="5">
        <f t="shared" si="21"/>
        <v>2.1725066666666668E-2</v>
      </c>
      <c r="DA25" s="5">
        <f t="shared" si="22"/>
        <v>9.9071000000000003E-3</v>
      </c>
      <c r="DB25" s="5">
        <f t="shared" si="23"/>
        <v>6.0555000000000001E-3</v>
      </c>
      <c r="DC25" s="5">
        <f t="shared" si="24"/>
        <v>7.9026666666666661E-4</v>
      </c>
      <c r="DD25" s="5">
        <f t="shared" si="25"/>
        <v>2.0158333333333335E-3</v>
      </c>
      <c r="DE25" s="5">
        <f t="shared" si="26"/>
        <v>5.1729999999999994E-4</v>
      </c>
      <c r="DF25" s="5">
        <f t="shared" si="27"/>
        <v>1.5754333333333334E-3</v>
      </c>
      <c r="DG25" s="5">
        <f t="shared" si="28"/>
        <v>6.420533333333334E-3</v>
      </c>
      <c r="DH25" s="5" t="e">
        <f t="shared" si="29"/>
        <v>#N/A</v>
      </c>
      <c r="DI25" s="5">
        <f t="shared" si="30"/>
        <v>1.0200033333333334E-2</v>
      </c>
      <c r="DJ25" s="5">
        <f t="shared" si="31"/>
        <v>2.6032E-3</v>
      </c>
      <c r="DK25" s="5">
        <f t="shared" si="32"/>
        <v>2.7341666666666669E-3</v>
      </c>
      <c r="DL25" s="5">
        <f t="shared" si="33"/>
        <v>3.9957333333333336E-3</v>
      </c>
      <c r="DM25" s="5">
        <f t="shared" si="34"/>
        <v>0</v>
      </c>
      <c r="DN25" s="5">
        <f t="shared" si="35"/>
        <v>0</v>
      </c>
      <c r="DO25" s="5">
        <f t="shared" si="36"/>
        <v>0</v>
      </c>
      <c r="DP25" s="5">
        <f t="shared" si="37"/>
        <v>0</v>
      </c>
      <c r="DQ25" s="5">
        <f t="shared" si="38"/>
        <v>0</v>
      </c>
      <c r="DR25" s="5">
        <f t="shared" si="39"/>
        <v>0</v>
      </c>
      <c r="DS25" s="5">
        <f t="shared" si="40"/>
        <v>0</v>
      </c>
      <c r="DT25" s="5">
        <f t="shared" si="41"/>
        <v>0</v>
      </c>
      <c r="DU25" s="5">
        <f t="shared" si="8"/>
        <v>0</v>
      </c>
      <c r="DV25" s="5">
        <f t="shared" si="42"/>
        <v>0</v>
      </c>
      <c r="DW25" s="5">
        <f t="shared" si="43"/>
        <v>0</v>
      </c>
      <c r="DX25" s="5">
        <f t="shared" si="44"/>
        <v>0</v>
      </c>
      <c r="DY25" s="5">
        <f t="shared" si="45"/>
        <v>0</v>
      </c>
      <c r="DZ25" s="5">
        <f t="shared" si="46"/>
        <v>0</v>
      </c>
      <c r="EA25" s="5">
        <f t="shared" si="47"/>
        <v>0</v>
      </c>
      <c r="EB25" s="5">
        <f t="shared" si="48"/>
        <v>0</v>
      </c>
      <c r="EC25" s="5">
        <f t="shared" si="49"/>
        <v>0</v>
      </c>
      <c r="ED25" s="5">
        <f t="shared" si="50"/>
        <v>0</v>
      </c>
      <c r="EE25" s="5">
        <f t="shared" si="51"/>
        <v>0</v>
      </c>
      <c r="EF25" s="5">
        <f t="shared" si="52"/>
        <v>0</v>
      </c>
      <c r="EG25" s="5">
        <f t="shared" si="53"/>
        <v>0</v>
      </c>
      <c r="EH25" s="5">
        <f t="shared" si="54"/>
        <v>0</v>
      </c>
      <c r="EI25" s="5">
        <f t="shared" si="55"/>
        <v>0</v>
      </c>
      <c r="EJ25" s="5">
        <f t="shared" si="56"/>
        <v>0</v>
      </c>
      <c r="EK25" s="5">
        <f t="shared" si="9"/>
        <v>0</v>
      </c>
      <c r="EL25" s="5">
        <f t="shared" si="57"/>
        <v>0</v>
      </c>
      <c r="EM25" s="5">
        <f t="shared" si="58"/>
        <v>0</v>
      </c>
      <c r="EN25" s="5">
        <f t="shared" si="59"/>
        <v>0</v>
      </c>
      <c r="EO25" s="5">
        <f t="shared" si="60"/>
        <v>0</v>
      </c>
      <c r="EP25" s="5">
        <f t="shared" si="61"/>
        <v>0</v>
      </c>
      <c r="EQ25" s="5">
        <f t="shared" si="62"/>
        <v>0</v>
      </c>
      <c r="ER25" s="5">
        <f t="shared" si="63"/>
        <v>0</v>
      </c>
      <c r="ES25" s="5">
        <f t="shared" si="64"/>
        <v>0</v>
      </c>
      <c r="ET25" s="5">
        <f t="shared" si="65"/>
        <v>0</v>
      </c>
      <c r="EU25" s="5">
        <f t="shared" si="66"/>
        <v>0</v>
      </c>
      <c r="EV25" s="5">
        <f t="shared" si="67"/>
        <v>0</v>
      </c>
      <c r="EW25" s="5">
        <f t="shared" si="68"/>
        <v>0</v>
      </c>
      <c r="EX25" s="5">
        <f t="shared" si="69"/>
        <v>0</v>
      </c>
      <c r="EY25" s="5">
        <f t="shared" si="70"/>
        <v>0</v>
      </c>
      <c r="EZ25" s="5">
        <f t="shared" si="71"/>
        <v>0</v>
      </c>
      <c r="FA25" s="5">
        <f t="shared" si="10"/>
        <v>0</v>
      </c>
      <c r="FB25" s="5">
        <f t="shared" si="72"/>
        <v>0</v>
      </c>
      <c r="FC25" s="5">
        <f t="shared" si="73"/>
        <v>0</v>
      </c>
      <c r="FD25" s="5">
        <f t="shared" si="74"/>
        <v>0</v>
      </c>
      <c r="FE25" s="5">
        <f t="shared" si="75"/>
        <v>0</v>
      </c>
      <c r="FF25" s="5">
        <f t="shared" si="76"/>
        <v>0</v>
      </c>
      <c r="FG25" s="5">
        <f t="shared" si="77"/>
        <v>0</v>
      </c>
      <c r="FH25" s="5">
        <f t="shared" si="78"/>
        <v>0</v>
      </c>
      <c r="FI25" s="5">
        <f t="shared" si="79"/>
        <v>0</v>
      </c>
      <c r="FJ25" s="5">
        <f t="shared" si="80"/>
        <v>0</v>
      </c>
      <c r="FK25" s="5">
        <f t="shared" si="81"/>
        <v>0</v>
      </c>
      <c r="FL25" s="5">
        <f t="shared" si="82"/>
        <v>0</v>
      </c>
      <c r="FM25" s="5">
        <f t="shared" si="83"/>
        <v>0</v>
      </c>
      <c r="FN25" s="5">
        <f t="shared" si="84"/>
        <v>0</v>
      </c>
      <c r="FO25" s="5">
        <f t="shared" si="85"/>
        <v>0</v>
      </c>
      <c r="FP25" s="5">
        <f t="shared" si="86"/>
        <v>0</v>
      </c>
      <c r="FQ25" s="5">
        <f t="shared" si="11"/>
        <v>0</v>
      </c>
      <c r="FR25" s="5">
        <f t="shared" si="87"/>
        <v>0</v>
      </c>
      <c r="FS25" s="5">
        <f t="shared" si="88"/>
        <v>0</v>
      </c>
      <c r="FT25" s="5">
        <f t="shared" si="89"/>
        <v>0</v>
      </c>
      <c r="FU25" s="5">
        <f t="shared" si="90"/>
        <v>0</v>
      </c>
      <c r="FV25" s="5">
        <f t="shared" si="91"/>
        <v>0</v>
      </c>
      <c r="FW25" s="5">
        <f t="shared" si="92"/>
        <v>0</v>
      </c>
      <c r="FX25" s="5">
        <f t="shared" si="93"/>
        <v>0</v>
      </c>
    </row>
    <row r="26" spans="1:180" x14ac:dyDescent="0.2">
      <c r="A26" s="2">
        <v>31</v>
      </c>
      <c r="B26" s="1">
        <v>35034</v>
      </c>
      <c r="C26" s="6">
        <f>VLOOKUP(B26,'[1]1993'!$A$375:$IV$485,3,0)</f>
        <v>22689633</v>
      </c>
      <c r="D26" s="6">
        <f>VLOOKUP(B26,[2]jan94!$A$38:$IV$148,3,0)</f>
        <v>306098</v>
      </c>
      <c r="E26" s="6">
        <f>VLOOKUP(B26,[3]feb94!$A$38:$IV$148,3,0)</f>
        <v>197616</v>
      </c>
      <c r="F26" s="6">
        <f>VLOOKUP(B26,[4]mar94!$A$38:$IV$140,3,0)</f>
        <v>31167</v>
      </c>
      <c r="G26" s="6">
        <f>VLOOKUP(B26,[5]apr94!$A$38:$IV$146,3,0)</f>
        <v>149025</v>
      </c>
      <c r="H26" s="6">
        <f>VLOOKUP(B26,[6]may94!$A$38:$IV$1443,3,0)</f>
        <v>317197</v>
      </c>
      <c r="I26" s="6">
        <f>VLOOKUP(B26,[7]jun94!$A$38:$IV$143,3,0)</f>
        <v>170748</v>
      </c>
      <c r="J26" s="6">
        <f>VLOOKUP(B26,[8]jul94!$A$38:$IV$143,3,0)</f>
        <v>512506</v>
      </c>
      <c r="K26" s="6">
        <f>VLOOKUP(B26,[9]aug94!$A$38:$IV$142,3,0)</f>
        <v>220295</v>
      </c>
      <c r="L26" s="6">
        <f>VLOOKUP(B26,[10]sep94!$A$38:$IV$140,3,0)</f>
        <v>285367</v>
      </c>
      <c r="M26" s="6">
        <f>VLOOKUP(B26,[11]oct94!$A$38:$IV$139,3,0)</f>
        <v>286453</v>
      </c>
      <c r="N26" s="6">
        <f>VLOOKUP(B26,[12]nov94!$A$38:$IV$139,3,0)</f>
        <v>650666</v>
      </c>
      <c r="O26" s="6">
        <f>VLOOKUP(B26,[13]dec94!$A$38:$IV$138,3,0)</f>
        <v>286328</v>
      </c>
      <c r="P26" s="6">
        <f>VLOOKUP(B26,[14]jan95!$A$37:$IV$133,3,0)</f>
        <v>263026</v>
      </c>
      <c r="Q26" s="6">
        <f>VLOOKUP(B26,[15]feb95!$A$37:$IV$127,3,0)</f>
        <v>34452</v>
      </c>
      <c r="R26" s="6">
        <f>VLOOKUP(B26,[16]mar95!$A$37:$IV$128,3,0)</f>
        <v>53394</v>
      </c>
      <c r="S26" s="6">
        <f>VLOOKUP(B26,[17]apr95!$A$37:$IV$122,3,0)</f>
        <v>17204</v>
      </c>
      <c r="T26" s="6">
        <f>VLOOKUP(B26,[18]may95!$A$37:$IV$126,3,0)</f>
        <v>49217</v>
      </c>
      <c r="U26" s="6">
        <f>VLOOKUP(B26,[19]jun95!$A$37:$IV$141,3,0)</f>
        <v>176295</v>
      </c>
      <c r="V26" s="6" t="e">
        <f>VLOOKUP(B26,[20]jul95!$A$37:$IV$140,3,0)</f>
        <v>#N/A</v>
      </c>
      <c r="W26" s="6">
        <f>VLOOKUP(B26,[21]aug95!$A$37:$IV$139,3,0)</f>
        <v>313348</v>
      </c>
      <c r="X26" s="6">
        <f>VLOOKUP(B26,[22]sep95!$A$37:$IV$138,3,0)</f>
        <v>104712</v>
      </c>
      <c r="Y26" s="6">
        <f>VLOOKUP(B26,[23]oct95!$A$37:$IV$123,3,0)</f>
        <v>105218</v>
      </c>
      <c r="Z26" s="6">
        <f>VLOOKUP(B26,[24]nov95!$A$37:$IV$122,3,0)</f>
        <v>115708</v>
      </c>
      <c r="AA26" s="6">
        <f>VLOOKUP(B26,[25]dec95!$A$37:$IV$119,3,0)</f>
        <v>153815</v>
      </c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N26" s="4">
        <v>35034</v>
      </c>
      <c r="CO26" s="5">
        <f t="shared" si="0"/>
        <v>0.73192364516129038</v>
      </c>
      <c r="CP26" s="5">
        <f t="shared" si="12"/>
        <v>9.8741290322580631E-3</v>
      </c>
      <c r="CQ26" s="5">
        <f t="shared" si="7"/>
        <v>6.3747096774193551E-3</v>
      </c>
      <c r="CR26" s="5">
        <f t="shared" si="13"/>
        <v>1.0053870967741936E-3</v>
      </c>
      <c r="CS26" s="5">
        <f t="shared" si="14"/>
        <v>4.8072580645161286E-3</v>
      </c>
      <c r="CT26" s="5">
        <f t="shared" si="15"/>
        <v>1.023216129032258E-2</v>
      </c>
      <c r="CU26" s="5">
        <f t="shared" si="16"/>
        <v>5.5080000000000007E-3</v>
      </c>
      <c r="CV26" s="5">
        <f t="shared" si="17"/>
        <v>1.6532451612903225E-2</v>
      </c>
      <c r="CW26" s="5">
        <f t="shared" si="18"/>
        <v>7.1062903225806448E-3</v>
      </c>
      <c r="CX26" s="5">
        <f t="shared" si="19"/>
        <v>9.2053870967741935E-3</v>
      </c>
      <c r="CY26" s="5">
        <f t="shared" si="20"/>
        <v>9.2404193548387102E-3</v>
      </c>
      <c r="CZ26" s="5">
        <f t="shared" si="21"/>
        <v>2.0989225806451611E-2</v>
      </c>
      <c r="DA26" s="5">
        <f t="shared" si="22"/>
        <v>9.236387096774195E-3</v>
      </c>
      <c r="DB26" s="5">
        <f t="shared" si="23"/>
        <v>8.484709677419355E-3</v>
      </c>
      <c r="DC26" s="5">
        <f t="shared" si="24"/>
        <v>1.1113548387096776E-3</v>
      </c>
      <c r="DD26" s="5">
        <f t="shared" si="25"/>
        <v>1.7223870967741934E-3</v>
      </c>
      <c r="DE26" s="5">
        <f t="shared" si="26"/>
        <v>5.5496774193548393E-4</v>
      </c>
      <c r="DF26" s="5">
        <f t="shared" si="27"/>
        <v>1.5876451612903224E-3</v>
      </c>
      <c r="DG26" s="5">
        <f t="shared" si="28"/>
        <v>5.6869354838709682E-3</v>
      </c>
      <c r="DH26" s="5" t="e">
        <f t="shared" si="29"/>
        <v>#N/A</v>
      </c>
      <c r="DI26" s="5">
        <f t="shared" si="30"/>
        <v>1.0108000000000001E-2</v>
      </c>
      <c r="DJ26" s="5">
        <f t="shared" si="31"/>
        <v>3.377806451612903E-3</v>
      </c>
      <c r="DK26" s="5">
        <f t="shared" si="32"/>
        <v>3.3941290322580648E-3</v>
      </c>
      <c r="DL26" s="5">
        <f t="shared" si="33"/>
        <v>3.7325161290322584E-3</v>
      </c>
      <c r="DM26" s="5">
        <f t="shared" si="34"/>
        <v>4.9617741935483869E-3</v>
      </c>
      <c r="DN26" s="5">
        <f t="shared" si="35"/>
        <v>0</v>
      </c>
      <c r="DO26" s="5">
        <f t="shared" si="36"/>
        <v>0</v>
      </c>
      <c r="DP26" s="5">
        <f t="shared" si="37"/>
        <v>0</v>
      </c>
      <c r="DQ26" s="5">
        <f t="shared" si="38"/>
        <v>0</v>
      </c>
      <c r="DR26" s="5">
        <f t="shared" si="39"/>
        <v>0</v>
      </c>
      <c r="DS26" s="5">
        <f t="shared" si="40"/>
        <v>0</v>
      </c>
      <c r="DT26" s="5">
        <f t="shared" si="41"/>
        <v>0</v>
      </c>
      <c r="DU26" s="5">
        <f t="shared" si="8"/>
        <v>0</v>
      </c>
      <c r="DV26" s="5">
        <f t="shared" si="42"/>
        <v>0</v>
      </c>
      <c r="DW26" s="5">
        <f t="shared" si="43"/>
        <v>0</v>
      </c>
      <c r="DX26" s="5">
        <f t="shared" si="44"/>
        <v>0</v>
      </c>
      <c r="DY26" s="5">
        <f t="shared" si="45"/>
        <v>0</v>
      </c>
      <c r="DZ26" s="5">
        <f t="shared" si="46"/>
        <v>0</v>
      </c>
      <c r="EA26" s="5">
        <f t="shared" si="47"/>
        <v>0</v>
      </c>
      <c r="EB26" s="5">
        <f t="shared" si="48"/>
        <v>0</v>
      </c>
      <c r="EC26" s="5">
        <f t="shared" si="49"/>
        <v>0</v>
      </c>
      <c r="ED26" s="5">
        <f t="shared" si="50"/>
        <v>0</v>
      </c>
      <c r="EE26" s="5">
        <f t="shared" si="51"/>
        <v>0</v>
      </c>
      <c r="EF26" s="5">
        <f t="shared" si="52"/>
        <v>0</v>
      </c>
      <c r="EG26" s="5">
        <f t="shared" si="53"/>
        <v>0</v>
      </c>
      <c r="EH26" s="5">
        <f t="shared" si="54"/>
        <v>0</v>
      </c>
      <c r="EI26" s="5">
        <f t="shared" si="55"/>
        <v>0</v>
      </c>
      <c r="EJ26" s="5">
        <f t="shared" si="56"/>
        <v>0</v>
      </c>
      <c r="EK26" s="5">
        <f t="shared" si="9"/>
        <v>0</v>
      </c>
      <c r="EL26" s="5">
        <f t="shared" si="57"/>
        <v>0</v>
      </c>
      <c r="EM26" s="5">
        <f t="shared" si="58"/>
        <v>0</v>
      </c>
      <c r="EN26" s="5">
        <f t="shared" si="59"/>
        <v>0</v>
      </c>
      <c r="EO26" s="5">
        <f t="shared" si="60"/>
        <v>0</v>
      </c>
      <c r="EP26" s="5">
        <f t="shared" si="61"/>
        <v>0</v>
      </c>
      <c r="EQ26" s="5">
        <f t="shared" si="62"/>
        <v>0</v>
      </c>
      <c r="ER26" s="5">
        <f t="shared" si="63"/>
        <v>0</v>
      </c>
      <c r="ES26" s="5">
        <f t="shared" si="64"/>
        <v>0</v>
      </c>
      <c r="ET26" s="5">
        <f t="shared" si="65"/>
        <v>0</v>
      </c>
      <c r="EU26" s="5">
        <f t="shared" si="66"/>
        <v>0</v>
      </c>
      <c r="EV26" s="5">
        <f t="shared" si="67"/>
        <v>0</v>
      </c>
      <c r="EW26" s="5">
        <f t="shared" si="68"/>
        <v>0</v>
      </c>
      <c r="EX26" s="5">
        <f t="shared" si="69"/>
        <v>0</v>
      </c>
      <c r="EY26" s="5">
        <f t="shared" si="70"/>
        <v>0</v>
      </c>
      <c r="EZ26" s="5">
        <f t="shared" si="71"/>
        <v>0</v>
      </c>
      <c r="FA26" s="5">
        <f t="shared" si="10"/>
        <v>0</v>
      </c>
      <c r="FB26" s="5">
        <f t="shared" si="72"/>
        <v>0</v>
      </c>
      <c r="FC26" s="5">
        <f t="shared" si="73"/>
        <v>0</v>
      </c>
      <c r="FD26" s="5">
        <f t="shared" si="74"/>
        <v>0</v>
      </c>
      <c r="FE26" s="5">
        <f t="shared" si="75"/>
        <v>0</v>
      </c>
      <c r="FF26" s="5">
        <f t="shared" si="76"/>
        <v>0</v>
      </c>
      <c r="FG26" s="5">
        <f t="shared" si="77"/>
        <v>0</v>
      </c>
      <c r="FH26" s="5">
        <f t="shared" si="78"/>
        <v>0</v>
      </c>
      <c r="FI26" s="5">
        <f t="shared" si="79"/>
        <v>0</v>
      </c>
      <c r="FJ26" s="5">
        <f t="shared" si="80"/>
        <v>0</v>
      </c>
      <c r="FK26" s="5">
        <f t="shared" si="81"/>
        <v>0</v>
      </c>
      <c r="FL26" s="5">
        <f t="shared" si="82"/>
        <v>0</v>
      </c>
      <c r="FM26" s="5">
        <f t="shared" si="83"/>
        <v>0</v>
      </c>
      <c r="FN26" s="5">
        <f t="shared" si="84"/>
        <v>0</v>
      </c>
      <c r="FO26" s="5">
        <f t="shared" si="85"/>
        <v>0</v>
      </c>
      <c r="FP26" s="5">
        <f t="shared" si="86"/>
        <v>0</v>
      </c>
      <c r="FQ26" s="5">
        <f t="shared" si="11"/>
        <v>0</v>
      </c>
      <c r="FR26" s="5">
        <f t="shared" si="87"/>
        <v>0</v>
      </c>
      <c r="FS26" s="5">
        <f t="shared" si="88"/>
        <v>0</v>
      </c>
      <c r="FT26" s="5">
        <f t="shared" si="89"/>
        <v>0</v>
      </c>
      <c r="FU26" s="5">
        <f t="shared" si="90"/>
        <v>0</v>
      </c>
      <c r="FV26" s="5">
        <f t="shared" si="91"/>
        <v>0</v>
      </c>
      <c r="FW26" s="5">
        <f t="shared" si="92"/>
        <v>0</v>
      </c>
      <c r="FX26" s="5">
        <f t="shared" si="93"/>
        <v>0</v>
      </c>
    </row>
    <row r="27" spans="1:180" x14ac:dyDescent="0.2">
      <c r="A27" s="2">
        <v>31</v>
      </c>
      <c r="B27" s="1">
        <v>35065</v>
      </c>
      <c r="C27" s="6">
        <f>VLOOKUP(B27,'[1]1993'!$A$375:$IV$485,3,0)</f>
        <v>23052472</v>
      </c>
      <c r="D27" s="6">
        <f>VLOOKUP(B27,[2]jan94!$A$38:$IV$148,3,0)</f>
        <v>323906</v>
      </c>
      <c r="E27" s="6">
        <f>VLOOKUP(B27,[3]feb94!$A$38:$IV$148,3,0)</f>
        <v>199329</v>
      </c>
      <c r="F27" s="6">
        <f>VLOOKUP(B27,[4]mar94!$A$38:$IV$140,3,0)</f>
        <v>42455</v>
      </c>
      <c r="G27" s="6">
        <f>VLOOKUP(B27,[5]apr94!$A$38:$IV$146,3,0)</f>
        <v>187763</v>
      </c>
      <c r="H27" s="6">
        <f>VLOOKUP(B27,[6]may94!$A$38:$IV$1443,3,0)</f>
        <v>355577</v>
      </c>
      <c r="I27" s="6">
        <f>VLOOKUP(B27,[7]jun94!$A$38:$IV$143,3,0)</f>
        <v>139036</v>
      </c>
      <c r="J27" s="6">
        <f>VLOOKUP(B27,[8]jul94!$A$38:$IV$143,3,0)</f>
        <v>511636</v>
      </c>
      <c r="K27" s="6">
        <f>VLOOKUP(B27,[9]aug94!$A$38:$IV$142,3,0)</f>
        <v>241092</v>
      </c>
      <c r="L27" s="6">
        <f>VLOOKUP(B27,[10]sep94!$A$38:$IV$140,3,0)</f>
        <v>276373</v>
      </c>
      <c r="M27" s="6">
        <f>VLOOKUP(B27,[11]oct94!$A$38:$IV$139,3,0)</f>
        <v>266767</v>
      </c>
      <c r="N27" s="6">
        <f>VLOOKUP(B27,[12]nov94!$A$38:$IV$139,3,0)</f>
        <v>582332</v>
      </c>
      <c r="O27" s="6">
        <f>VLOOKUP(B27,[13]dec94!$A$38:$IV$138,3,0)</f>
        <v>272843</v>
      </c>
      <c r="P27" s="6">
        <f>VLOOKUP(B27,[14]jan95!$A$37:$IV$133,3,0)</f>
        <v>276225</v>
      </c>
      <c r="Q27" s="6">
        <f>VLOOKUP(B27,[15]feb95!$A$37:$IV$127,3,0)</f>
        <v>28476</v>
      </c>
      <c r="R27" s="6">
        <f>VLOOKUP(B27,[16]mar95!$A$37:$IV$128,3,0)</f>
        <v>58794</v>
      </c>
      <c r="S27" s="6">
        <f>VLOOKUP(B27,[17]apr95!$A$37:$IV$122,3,0)</f>
        <v>15444</v>
      </c>
      <c r="T27" s="6">
        <f>VLOOKUP(B27,[18]may95!$A$37:$IV$126,3,0)</f>
        <v>48677</v>
      </c>
      <c r="U27" s="6">
        <f>VLOOKUP(B27,[19]jun95!$A$37:$IV$141,3,0)</f>
        <v>171264</v>
      </c>
      <c r="V27" s="6" t="e">
        <f>VLOOKUP(B27,[20]jul95!$A$37:$IV$140,3,0)</f>
        <v>#N/A</v>
      </c>
      <c r="W27" s="6">
        <f>VLOOKUP(B27,[21]aug95!$A$37:$IV$139,3,0)</f>
        <v>326980</v>
      </c>
      <c r="X27" s="6">
        <f>VLOOKUP(B27,[22]sep95!$A$37:$IV$138,3,0)</f>
        <v>96400</v>
      </c>
      <c r="Y27" s="6">
        <f>VLOOKUP(B27,[23]oct95!$A$37:$IV$123,3,0)</f>
        <v>90075</v>
      </c>
      <c r="Z27" s="6">
        <f>VLOOKUP(B27,[24]nov95!$A$37:$IV$122,3,0)</f>
        <v>169312</v>
      </c>
      <c r="AA27" s="6">
        <f>VLOOKUP(B27,[25]dec95!$A$37:$IV$119,3,0)</f>
        <v>346148</v>
      </c>
      <c r="AB27" s="6">
        <f>VLOOKUP(B27,[26]jan96!$A$36:$IV$108,3,0)</f>
        <v>91151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N27" s="4">
        <v>35065</v>
      </c>
      <c r="CO27" s="5">
        <f t="shared" si="0"/>
        <v>0.74362812903225817</v>
      </c>
      <c r="CP27" s="5">
        <f t="shared" si="12"/>
        <v>1.0448580645161291E-2</v>
      </c>
      <c r="CQ27" s="5">
        <f t="shared" si="7"/>
        <v>6.4299677419354844E-3</v>
      </c>
      <c r="CR27" s="5">
        <f t="shared" si="13"/>
        <v>1.3695161290322581E-3</v>
      </c>
      <c r="CS27" s="5">
        <f t="shared" si="14"/>
        <v>6.0568709677419359E-3</v>
      </c>
      <c r="CT27" s="5">
        <f t="shared" si="15"/>
        <v>1.1470225806451613E-2</v>
      </c>
      <c r="CU27" s="5">
        <f t="shared" si="16"/>
        <v>4.4850322580645158E-3</v>
      </c>
      <c r="CV27" s="5">
        <f t="shared" si="17"/>
        <v>1.6504387096774192E-2</v>
      </c>
      <c r="CW27" s="5">
        <f t="shared" si="18"/>
        <v>7.7771612903225805E-3</v>
      </c>
      <c r="CX27" s="5">
        <f t="shared" si="19"/>
        <v>8.9152580645161291E-3</v>
      </c>
      <c r="CY27" s="5">
        <f t="shared" si="20"/>
        <v>8.6053870967741936E-3</v>
      </c>
      <c r="CZ27" s="5">
        <f t="shared" si="21"/>
        <v>1.8784903225806452E-2</v>
      </c>
      <c r="DA27" s="5">
        <f t="shared" si="22"/>
        <v>8.8013870967741936E-3</v>
      </c>
      <c r="DB27" s="5">
        <f t="shared" si="23"/>
        <v>8.9104838709677427E-3</v>
      </c>
      <c r="DC27" s="5">
        <f t="shared" si="24"/>
        <v>9.1858064516129039E-4</v>
      </c>
      <c r="DD27" s="5">
        <f t="shared" si="25"/>
        <v>1.8965806451612902E-3</v>
      </c>
      <c r="DE27" s="5">
        <f t="shared" si="26"/>
        <v>4.9819354838709677E-4</v>
      </c>
      <c r="DF27" s="5">
        <f t="shared" si="27"/>
        <v>1.5702258064516129E-3</v>
      </c>
      <c r="DG27" s="5">
        <f t="shared" si="28"/>
        <v>5.5246451612903221E-3</v>
      </c>
      <c r="DH27" s="5" t="e">
        <f t="shared" si="29"/>
        <v>#N/A</v>
      </c>
      <c r="DI27" s="5">
        <f t="shared" si="30"/>
        <v>1.054774193548387E-2</v>
      </c>
      <c r="DJ27" s="5">
        <f t="shared" si="31"/>
        <v>3.1096774193548385E-3</v>
      </c>
      <c r="DK27" s="5">
        <f t="shared" si="32"/>
        <v>2.9056451612903228E-3</v>
      </c>
      <c r="DL27" s="5">
        <f t="shared" si="33"/>
        <v>5.461677419354838E-3</v>
      </c>
      <c r="DM27" s="5">
        <f t="shared" si="34"/>
        <v>1.1166064516129033E-2</v>
      </c>
      <c r="DN27" s="5">
        <f t="shared" si="35"/>
        <v>2.9403548387096773E-3</v>
      </c>
      <c r="DO27" s="5">
        <f t="shared" si="36"/>
        <v>0</v>
      </c>
      <c r="DP27" s="5">
        <f t="shared" si="37"/>
        <v>0</v>
      </c>
      <c r="DQ27" s="5">
        <f t="shared" si="38"/>
        <v>0</v>
      </c>
      <c r="DR27" s="5">
        <f t="shared" si="39"/>
        <v>0</v>
      </c>
      <c r="DS27" s="5">
        <f t="shared" si="40"/>
        <v>0</v>
      </c>
      <c r="DT27" s="5">
        <f t="shared" si="41"/>
        <v>0</v>
      </c>
      <c r="DU27" s="5">
        <f t="shared" si="8"/>
        <v>0</v>
      </c>
      <c r="DV27" s="5">
        <f t="shared" si="42"/>
        <v>0</v>
      </c>
      <c r="DW27" s="5">
        <f t="shared" si="43"/>
        <v>0</v>
      </c>
      <c r="DX27" s="5">
        <f t="shared" si="44"/>
        <v>0</v>
      </c>
      <c r="DY27" s="5">
        <f t="shared" si="45"/>
        <v>0</v>
      </c>
      <c r="DZ27" s="5">
        <f t="shared" si="46"/>
        <v>0</v>
      </c>
      <c r="EA27" s="5">
        <f t="shared" si="47"/>
        <v>0</v>
      </c>
      <c r="EB27" s="5">
        <f t="shared" si="48"/>
        <v>0</v>
      </c>
      <c r="EC27" s="5">
        <f t="shared" si="49"/>
        <v>0</v>
      </c>
      <c r="ED27" s="5">
        <f t="shared" si="50"/>
        <v>0</v>
      </c>
      <c r="EE27" s="5">
        <f t="shared" si="51"/>
        <v>0</v>
      </c>
      <c r="EF27" s="5">
        <f t="shared" si="52"/>
        <v>0</v>
      </c>
      <c r="EG27" s="5">
        <f t="shared" si="53"/>
        <v>0</v>
      </c>
      <c r="EH27" s="5">
        <f t="shared" si="54"/>
        <v>0</v>
      </c>
      <c r="EI27" s="5">
        <f t="shared" si="55"/>
        <v>0</v>
      </c>
      <c r="EJ27" s="5">
        <f t="shared" si="56"/>
        <v>0</v>
      </c>
      <c r="EK27" s="5">
        <f t="shared" si="9"/>
        <v>0</v>
      </c>
      <c r="EL27" s="5">
        <f t="shared" si="57"/>
        <v>0</v>
      </c>
      <c r="EM27" s="5">
        <f t="shared" si="58"/>
        <v>0</v>
      </c>
      <c r="EN27" s="5">
        <f t="shared" si="59"/>
        <v>0</v>
      </c>
      <c r="EO27" s="5">
        <f t="shared" si="60"/>
        <v>0</v>
      </c>
      <c r="EP27" s="5">
        <f t="shared" si="61"/>
        <v>0</v>
      </c>
      <c r="EQ27" s="5">
        <f t="shared" si="62"/>
        <v>0</v>
      </c>
      <c r="ER27" s="5">
        <f t="shared" si="63"/>
        <v>0</v>
      </c>
      <c r="ES27" s="5">
        <f t="shared" si="64"/>
        <v>0</v>
      </c>
      <c r="ET27" s="5">
        <f t="shared" si="65"/>
        <v>0</v>
      </c>
      <c r="EU27" s="5">
        <f t="shared" si="66"/>
        <v>0</v>
      </c>
      <c r="EV27" s="5">
        <f t="shared" si="67"/>
        <v>0</v>
      </c>
      <c r="EW27" s="5">
        <f t="shared" si="68"/>
        <v>0</v>
      </c>
      <c r="EX27" s="5">
        <f t="shared" si="69"/>
        <v>0</v>
      </c>
      <c r="EY27" s="5">
        <f t="shared" si="70"/>
        <v>0</v>
      </c>
      <c r="EZ27" s="5">
        <f t="shared" si="71"/>
        <v>0</v>
      </c>
      <c r="FA27" s="5">
        <f t="shared" si="10"/>
        <v>0</v>
      </c>
      <c r="FB27" s="5">
        <f t="shared" si="72"/>
        <v>0</v>
      </c>
      <c r="FC27" s="5">
        <f t="shared" si="73"/>
        <v>0</v>
      </c>
      <c r="FD27" s="5">
        <f t="shared" si="74"/>
        <v>0</v>
      </c>
      <c r="FE27" s="5">
        <f t="shared" si="75"/>
        <v>0</v>
      </c>
      <c r="FF27" s="5">
        <f t="shared" si="76"/>
        <v>0</v>
      </c>
      <c r="FG27" s="5">
        <f t="shared" si="77"/>
        <v>0</v>
      </c>
      <c r="FH27" s="5">
        <f t="shared" si="78"/>
        <v>0</v>
      </c>
      <c r="FI27" s="5">
        <f t="shared" si="79"/>
        <v>0</v>
      </c>
      <c r="FJ27" s="5">
        <f t="shared" si="80"/>
        <v>0</v>
      </c>
      <c r="FK27" s="5">
        <f t="shared" si="81"/>
        <v>0</v>
      </c>
      <c r="FL27" s="5">
        <f t="shared" si="82"/>
        <v>0</v>
      </c>
      <c r="FM27" s="5">
        <f t="shared" si="83"/>
        <v>0</v>
      </c>
      <c r="FN27" s="5">
        <f t="shared" si="84"/>
        <v>0</v>
      </c>
      <c r="FO27" s="5">
        <f t="shared" si="85"/>
        <v>0</v>
      </c>
      <c r="FP27" s="5">
        <f t="shared" si="86"/>
        <v>0</v>
      </c>
      <c r="FQ27" s="5">
        <f t="shared" si="11"/>
        <v>0</v>
      </c>
      <c r="FR27" s="5">
        <f t="shared" si="87"/>
        <v>0</v>
      </c>
      <c r="FS27" s="5">
        <f t="shared" si="88"/>
        <v>0</v>
      </c>
      <c r="FT27" s="5">
        <f t="shared" si="89"/>
        <v>0</v>
      </c>
      <c r="FU27" s="5">
        <f t="shared" si="90"/>
        <v>0</v>
      </c>
      <c r="FV27" s="5">
        <f t="shared" si="91"/>
        <v>0</v>
      </c>
      <c r="FW27" s="5">
        <f t="shared" si="92"/>
        <v>0</v>
      </c>
      <c r="FX27" s="5">
        <f t="shared" si="93"/>
        <v>0</v>
      </c>
    </row>
    <row r="28" spans="1:180" x14ac:dyDescent="0.2">
      <c r="A28" s="2">
        <v>29</v>
      </c>
      <c r="B28" s="1">
        <v>35096</v>
      </c>
      <c r="C28" s="6">
        <f>VLOOKUP(B28,'[1]1993'!$A$375:$IV$485,3,0)</f>
        <v>22528904</v>
      </c>
      <c r="D28" s="6">
        <f>VLOOKUP(B28,[2]jan94!$A$38:$IV$148,3,0)</f>
        <v>285936</v>
      </c>
      <c r="E28" s="6">
        <f>VLOOKUP(B28,[3]feb94!$A$38:$IV$148,3,0)</f>
        <v>171080</v>
      </c>
      <c r="F28" s="6">
        <f>VLOOKUP(B28,[4]mar94!$A$38:$IV$140,3,0)</f>
        <v>37399</v>
      </c>
      <c r="G28" s="6">
        <f>VLOOKUP(B28,[5]apr94!$A$38:$IV$146,3,0)</f>
        <v>158116</v>
      </c>
      <c r="H28" s="6">
        <f>VLOOKUP(B28,[6]may94!$A$38:$IV$1443,3,0)</f>
        <v>309769</v>
      </c>
      <c r="I28" s="6">
        <f>VLOOKUP(B28,[7]jun94!$A$38:$IV$143,3,0)</f>
        <v>121138</v>
      </c>
      <c r="J28" s="6">
        <f>VLOOKUP(B28,[8]jul94!$A$38:$IV$143,3,0)</f>
        <v>456859</v>
      </c>
      <c r="K28" s="6">
        <f>VLOOKUP(B28,[9]aug94!$A$38:$IV$142,3,0)</f>
        <v>223962</v>
      </c>
      <c r="L28" s="6">
        <f>VLOOKUP(B28,[10]sep94!$A$38:$IV$140,3,0)</f>
        <v>261175</v>
      </c>
      <c r="M28" s="6">
        <f>VLOOKUP(B28,[11]oct94!$A$38:$IV$139,3,0)</f>
        <v>249934</v>
      </c>
      <c r="N28" s="6">
        <f>VLOOKUP(B28,[12]nov94!$A$38:$IV$139,3,0)</f>
        <v>509091</v>
      </c>
      <c r="O28" s="6">
        <f>VLOOKUP(B28,[13]dec94!$A$38:$IV$138,3,0)</f>
        <v>240288</v>
      </c>
      <c r="P28" s="6">
        <f>VLOOKUP(B28,[14]jan95!$A$37:$IV$133,3,0)</f>
        <v>246446</v>
      </c>
      <c r="Q28" s="6">
        <f>VLOOKUP(B28,[15]feb95!$A$37:$IV$127,3,0)</f>
        <v>21490</v>
      </c>
      <c r="R28" s="6">
        <f>VLOOKUP(B28,[16]mar95!$A$37:$IV$128,3,0)</f>
        <v>63156</v>
      </c>
      <c r="S28" s="6">
        <f>VLOOKUP(B28,[17]apr95!$A$37:$IV$122,3,0)</f>
        <v>15310</v>
      </c>
      <c r="T28" s="6">
        <f>VLOOKUP(B28,[18]may95!$A$37:$IV$126,3,0)</f>
        <v>42686</v>
      </c>
      <c r="U28" s="6">
        <f>VLOOKUP(B28,[19]jun95!$A$37:$IV$141,3,0)</f>
        <v>143704</v>
      </c>
      <c r="V28" s="6" t="e">
        <f>VLOOKUP(B28,[20]jul95!$A$37:$IV$140,3,0)</f>
        <v>#N/A</v>
      </c>
      <c r="W28" s="6">
        <f>VLOOKUP(B28,[21]aug95!$A$37:$IV$139,3,0)</f>
        <v>294217</v>
      </c>
      <c r="X28" s="6">
        <f>VLOOKUP(B28,[22]sep95!$A$37:$IV$138,3,0)</f>
        <v>82114</v>
      </c>
      <c r="Y28" s="6">
        <f>VLOOKUP(B28,[23]oct95!$A$37:$IV$123,3,0)</f>
        <v>83586</v>
      </c>
      <c r="Z28" s="6">
        <f>VLOOKUP(B28,[24]nov95!$A$37:$IV$122,3,0)</f>
        <v>128431</v>
      </c>
      <c r="AA28" s="6">
        <f>VLOOKUP(B28,[25]dec95!$A$37:$IV$119,3,0)</f>
        <v>530690</v>
      </c>
      <c r="AB28" s="6">
        <f>VLOOKUP(B28,[26]jan96!$A$36:$IV$108,3,0)</f>
        <v>118573</v>
      </c>
      <c r="AC28" s="6">
        <f>VLOOKUP(B28,[27]feb96!$A$32:$IV$120,3,0)</f>
        <v>40751</v>
      </c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N28" s="4">
        <v>35096</v>
      </c>
      <c r="CO28" s="5">
        <f t="shared" si="0"/>
        <v>0.77685875862068965</v>
      </c>
      <c r="CP28" s="5">
        <f t="shared" si="12"/>
        <v>9.8598620689655178E-3</v>
      </c>
      <c r="CQ28" s="5">
        <f t="shared" si="7"/>
        <v>5.8993103448275862E-3</v>
      </c>
      <c r="CR28" s="5">
        <f t="shared" si="13"/>
        <v>1.2896206896551724E-3</v>
      </c>
      <c r="CS28" s="5">
        <f t="shared" si="14"/>
        <v>5.452275862068966E-3</v>
      </c>
      <c r="CT28" s="5">
        <f t="shared" si="15"/>
        <v>1.0681689655172414E-2</v>
      </c>
      <c r="CU28" s="5">
        <f t="shared" si="16"/>
        <v>4.1771724137931029E-3</v>
      </c>
      <c r="CV28" s="5">
        <f t="shared" si="17"/>
        <v>1.5753758620689656E-2</v>
      </c>
      <c r="CW28" s="5">
        <f t="shared" si="18"/>
        <v>7.7228275862068962E-3</v>
      </c>
      <c r="CX28" s="5">
        <f t="shared" si="19"/>
        <v>9.0060344827586208E-3</v>
      </c>
      <c r="CY28" s="5">
        <f t="shared" si="20"/>
        <v>8.6184137931034476E-3</v>
      </c>
      <c r="CZ28" s="5">
        <f t="shared" si="21"/>
        <v>1.7554862068965515E-2</v>
      </c>
      <c r="DA28" s="5">
        <f t="shared" si="22"/>
        <v>8.2857931034482756E-3</v>
      </c>
      <c r="DB28" s="5">
        <f t="shared" si="23"/>
        <v>8.4981379310344832E-3</v>
      </c>
      <c r="DC28" s="5">
        <f t="shared" si="24"/>
        <v>7.4103448275862063E-4</v>
      </c>
      <c r="DD28" s="5">
        <f t="shared" si="25"/>
        <v>2.1777931034482759E-3</v>
      </c>
      <c r="DE28" s="5">
        <f t="shared" si="26"/>
        <v>5.2793103448275859E-4</v>
      </c>
      <c r="DF28" s="5">
        <f t="shared" si="27"/>
        <v>1.4719310344827588E-3</v>
      </c>
      <c r="DG28" s="5">
        <f t="shared" si="28"/>
        <v>4.9553103448275859E-3</v>
      </c>
      <c r="DH28" s="5" t="e">
        <f t="shared" si="29"/>
        <v>#N/A</v>
      </c>
      <c r="DI28" s="5">
        <f t="shared" si="30"/>
        <v>1.0145413793103448E-2</v>
      </c>
      <c r="DJ28" s="5">
        <f t="shared" si="31"/>
        <v>2.8315172413793106E-3</v>
      </c>
      <c r="DK28" s="5">
        <f t="shared" si="32"/>
        <v>2.8822758620689654E-3</v>
      </c>
      <c r="DL28" s="5">
        <f t="shared" si="33"/>
        <v>4.4286551724137925E-3</v>
      </c>
      <c r="DM28" s="5">
        <f t="shared" si="34"/>
        <v>1.8299655172413793E-2</v>
      </c>
      <c r="DN28" s="5">
        <f t="shared" si="35"/>
        <v>4.0887241379310348E-3</v>
      </c>
      <c r="DO28" s="5">
        <f t="shared" si="36"/>
        <v>1.4052068965517241E-3</v>
      </c>
      <c r="DP28" s="5">
        <f t="shared" si="37"/>
        <v>0</v>
      </c>
      <c r="DQ28" s="5">
        <f t="shared" si="38"/>
        <v>0</v>
      </c>
      <c r="DR28" s="5">
        <f t="shared" si="39"/>
        <v>0</v>
      </c>
      <c r="DS28" s="5">
        <f t="shared" si="40"/>
        <v>0</v>
      </c>
      <c r="DT28" s="5">
        <f t="shared" si="41"/>
        <v>0</v>
      </c>
      <c r="DU28" s="5">
        <f t="shared" si="8"/>
        <v>0</v>
      </c>
      <c r="DV28" s="5">
        <f t="shared" si="42"/>
        <v>0</v>
      </c>
      <c r="DW28" s="5">
        <f t="shared" si="43"/>
        <v>0</v>
      </c>
      <c r="DX28" s="5">
        <f t="shared" si="44"/>
        <v>0</v>
      </c>
      <c r="DY28" s="5">
        <f t="shared" si="45"/>
        <v>0</v>
      </c>
      <c r="DZ28" s="5">
        <f t="shared" si="46"/>
        <v>0</v>
      </c>
      <c r="EA28" s="5">
        <f t="shared" si="47"/>
        <v>0</v>
      </c>
      <c r="EB28" s="5">
        <f t="shared" si="48"/>
        <v>0</v>
      </c>
      <c r="EC28" s="5">
        <f t="shared" si="49"/>
        <v>0</v>
      </c>
      <c r="ED28" s="5">
        <f t="shared" si="50"/>
        <v>0</v>
      </c>
      <c r="EE28" s="5">
        <f t="shared" si="51"/>
        <v>0</v>
      </c>
      <c r="EF28" s="5">
        <f t="shared" si="52"/>
        <v>0</v>
      </c>
      <c r="EG28" s="5">
        <f t="shared" si="53"/>
        <v>0</v>
      </c>
      <c r="EH28" s="5">
        <f t="shared" si="54"/>
        <v>0</v>
      </c>
      <c r="EI28" s="5">
        <f t="shared" si="55"/>
        <v>0</v>
      </c>
      <c r="EJ28" s="5">
        <f t="shared" si="56"/>
        <v>0</v>
      </c>
      <c r="EK28" s="5">
        <f t="shared" si="9"/>
        <v>0</v>
      </c>
      <c r="EL28" s="5">
        <f t="shared" si="57"/>
        <v>0</v>
      </c>
      <c r="EM28" s="5">
        <f t="shared" si="58"/>
        <v>0</v>
      </c>
      <c r="EN28" s="5">
        <f t="shared" si="59"/>
        <v>0</v>
      </c>
      <c r="EO28" s="5">
        <f t="shared" si="60"/>
        <v>0</v>
      </c>
      <c r="EP28" s="5">
        <f t="shared" si="61"/>
        <v>0</v>
      </c>
      <c r="EQ28" s="5">
        <f t="shared" si="62"/>
        <v>0</v>
      </c>
      <c r="ER28" s="5">
        <f t="shared" si="63"/>
        <v>0</v>
      </c>
      <c r="ES28" s="5">
        <f t="shared" si="64"/>
        <v>0</v>
      </c>
      <c r="ET28" s="5">
        <f t="shared" si="65"/>
        <v>0</v>
      </c>
      <c r="EU28" s="5">
        <f t="shared" si="66"/>
        <v>0</v>
      </c>
      <c r="EV28" s="5">
        <f t="shared" si="67"/>
        <v>0</v>
      </c>
      <c r="EW28" s="5">
        <f t="shared" si="68"/>
        <v>0</v>
      </c>
      <c r="EX28" s="5">
        <f t="shared" si="69"/>
        <v>0</v>
      </c>
      <c r="EY28" s="5">
        <f t="shared" si="70"/>
        <v>0</v>
      </c>
      <c r="EZ28" s="5">
        <f t="shared" si="71"/>
        <v>0</v>
      </c>
      <c r="FA28" s="5">
        <f t="shared" si="10"/>
        <v>0</v>
      </c>
      <c r="FB28" s="5">
        <f t="shared" si="72"/>
        <v>0</v>
      </c>
      <c r="FC28" s="5">
        <f t="shared" si="73"/>
        <v>0</v>
      </c>
      <c r="FD28" s="5">
        <f t="shared" si="74"/>
        <v>0</v>
      </c>
      <c r="FE28" s="5">
        <f t="shared" si="75"/>
        <v>0</v>
      </c>
      <c r="FF28" s="5">
        <f t="shared" si="76"/>
        <v>0</v>
      </c>
      <c r="FG28" s="5">
        <f t="shared" si="77"/>
        <v>0</v>
      </c>
      <c r="FH28" s="5">
        <f t="shared" si="78"/>
        <v>0</v>
      </c>
      <c r="FI28" s="5">
        <f t="shared" si="79"/>
        <v>0</v>
      </c>
      <c r="FJ28" s="5">
        <f t="shared" si="80"/>
        <v>0</v>
      </c>
      <c r="FK28" s="5">
        <f t="shared" si="81"/>
        <v>0</v>
      </c>
      <c r="FL28" s="5">
        <f t="shared" si="82"/>
        <v>0</v>
      </c>
      <c r="FM28" s="5">
        <f t="shared" si="83"/>
        <v>0</v>
      </c>
      <c r="FN28" s="5">
        <f t="shared" si="84"/>
        <v>0</v>
      </c>
      <c r="FO28" s="5">
        <f t="shared" si="85"/>
        <v>0</v>
      </c>
      <c r="FP28" s="5">
        <f t="shared" si="86"/>
        <v>0</v>
      </c>
      <c r="FQ28" s="5">
        <f t="shared" si="11"/>
        <v>0</v>
      </c>
      <c r="FR28" s="5">
        <f t="shared" si="87"/>
        <v>0</v>
      </c>
      <c r="FS28" s="5">
        <f t="shared" si="88"/>
        <v>0</v>
      </c>
      <c r="FT28" s="5">
        <f t="shared" si="89"/>
        <v>0</v>
      </c>
      <c r="FU28" s="5">
        <f t="shared" si="90"/>
        <v>0</v>
      </c>
      <c r="FV28" s="5">
        <f t="shared" si="91"/>
        <v>0</v>
      </c>
      <c r="FW28" s="5">
        <f t="shared" si="92"/>
        <v>0</v>
      </c>
      <c r="FX28" s="5">
        <f t="shared" si="93"/>
        <v>0</v>
      </c>
    </row>
    <row r="29" spans="1:180" x14ac:dyDescent="0.2">
      <c r="A29" s="2">
        <v>31</v>
      </c>
      <c r="B29" s="1">
        <v>35125</v>
      </c>
      <c r="C29" s="6">
        <f>VLOOKUP(B29,'[1]1993'!$A$375:$IV$485,3,0)</f>
        <v>23934090</v>
      </c>
      <c r="D29" s="6">
        <f>VLOOKUP(B29,[2]jan94!$A$38:$IV$148,3,0)</f>
        <v>307462</v>
      </c>
      <c r="E29" s="6">
        <f>VLOOKUP(B29,[3]feb94!$A$38:$IV$148,3,0)</f>
        <v>179818</v>
      </c>
      <c r="F29" s="6">
        <f>VLOOKUP(B29,[4]mar94!$A$38:$IV$140,3,0)</f>
        <v>37897</v>
      </c>
      <c r="G29" s="6">
        <f>VLOOKUP(B29,[5]apr94!$A$38:$IV$146,3,0)</f>
        <v>160643</v>
      </c>
      <c r="H29" s="6">
        <f>VLOOKUP(B29,[6]may94!$A$38:$IV$1443,3,0)</f>
        <v>336522</v>
      </c>
      <c r="I29" s="6">
        <f>VLOOKUP(B29,[7]jun94!$A$38:$IV$143,3,0)</f>
        <v>167868</v>
      </c>
      <c r="J29" s="6">
        <f>VLOOKUP(B29,[8]jul94!$A$38:$IV$143,3,0)</f>
        <v>529164</v>
      </c>
      <c r="K29" s="6">
        <f>VLOOKUP(B29,[9]aug94!$A$38:$IV$142,3,0)</f>
        <v>212931</v>
      </c>
      <c r="L29" s="6">
        <f>VLOOKUP(B29,[10]sep94!$A$38:$IV$140,3,0)</f>
        <v>292033</v>
      </c>
      <c r="M29" s="6">
        <f>VLOOKUP(B29,[11]oct94!$A$38:$IV$139,3,0)</f>
        <v>286837</v>
      </c>
      <c r="N29" s="6">
        <f>VLOOKUP(B29,[12]nov94!$A$38:$IV$139,3,0)</f>
        <v>713595</v>
      </c>
      <c r="O29" s="6">
        <f>VLOOKUP(B29,[13]dec94!$A$38:$IV$138,3,0)</f>
        <v>254189</v>
      </c>
      <c r="P29" s="6">
        <f>VLOOKUP(B29,[14]jan95!$A$37:$IV$133,3,0)</f>
        <v>275158</v>
      </c>
      <c r="Q29" s="6">
        <f>VLOOKUP(B29,[15]feb95!$A$37:$IV$127,3,0)</f>
        <v>26739</v>
      </c>
      <c r="R29" s="6">
        <f>VLOOKUP(B29,[16]mar95!$A$37:$IV$128,3,0)</f>
        <v>57242</v>
      </c>
      <c r="S29" s="6">
        <f>VLOOKUP(B29,[17]apr95!$A$37:$IV$122,3,0)</f>
        <v>16177</v>
      </c>
      <c r="T29" s="6">
        <f>VLOOKUP(B29,[18]may95!$A$37:$IV$126,3,0)</f>
        <v>39782</v>
      </c>
      <c r="U29" s="6">
        <f>VLOOKUP(B29,[19]jun95!$A$37:$IV$141,3,0)</f>
        <v>149970</v>
      </c>
      <c r="V29" s="6" t="e">
        <f>VLOOKUP(B29,[20]jul95!$A$37:$IV$140,3,0)</f>
        <v>#N/A</v>
      </c>
      <c r="W29" s="6">
        <f>VLOOKUP(B29,[21]aug95!$A$37:$IV$139,3,0)</f>
        <v>310484</v>
      </c>
      <c r="X29" s="6">
        <f>VLOOKUP(B29,[22]sep95!$A$37:$IV$138,3,0)</f>
        <v>78766</v>
      </c>
      <c r="Y29" s="6">
        <f>VLOOKUP(B29,[23]oct95!$A$37:$IV$123,3,0)</f>
        <v>86625</v>
      </c>
      <c r="Z29" s="6">
        <f>VLOOKUP(B29,[24]nov95!$A$37:$IV$122,3,0)</f>
        <v>111213</v>
      </c>
      <c r="AA29" s="6">
        <f>VLOOKUP(B29,[25]dec95!$A$37:$IV$119,3,0)</f>
        <v>789823</v>
      </c>
      <c r="AB29" s="6">
        <f>VLOOKUP(B29,[26]jan96!$A$36:$IV$108,3,0)</f>
        <v>106740</v>
      </c>
      <c r="AC29" s="6">
        <f>VLOOKUP(B29,[27]feb96!$A$32:$IV$120,3,0)</f>
        <v>107770</v>
      </c>
      <c r="AD29" s="6">
        <f>VLOOKUP(B29,[28]mar96!$A$36:$IV$112,3,0)</f>
        <v>200948</v>
      </c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N29" s="4">
        <v>35125</v>
      </c>
      <c r="CO29" s="5">
        <f t="shared" si="0"/>
        <v>0.7720674193548388</v>
      </c>
      <c r="CP29" s="5">
        <f t="shared" si="12"/>
        <v>9.9181290322580655E-3</v>
      </c>
      <c r="CQ29" s="5">
        <f t="shared" si="7"/>
        <v>5.8005806451612903E-3</v>
      </c>
      <c r="CR29" s="5">
        <f t="shared" ref="CR29:DA33" si="94">(F29/1000000)/$A29</f>
        <v>1.2224838709677418E-3</v>
      </c>
      <c r="CS29" s="5">
        <f t="shared" si="94"/>
        <v>5.1820322580645164E-3</v>
      </c>
      <c r="CT29" s="5">
        <f t="shared" si="94"/>
        <v>1.0855548387096774E-2</v>
      </c>
      <c r="CU29" s="5">
        <f t="shared" si="94"/>
        <v>5.4150967741935481E-3</v>
      </c>
      <c r="CV29" s="5">
        <f t="shared" si="94"/>
        <v>1.7069806451612903E-2</v>
      </c>
      <c r="CW29" s="5">
        <f t="shared" si="94"/>
        <v>6.8687419354838712E-3</v>
      </c>
      <c r="CX29" s="5">
        <f t="shared" si="94"/>
        <v>9.4204193548387098E-3</v>
      </c>
      <c r="CY29" s="5">
        <f t="shared" si="94"/>
        <v>9.2528064516129039E-3</v>
      </c>
      <c r="CZ29" s="5">
        <f t="shared" si="94"/>
        <v>2.3019193548387096E-2</v>
      </c>
      <c r="DA29" s="5">
        <f t="shared" si="94"/>
        <v>8.1996451612903233E-3</v>
      </c>
      <c r="DB29" s="5">
        <f t="shared" ref="DB29:DK33" si="95">(P29/1000000)/$A29</f>
        <v>8.8760645161290331E-3</v>
      </c>
      <c r="DC29" s="5">
        <f t="shared" si="95"/>
        <v>8.625483870967741E-4</v>
      </c>
      <c r="DD29" s="5">
        <f t="shared" si="95"/>
        <v>1.8465161290322581E-3</v>
      </c>
      <c r="DE29" s="5">
        <f t="shared" si="95"/>
        <v>5.2183870967741932E-4</v>
      </c>
      <c r="DF29" s="5">
        <f t="shared" si="95"/>
        <v>1.283290322580645E-3</v>
      </c>
      <c r="DG29" s="5">
        <f t="shared" si="95"/>
        <v>4.8377419354838705E-3</v>
      </c>
      <c r="DH29" s="5" t="e">
        <f t="shared" si="95"/>
        <v>#N/A</v>
      </c>
      <c r="DI29" s="5">
        <f t="shared" si="95"/>
        <v>1.0015612903225805E-2</v>
      </c>
      <c r="DJ29" s="5">
        <f t="shared" si="95"/>
        <v>2.5408387096774194E-3</v>
      </c>
      <c r="DK29" s="5">
        <f t="shared" si="95"/>
        <v>2.7943548387096774E-3</v>
      </c>
      <c r="DL29" s="5">
        <f t="shared" ref="DL29:DU33" si="96">(Z29/1000000)/$A29</f>
        <v>3.5875161290322582E-3</v>
      </c>
      <c r="DM29" s="5">
        <f t="shared" si="96"/>
        <v>2.5478161290322581E-2</v>
      </c>
      <c r="DN29" s="5">
        <f t="shared" si="96"/>
        <v>3.4432258064516128E-3</v>
      </c>
      <c r="DO29" s="5">
        <f t="shared" si="96"/>
        <v>3.4764516129032258E-3</v>
      </c>
      <c r="DP29" s="5">
        <f>(AE30/1000000)/$A29</f>
        <v>2.03E-4</v>
      </c>
      <c r="DQ29" s="5">
        <f>(AE29/1000000)/$A29</f>
        <v>0</v>
      </c>
      <c r="DR29" s="5">
        <f>(AF29/1000000)/$A29</f>
        <v>0</v>
      </c>
      <c r="DS29" s="5">
        <f>(AG29/1000000)/$A29</f>
        <v>0</v>
      </c>
      <c r="DT29" s="5">
        <f>(AH29/1000000)/$A29</f>
        <v>0</v>
      </c>
      <c r="DU29" s="5">
        <f t="shared" si="8"/>
        <v>0</v>
      </c>
      <c r="DV29" s="5">
        <f t="shared" si="42"/>
        <v>0</v>
      </c>
      <c r="DW29" s="5">
        <f t="shared" si="43"/>
        <v>0</v>
      </c>
      <c r="DX29" s="5">
        <f t="shared" si="44"/>
        <v>0</v>
      </c>
      <c r="DY29" s="5">
        <f t="shared" si="45"/>
        <v>0</v>
      </c>
      <c r="DZ29" s="5">
        <f t="shared" si="46"/>
        <v>0</v>
      </c>
      <c r="EA29" s="5">
        <f t="shared" si="47"/>
        <v>0</v>
      </c>
      <c r="EB29" s="5">
        <f t="shared" si="48"/>
        <v>0</v>
      </c>
      <c r="EC29" s="5">
        <f t="shared" si="49"/>
        <v>0</v>
      </c>
      <c r="ED29" s="5">
        <f t="shared" si="50"/>
        <v>0</v>
      </c>
      <c r="EE29" s="5">
        <f t="shared" si="51"/>
        <v>0</v>
      </c>
      <c r="EF29" s="5">
        <f t="shared" si="52"/>
        <v>0</v>
      </c>
      <c r="EG29" s="5">
        <f t="shared" si="53"/>
        <v>0</v>
      </c>
      <c r="EH29" s="5">
        <f t="shared" si="54"/>
        <v>0</v>
      </c>
      <c r="EI29" s="5">
        <f t="shared" si="55"/>
        <v>0</v>
      </c>
      <c r="EJ29" s="5">
        <f t="shared" si="56"/>
        <v>0</v>
      </c>
      <c r="EK29" s="5">
        <f t="shared" si="9"/>
        <v>0</v>
      </c>
      <c r="EL29" s="5">
        <f t="shared" si="57"/>
        <v>0</v>
      </c>
      <c r="EM29" s="5">
        <f t="shared" si="58"/>
        <v>0</v>
      </c>
      <c r="EN29" s="5">
        <f t="shared" si="59"/>
        <v>0</v>
      </c>
      <c r="EO29" s="5">
        <f t="shared" si="60"/>
        <v>0</v>
      </c>
      <c r="EP29" s="5">
        <f t="shared" si="61"/>
        <v>0</v>
      </c>
      <c r="EQ29" s="5">
        <f t="shared" si="62"/>
        <v>0</v>
      </c>
      <c r="ER29" s="5">
        <f t="shared" si="63"/>
        <v>0</v>
      </c>
      <c r="ES29" s="5">
        <f t="shared" si="64"/>
        <v>0</v>
      </c>
      <c r="ET29" s="5">
        <f t="shared" si="65"/>
        <v>0</v>
      </c>
      <c r="EU29" s="5">
        <f t="shared" si="66"/>
        <v>0</v>
      </c>
      <c r="EV29" s="5">
        <f t="shared" si="67"/>
        <v>0</v>
      </c>
      <c r="EW29" s="5">
        <f t="shared" si="68"/>
        <v>0</v>
      </c>
      <c r="EX29" s="5">
        <f t="shared" si="69"/>
        <v>0</v>
      </c>
      <c r="EY29" s="5">
        <f t="shared" si="70"/>
        <v>0</v>
      </c>
      <c r="EZ29" s="5">
        <f t="shared" si="71"/>
        <v>0</v>
      </c>
      <c r="FA29" s="5">
        <f t="shared" si="10"/>
        <v>0</v>
      </c>
      <c r="FB29" s="5">
        <f t="shared" si="72"/>
        <v>0</v>
      </c>
      <c r="FC29" s="5">
        <f t="shared" si="73"/>
        <v>0</v>
      </c>
      <c r="FD29" s="5">
        <f t="shared" si="74"/>
        <v>0</v>
      </c>
      <c r="FE29" s="5">
        <f t="shared" si="75"/>
        <v>0</v>
      </c>
      <c r="FF29" s="5">
        <f t="shared" si="76"/>
        <v>0</v>
      </c>
      <c r="FG29" s="5">
        <f t="shared" si="77"/>
        <v>0</v>
      </c>
      <c r="FH29" s="5">
        <f t="shared" si="78"/>
        <v>0</v>
      </c>
      <c r="FI29" s="5">
        <f t="shared" si="79"/>
        <v>0</v>
      </c>
      <c r="FJ29" s="5">
        <f t="shared" si="80"/>
        <v>0</v>
      </c>
      <c r="FK29" s="5">
        <f t="shared" si="81"/>
        <v>0</v>
      </c>
      <c r="FL29" s="5">
        <f t="shared" si="82"/>
        <v>0</v>
      </c>
      <c r="FM29" s="5">
        <f t="shared" si="83"/>
        <v>0</v>
      </c>
      <c r="FN29" s="5">
        <f t="shared" si="84"/>
        <v>0</v>
      </c>
      <c r="FO29" s="5">
        <f t="shared" si="85"/>
        <v>0</v>
      </c>
      <c r="FP29" s="5">
        <f t="shared" si="86"/>
        <v>0</v>
      </c>
      <c r="FQ29" s="5">
        <f t="shared" si="11"/>
        <v>0</v>
      </c>
      <c r="FR29" s="5">
        <f t="shared" si="87"/>
        <v>0</v>
      </c>
      <c r="FS29" s="5">
        <f t="shared" si="88"/>
        <v>0</v>
      </c>
      <c r="FT29" s="5">
        <f t="shared" si="89"/>
        <v>0</v>
      </c>
      <c r="FU29" s="5">
        <f t="shared" si="90"/>
        <v>0</v>
      </c>
      <c r="FV29" s="5">
        <f t="shared" si="91"/>
        <v>0</v>
      </c>
      <c r="FW29" s="5">
        <f t="shared" si="92"/>
        <v>0</v>
      </c>
      <c r="FX29" s="5">
        <f t="shared" si="93"/>
        <v>0</v>
      </c>
    </row>
    <row r="30" spans="1:180" x14ac:dyDescent="0.2">
      <c r="A30" s="2">
        <v>30</v>
      </c>
      <c r="B30" s="1">
        <v>35156</v>
      </c>
      <c r="C30" s="6">
        <f>VLOOKUP(B30,'[1]1993'!$A$375:$IV$485,3,0)</f>
        <v>22565140</v>
      </c>
      <c r="D30" s="6">
        <f>VLOOKUP(B30,[2]jan94!$A$38:$IV$148,3,0)</f>
        <v>292798</v>
      </c>
      <c r="E30" s="6">
        <f>VLOOKUP(B30,[3]feb94!$A$38:$IV$148,3,0)</f>
        <v>166263</v>
      </c>
      <c r="F30" s="6">
        <f>VLOOKUP(B30,[4]mar94!$A$38:$IV$140,3,0)</f>
        <v>35928</v>
      </c>
      <c r="G30" s="6">
        <f>VLOOKUP(B30,[5]apr94!$A$38:$IV$146,3,0)</f>
        <v>142936</v>
      </c>
      <c r="H30" s="6">
        <f>VLOOKUP(B30,[6]may94!$A$38:$IV$1443,3,0)</f>
        <v>341554</v>
      </c>
      <c r="I30" s="6">
        <f>VLOOKUP(B30,[7]jun94!$A$38:$IV$143,3,0)</f>
        <v>111727</v>
      </c>
      <c r="J30" s="6">
        <f>VLOOKUP(B30,[8]jul94!$A$38:$IV$143,3,0)</f>
        <v>478317</v>
      </c>
      <c r="K30" s="6">
        <f>VLOOKUP(B30,[9]aug94!$A$38:$IV$142,3,0)</f>
        <v>176964</v>
      </c>
      <c r="L30" s="6">
        <f>VLOOKUP(B30,[10]sep94!$A$38:$IV$140,3,0)</f>
        <v>272931</v>
      </c>
      <c r="M30" s="6">
        <f>VLOOKUP(B30,[11]oct94!$A$38:$IV$139,3,0)</f>
        <v>265475</v>
      </c>
      <c r="N30" s="6">
        <f>VLOOKUP(B30,[12]nov94!$A$38:$IV$139,3,0)</f>
        <v>608934</v>
      </c>
      <c r="O30" s="6">
        <f>VLOOKUP(B30,[13]dec94!$A$38:$IV$138,3,0)</f>
        <v>247528</v>
      </c>
      <c r="P30" s="6">
        <f>VLOOKUP(B30,[14]jan95!$A$37:$IV$133,3,0)</f>
        <v>244359</v>
      </c>
      <c r="Q30" s="6">
        <f>VLOOKUP(B30,[15]feb95!$A$37:$IV$127,3,0)</f>
        <v>18052</v>
      </c>
      <c r="R30" s="6">
        <f>VLOOKUP(B30,[16]mar95!$A$37:$IV$128,3,0)</f>
        <v>52326</v>
      </c>
      <c r="S30" s="6">
        <f>VLOOKUP(B30,[17]apr95!$A$37:$IV$122,3,0)</f>
        <v>15026</v>
      </c>
      <c r="T30" s="6">
        <f>VLOOKUP(B30,[18]may95!$A$37:$IV$126,3,0)</f>
        <v>42967</v>
      </c>
      <c r="U30" s="6">
        <f>VLOOKUP(B30,[19]jun95!$A$37:$IV$141,3,0)</f>
        <v>124369</v>
      </c>
      <c r="V30" s="6" t="e">
        <f>VLOOKUP(B30,[20]jul95!$A$37:$IV$140,3,0)</f>
        <v>#N/A</v>
      </c>
      <c r="W30" s="6">
        <f>VLOOKUP(B30,[21]aug95!$A$37:$IV$139,3,0)</f>
        <v>290936</v>
      </c>
      <c r="X30" s="6">
        <f>VLOOKUP(B30,[22]sep95!$A$37:$IV$138,3,0)</f>
        <v>74066</v>
      </c>
      <c r="Y30" s="6">
        <f>VLOOKUP(B30,[23]oct95!$A$37:$IV$123,3,0)</f>
        <v>79578</v>
      </c>
      <c r="Z30" s="6">
        <f>VLOOKUP(B30,[24]nov95!$A$37:$IV$122,3,0)</f>
        <v>99685</v>
      </c>
      <c r="AA30" s="6">
        <f>VLOOKUP(B30,[25]dec95!$A$37:$IV$119,3,0)</f>
        <v>554537</v>
      </c>
      <c r="AB30" s="6">
        <f>VLOOKUP(B30,[26]jan96!$A$36:$IV$108,3,0)</f>
        <v>95305</v>
      </c>
      <c r="AC30" s="6">
        <f>VLOOKUP(B30,[27]feb96!$A$32:$IV$120,3,0)</f>
        <v>107415</v>
      </c>
      <c r="AD30" s="6">
        <f>VLOOKUP(B30,[28]mar96!$A$36:$IV$112,3,0)</f>
        <v>420455</v>
      </c>
      <c r="AE30" s="6">
        <f>VLOOKUP(B30,[29]apr96!$A$36:$IV$101,3,0)</f>
        <v>6293</v>
      </c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N30" s="4">
        <v>35156</v>
      </c>
      <c r="CO30" s="5">
        <f t="shared" si="0"/>
        <v>0.7521713333333333</v>
      </c>
      <c r="CP30" s="5">
        <f t="shared" si="12"/>
        <v>9.7599333333333333E-3</v>
      </c>
      <c r="CQ30" s="5">
        <f t="shared" si="7"/>
        <v>5.5420999999999995E-3</v>
      </c>
      <c r="CR30" s="5">
        <f t="shared" si="94"/>
        <v>1.1976000000000001E-3</v>
      </c>
      <c r="CS30" s="5">
        <f t="shared" si="94"/>
        <v>4.7645333333333336E-3</v>
      </c>
      <c r="CT30" s="5">
        <f t="shared" si="94"/>
        <v>1.1385133333333334E-2</v>
      </c>
      <c r="CU30" s="5">
        <f t="shared" si="94"/>
        <v>3.7242333333333336E-3</v>
      </c>
      <c r="CV30" s="5">
        <f t="shared" si="94"/>
        <v>1.59439E-2</v>
      </c>
      <c r="CW30" s="5">
        <f t="shared" si="94"/>
        <v>5.8988000000000001E-3</v>
      </c>
      <c r="CX30" s="5">
        <f t="shared" si="94"/>
        <v>9.0976999999999985E-3</v>
      </c>
      <c r="CY30" s="5">
        <f t="shared" si="94"/>
        <v>8.8491666666666666E-3</v>
      </c>
      <c r="CZ30" s="5">
        <f t="shared" si="94"/>
        <v>2.0297799999999998E-2</v>
      </c>
      <c r="DA30" s="5">
        <f t="shared" si="94"/>
        <v>8.2509333333333334E-3</v>
      </c>
      <c r="DB30" s="5">
        <f t="shared" si="95"/>
        <v>8.1452999999999994E-3</v>
      </c>
      <c r="DC30" s="5">
        <f t="shared" si="95"/>
        <v>6.0173333333333329E-4</v>
      </c>
      <c r="DD30" s="5">
        <f t="shared" si="95"/>
        <v>1.7442E-3</v>
      </c>
      <c r="DE30" s="5">
        <f t="shared" si="95"/>
        <v>5.0086666666666663E-4</v>
      </c>
      <c r="DF30" s="5">
        <f t="shared" si="95"/>
        <v>1.4322333333333334E-3</v>
      </c>
      <c r="DG30" s="5">
        <f t="shared" si="95"/>
        <v>4.1456333333333333E-3</v>
      </c>
      <c r="DH30" s="5" t="e">
        <f t="shared" si="95"/>
        <v>#N/A</v>
      </c>
      <c r="DI30" s="5">
        <f t="shared" si="95"/>
        <v>9.6978666666666657E-3</v>
      </c>
      <c r="DJ30" s="5">
        <f t="shared" si="95"/>
        <v>2.4688666666666669E-3</v>
      </c>
      <c r="DK30" s="5">
        <f t="shared" si="95"/>
        <v>2.6525999999999997E-3</v>
      </c>
      <c r="DL30" s="5">
        <f t="shared" si="96"/>
        <v>3.322833333333333E-3</v>
      </c>
      <c r="DM30" s="5">
        <f t="shared" si="96"/>
        <v>1.8484566666666664E-2</v>
      </c>
      <c r="DN30" s="5">
        <f t="shared" si="96"/>
        <v>3.1768333333333332E-3</v>
      </c>
      <c r="DO30" s="5">
        <f t="shared" si="96"/>
        <v>3.5804999999999999E-3</v>
      </c>
      <c r="DP30" s="5">
        <f>(AD30/1000000)/$A30</f>
        <v>1.4015166666666667E-2</v>
      </c>
      <c r="DQ30" s="5" t="e">
        <f>(#REF!/1000000)/$A30</f>
        <v>#REF!</v>
      </c>
      <c r="DR30" s="5">
        <f t="shared" ref="DR30:DT34" si="97">(AF30/1000000)/$A30</f>
        <v>0</v>
      </c>
      <c r="DS30" s="5">
        <f t="shared" si="97"/>
        <v>0</v>
      </c>
      <c r="DT30" s="5">
        <f t="shared" si="97"/>
        <v>0</v>
      </c>
      <c r="DU30" s="5">
        <f t="shared" si="8"/>
        <v>0</v>
      </c>
      <c r="DV30" s="5">
        <f t="shared" si="42"/>
        <v>0</v>
      </c>
      <c r="DW30" s="5">
        <f t="shared" si="43"/>
        <v>0</v>
      </c>
      <c r="DX30" s="5">
        <f t="shared" si="44"/>
        <v>0</v>
      </c>
      <c r="DY30" s="5">
        <f t="shared" si="45"/>
        <v>0</v>
      </c>
      <c r="DZ30" s="5">
        <f t="shared" si="46"/>
        <v>0</v>
      </c>
      <c r="EA30" s="5">
        <f t="shared" si="47"/>
        <v>0</v>
      </c>
      <c r="EB30" s="5">
        <f t="shared" si="48"/>
        <v>0</v>
      </c>
      <c r="EC30" s="5">
        <f t="shared" si="49"/>
        <v>0</v>
      </c>
      <c r="ED30" s="5">
        <f t="shared" si="50"/>
        <v>0</v>
      </c>
      <c r="EE30" s="5">
        <f t="shared" si="51"/>
        <v>0</v>
      </c>
      <c r="EF30" s="5">
        <f t="shared" si="52"/>
        <v>0</v>
      </c>
      <c r="EG30" s="5">
        <f t="shared" si="53"/>
        <v>0</v>
      </c>
      <c r="EH30" s="5">
        <f t="shared" si="54"/>
        <v>0</v>
      </c>
      <c r="EI30" s="5">
        <f t="shared" si="55"/>
        <v>0</v>
      </c>
      <c r="EJ30" s="5">
        <f t="shared" si="56"/>
        <v>0</v>
      </c>
      <c r="EK30" s="5">
        <f t="shared" si="9"/>
        <v>0</v>
      </c>
      <c r="EL30" s="5">
        <f t="shared" si="57"/>
        <v>0</v>
      </c>
      <c r="EM30" s="5">
        <f t="shared" si="58"/>
        <v>0</v>
      </c>
      <c r="EN30" s="5">
        <f t="shared" si="59"/>
        <v>0</v>
      </c>
      <c r="EO30" s="5">
        <f t="shared" si="60"/>
        <v>0</v>
      </c>
      <c r="EP30" s="5">
        <f t="shared" si="61"/>
        <v>0</v>
      </c>
      <c r="EQ30" s="5">
        <f t="shared" si="62"/>
        <v>0</v>
      </c>
      <c r="ER30" s="5">
        <f t="shared" si="63"/>
        <v>0</v>
      </c>
      <c r="ES30" s="5">
        <f t="shared" si="64"/>
        <v>0</v>
      </c>
      <c r="ET30" s="5">
        <f t="shared" si="65"/>
        <v>0</v>
      </c>
      <c r="EU30" s="5">
        <f t="shared" si="66"/>
        <v>0</v>
      </c>
      <c r="EV30" s="5">
        <f t="shared" si="67"/>
        <v>0</v>
      </c>
      <c r="EW30" s="5">
        <f t="shared" si="68"/>
        <v>0</v>
      </c>
      <c r="EX30" s="5">
        <f t="shared" si="69"/>
        <v>0</v>
      </c>
      <c r="EY30" s="5">
        <f t="shared" si="70"/>
        <v>0</v>
      </c>
      <c r="EZ30" s="5">
        <f t="shared" si="71"/>
        <v>0</v>
      </c>
      <c r="FA30" s="5">
        <f t="shared" si="10"/>
        <v>0</v>
      </c>
      <c r="FB30" s="5">
        <f t="shared" si="72"/>
        <v>0</v>
      </c>
      <c r="FC30" s="5">
        <f t="shared" si="73"/>
        <v>0</v>
      </c>
      <c r="FD30" s="5">
        <f t="shared" si="74"/>
        <v>0</v>
      </c>
      <c r="FE30" s="5">
        <f t="shared" si="75"/>
        <v>0</v>
      </c>
      <c r="FF30" s="5">
        <f t="shared" si="76"/>
        <v>0</v>
      </c>
      <c r="FG30" s="5">
        <f t="shared" si="77"/>
        <v>0</v>
      </c>
      <c r="FH30" s="5">
        <f t="shared" si="78"/>
        <v>0</v>
      </c>
      <c r="FI30" s="5">
        <f t="shared" si="79"/>
        <v>0</v>
      </c>
      <c r="FJ30" s="5">
        <f t="shared" si="80"/>
        <v>0</v>
      </c>
      <c r="FK30" s="5">
        <f t="shared" si="81"/>
        <v>0</v>
      </c>
      <c r="FL30" s="5">
        <f t="shared" si="82"/>
        <v>0</v>
      </c>
      <c r="FM30" s="5">
        <f t="shared" si="83"/>
        <v>0</v>
      </c>
      <c r="FN30" s="5">
        <f t="shared" si="84"/>
        <v>0</v>
      </c>
      <c r="FO30" s="5">
        <f t="shared" si="85"/>
        <v>0</v>
      </c>
      <c r="FP30" s="5">
        <f t="shared" si="86"/>
        <v>0</v>
      </c>
      <c r="FQ30" s="5">
        <f t="shared" si="11"/>
        <v>0</v>
      </c>
      <c r="FR30" s="5">
        <f t="shared" si="87"/>
        <v>0</v>
      </c>
      <c r="FS30" s="5">
        <f t="shared" si="88"/>
        <v>0</v>
      </c>
      <c r="FT30" s="5">
        <f t="shared" si="89"/>
        <v>0</v>
      </c>
      <c r="FU30" s="5">
        <f t="shared" si="90"/>
        <v>0</v>
      </c>
      <c r="FV30" s="5">
        <f t="shared" si="91"/>
        <v>0</v>
      </c>
      <c r="FW30" s="5">
        <f t="shared" si="92"/>
        <v>0</v>
      </c>
      <c r="FX30" s="5">
        <f t="shared" si="93"/>
        <v>0</v>
      </c>
    </row>
    <row r="31" spans="1:180" x14ac:dyDescent="0.2">
      <c r="A31" s="2">
        <v>31</v>
      </c>
      <c r="B31" s="1">
        <v>35186</v>
      </c>
      <c r="C31" s="6">
        <f>VLOOKUP(B31,'[1]1993'!$A$375:$IV$485,3,0)</f>
        <v>22336757</v>
      </c>
      <c r="D31" s="6">
        <f>VLOOKUP(B31,[2]jan94!$A$38:$IV$148,3,0)</f>
        <v>222916</v>
      </c>
      <c r="E31" s="6">
        <f>VLOOKUP(B31,[3]feb94!$A$38:$IV$148,3,0)</f>
        <v>171665</v>
      </c>
      <c r="F31" s="6">
        <f>VLOOKUP(B31,[4]mar94!$A$38:$IV$140,3,0)</f>
        <v>37713</v>
      </c>
      <c r="G31" s="6">
        <f>VLOOKUP(B31,[5]apr94!$A$38:$IV$146,3,0)</f>
        <v>124867</v>
      </c>
      <c r="H31" s="6">
        <f>VLOOKUP(B31,[6]may94!$A$38:$IV$1443,3,0)</f>
        <v>348296</v>
      </c>
      <c r="I31" s="6">
        <f>VLOOKUP(B31,[7]jun94!$A$38:$IV$143,3,0)</f>
        <v>110166</v>
      </c>
      <c r="J31" s="6">
        <f>VLOOKUP(B31,[8]jul94!$A$38:$IV$143,3,0)</f>
        <v>450008</v>
      </c>
      <c r="K31" s="6">
        <f>VLOOKUP(B31,[9]aug94!$A$38:$IV$142,3,0)</f>
        <v>202609</v>
      </c>
      <c r="L31" s="6">
        <f>VLOOKUP(B31,[10]sep94!$A$38:$IV$140,3,0)</f>
        <v>275351</v>
      </c>
      <c r="M31" s="6">
        <f>VLOOKUP(B31,[11]oct94!$A$38:$IV$139,3,0)</f>
        <v>199986</v>
      </c>
      <c r="N31" s="6">
        <f>VLOOKUP(B31,[12]nov94!$A$38:$IV$139,3,0)</f>
        <v>483588</v>
      </c>
      <c r="O31" s="6">
        <f>VLOOKUP(B31,[13]dec94!$A$38:$IV$138,3,0)</f>
        <v>230356</v>
      </c>
      <c r="P31" s="6">
        <f>VLOOKUP(B31,[14]jan95!$A$37:$IV$133,3,0)</f>
        <v>240552</v>
      </c>
      <c r="Q31" s="6">
        <f>VLOOKUP(B31,[15]feb95!$A$37:$IV$127,3,0)</f>
        <v>16765</v>
      </c>
      <c r="R31" s="6">
        <f>VLOOKUP(B31,[16]mar95!$A$37:$IV$128,3,0)</f>
        <v>53305</v>
      </c>
      <c r="S31" s="6">
        <f>VLOOKUP(B31,[17]apr95!$A$37:$IV$122,3,0)</f>
        <v>15625</v>
      </c>
      <c r="T31" s="6">
        <f>VLOOKUP(B31,[18]may95!$A$37:$IV$126,3,0)</f>
        <v>41495</v>
      </c>
      <c r="U31" s="6">
        <f>VLOOKUP(B31,[19]jun95!$A$37:$IV$141,3,0)</f>
        <v>124263</v>
      </c>
      <c r="V31" s="6" t="e">
        <f>VLOOKUP(B31,[20]jul95!$A$37:$IV$140,3,0)</f>
        <v>#N/A</v>
      </c>
      <c r="W31" s="6">
        <f>VLOOKUP(B31,[21]aug95!$A$37:$IV$139,3,0)</f>
        <v>299145</v>
      </c>
      <c r="X31" s="6">
        <f>VLOOKUP(B31,[22]sep95!$A$37:$IV$138,3,0)</f>
        <v>46350</v>
      </c>
      <c r="Y31" s="6">
        <f>VLOOKUP(B31,[23]oct95!$A$37:$IV$123,3,0)</f>
        <v>18792</v>
      </c>
      <c r="Z31" s="6">
        <f>VLOOKUP(B31,[24]nov95!$A$37:$IV$122,3,0)</f>
        <v>95105</v>
      </c>
      <c r="AA31" s="6">
        <f>VLOOKUP(B31,[25]dec95!$A$37:$IV$119,3,0)</f>
        <v>511332</v>
      </c>
      <c r="AB31" s="6">
        <f>VLOOKUP(B31,[26]jan96!$A$36:$IV$108,3,0)</f>
        <v>89956</v>
      </c>
      <c r="AC31" s="6">
        <f>VLOOKUP(B31,[27]feb96!$A$32:$IV$120,3,0)</f>
        <v>99714</v>
      </c>
      <c r="AD31" s="6">
        <f>VLOOKUP(B31,[28]mar96!$A$36:$IV$112,3,0)</f>
        <v>416684</v>
      </c>
      <c r="AE31" s="6">
        <f>VLOOKUP(B31,[29]apr96!$A$36:$IV$101,3,0)</f>
        <v>5334</v>
      </c>
      <c r="AF31" s="6">
        <f>VLOOKUP(B31,[30]may96!$A$36:$IV$111,3,0)</f>
        <v>77241</v>
      </c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N31" s="4">
        <v>35186</v>
      </c>
      <c r="CO31" s="5">
        <f t="shared" si="0"/>
        <v>0.72054054838709669</v>
      </c>
      <c r="CP31" s="5">
        <f t="shared" si="12"/>
        <v>7.1908387096774199E-3</v>
      </c>
      <c r="CQ31" s="5">
        <f t="shared" si="7"/>
        <v>5.537580645161291E-3</v>
      </c>
      <c r="CR31" s="5">
        <f t="shared" si="94"/>
        <v>1.2165483870967744E-3</v>
      </c>
      <c r="CS31" s="5">
        <f t="shared" si="94"/>
        <v>4.0279677419354839E-3</v>
      </c>
      <c r="CT31" s="5">
        <f t="shared" si="94"/>
        <v>1.1235354838709678E-2</v>
      </c>
      <c r="CU31" s="5">
        <f t="shared" si="94"/>
        <v>3.5537419354838709E-3</v>
      </c>
      <c r="CV31" s="5">
        <f t="shared" si="94"/>
        <v>1.4516387096774195E-2</v>
      </c>
      <c r="CW31" s="5">
        <f t="shared" si="94"/>
        <v>6.5357741935483877E-3</v>
      </c>
      <c r="CX31" s="5">
        <f t="shared" si="94"/>
        <v>8.8822903225806455E-3</v>
      </c>
      <c r="CY31" s="5">
        <f t="shared" si="94"/>
        <v>6.4511612903225806E-3</v>
      </c>
      <c r="CZ31" s="5">
        <f t="shared" si="94"/>
        <v>1.5599612903225807E-2</v>
      </c>
      <c r="DA31" s="5">
        <f t="shared" si="94"/>
        <v>7.4308387096774196E-3</v>
      </c>
      <c r="DB31" s="5">
        <f t="shared" si="95"/>
        <v>7.7597419354838706E-3</v>
      </c>
      <c r="DC31" s="5">
        <f t="shared" si="95"/>
        <v>5.4080645161290323E-4</v>
      </c>
      <c r="DD31" s="5">
        <f t="shared" si="95"/>
        <v>1.7195161290322581E-3</v>
      </c>
      <c r="DE31" s="5">
        <f t="shared" si="95"/>
        <v>5.0403225806451612E-4</v>
      </c>
      <c r="DF31" s="5">
        <f t="shared" si="95"/>
        <v>1.3385483870967741E-3</v>
      </c>
      <c r="DG31" s="5">
        <f t="shared" si="95"/>
        <v>4.0084838709677417E-3</v>
      </c>
      <c r="DH31" s="5" t="e">
        <f t="shared" si="95"/>
        <v>#N/A</v>
      </c>
      <c r="DI31" s="5">
        <f t="shared" si="95"/>
        <v>9.6498387096774184E-3</v>
      </c>
      <c r="DJ31" s="5">
        <f t="shared" si="95"/>
        <v>1.4951612903225807E-3</v>
      </c>
      <c r="DK31" s="5">
        <f t="shared" si="95"/>
        <v>6.0619354838709679E-4</v>
      </c>
      <c r="DL31" s="5">
        <f t="shared" si="96"/>
        <v>3.0679032258064515E-3</v>
      </c>
      <c r="DM31" s="5">
        <f t="shared" si="96"/>
        <v>1.6494580645161291E-2</v>
      </c>
      <c r="DN31" s="5">
        <f t="shared" si="96"/>
        <v>2.9018064516129032E-3</v>
      </c>
      <c r="DO31" s="5">
        <f t="shared" si="96"/>
        <v>3.2165806451612904E-3</v>
      </c>
      <c r="DP31" s="5">
        <f>(AD31/1000000)/$A31</f>
        <v>1.344141935483871E-2</v>
      </c>
      <c r="DQ31" s="5">
        <f>(AE31/1000000)/$A31</f>
        <v>1.7206451612903227E-4</v>
      </c>
      <c r="DR31" s="5">
        <f t="shared" si="97"/>
        <v>2.4916451612903229E-3</v>
      </c>
      <c r="DS31" s="5">
        <f t="shared" si="97"/>
        <v>0</v>
      </c>
      <c r="DT31" s="5">
        <f t="shared" si="97"/>
        <v>0</v>
      </c>
      <c r="DU31" s="5">
        <f t="shared" si="8"/>
        <v>0</v>
      </c>
      <c r="DV31" s="5">
        <f t="shared" si="42"/>
        <v>0</v>
      </c>
      <c r="DW31" s="5">
        <f t="shared" si="43"/>
        <v>0</v>
      </c>
      <c r="DX31" s="5">
        <f t="shared" si="44"/>
        <v>0</v>
      </c>
      <c r="DY31" s="5">
        <f t="shared" si="45"/>
        <v>0</v>
      </c>
      <c r="DZ31" s="5">
        <f t="shared" si="46"/>
        <v>0</v>
      </c>
      <c r="EA31" s="5">
        <f t="shared" si="47"/>
        <v>0</v>
      </c>
      <c r="EB31" s="5">
        <f t="shared" si="48"/>
        <v>0</v>
      </c>
      <c r="EC31" s="5">
        <f t="shared" si="49"/>
        <v>0</v>
      </c>
      <c r="ED31" s="5">
        <f t="shared" si="50"/>
        <v>0</v>
      </c>
      <c r="EE31" s="5">
        <f t="shared" si="51"/>
        <v>0</v>
      </c>
      <c r="EF31" s="5">
        <f t="shared" si="52"/>
        <v>0</v>
      </c>
      <c r="EG31" s="5">
        <f t="shared" si="53"/>
        <v>0</v>
      </c>
      <c r="EH31" s="5">
        <f t="shared" si="54"/>
        <v>0</v>
      </c>
      <c r="EI31" s="5">
        <f t="shared" si="55"/>
        <v>0</v>
      </c>
      <c r="EJ31" s="5">
        <f t="shared" si="56"/>
        <v>0</v>
      </c>
      <c r="EK31" s="5">
        <f t="shared" si="9"/>
        <v>0</v>
      </c>
      <c r="EL31" s="5">
        <f t="shared" si="57"/>
        <v>0</v>
      </c>
      <c r="EM31" s="5">
        <f t="shared" si="58"/>
        <v>0</v>
      </c>
      <c r="EN31" s="5">
        <f t="shared" si="59"/>
        <v>0</v>
      </c>
      <c r="EO31" s="5">
        <f t="shared" si="60"/>
        <v>0</v>
      </c>
      <c r="EP31" s="5">
        <f t="shared" si="61"/>
        <v>0</v>
      </c>
      <c r="EQ31" s="5">
        <f t="shared" si="62"/>
        <v>0</v>
      </c>
      <c r="ER31" s="5">
        <f t="shared" si="63"/>
        <v>0</v>
      </c>
      <c r="ES31" s="5">
        <f t="shared" si="64"/>
        <v>0</v>
      </c>
      <c r="ET31" s="5">
        <f t="shared" si="65"/>
        <v>0</v>
      </c>
      <c r="EU31" s="5">
        <f t="shared" si="66"/>
        <v>0</v>
      </c>
      <c r="EV31" s="5">
        <f t="shared" si="67"/>
        <v>0</v>
      </c>
      <c r="EW31" s="5">
        <f t="shared" si="68"/>
        <v>0</v>
      </c>
      <c r="EX31" s="5">
        <f t="shared" si="69"/>
        <v>0</v>
      </c>
      <c r="EY31" s="5">
        <f t="shared" si="70"/>
        <v>0</v>
      </c>
      <c r="EZ31" s="5">
        <f t="shared" si="71"/>
        <v>0</v>
      </c>
      <c r="FA31" s="5">
        <f t="shared" si="10"/>
        <v>0</v>
      </c>
      <c r="FB31" s="5">
        <f t="shared" si="72"/>
        <v>0</v>
      </c>
      <c r="FC31" s="5">
        <f t="shared" si="73"/>
        <v>0</v>
      </c>
      <c r="FD31" s="5">
        <f t="shared" si="74"/>
        <v>0</v>
      </c>
      <c r="FE31" s="5">
        <f t="shared" si="75"/>
        <v>0</v>
      </c>
      <c r="FF31" s="5">
        <f t="shared" si="76"/>
        <v>0</v>
      </c>
      <c r="FG31" s="5">
        <f t="shared" si="77"/>
        <v>0</v>
      </c>
      <c r="FH31" s="5">
        <f t="shared" si="78"/>
        <v>0</v>
      </c>
      <c r="FI31" s="5">
        <f t="shared" si="79"/>
        <v>0</v>
      </c>
      <c r="FJ31" s="5">
        <f t="shared" si="80"/>
        <v>0</v>
      </c>
      <c r="FK31" s="5">
        <f t="shared" si="81"/>
        <v>0</v>
      </c>
      <c r="FL31" s="5">
        <f t="shared" si="82"/>
        <v>0</v>
      </c>
      <c r="FM31" s="5">
        <f t="shared" si="83"/>
        <v>0</v>
      </c>
      <c r="FN31" s="5">
        <f t="shared" si="84"/>
        <v>0</v>
      </c>
      <c r="FO31" s="5">
        <f t="shared" si="85"/>
        <v>0</v>
      </c>
      <c r="FP31" s="5">
        <f t="shared" si="86"/>
        <v>0</v>
      </c>
      <c r="FQ31" s="5">
        <f t="shared" si="11"/>
        <v>0</v>
      </c>
      <c r="FR31" s="5">
        <f t="shared" si="87"/>
        <v>0</v>
      </c>
      <c r="FS31" s="5">
        <f t="shared" si="88"/>
        <v>0</v>
      </c>
      <c r="FT31" s="5">
        <f t="shared" si="89"/>
        <v>0</v>
      </c>
      <c r="FU31" s="5">
        <f t="shared" si="90"/>
        <v>0</v>
      </c>
      <c r="FV31" s="5">
        <f t="shared" si="91"/>
        <v>0</v>
      </c>
      <c r="FW31" s="5">
        <f t="shared" si="92"/>
        <v>0</v>
      </c>
      <c r="FX31" s="5">
        <f t="shared" si="93"/>
        <v>0</v>
      </c>
    </row>
    <row r="32" spans="1:180" x14ac:dyDescent="0.2">
      <c r="A32" s="2">
        <v>30</v>
      </c>
      <c r="B32" s="1">
        <v>35217</v>
      </c>
      <c r="C32" s="6">
        <f>VLOOKUP(B32,'[1]1993'!$A$375:$IV$485,3,0)</f>
        <v>23305967</v>
      </c>
      <c r="D32" s="6">
        <f>VLOOKUP(B32,[2]jan94!$A$38:$IV$148,3,0)</f>
        <v>270872</v>
      </c>
      <c r="E32" s="6">
        <f>VLOOKUP(B32,[3]feb94!$A$38:$IV$148,3,0)</f>
        <v>157606</v>
      </c>
      <c r="F32" s="6">
        <f>VLOOKUP(B32,[4]mar94!$A$38:$IV$140,3,0)</f>
        <v>31492</v>
      </c>
      <c r="G32" s="6">
        <f>VLOOKUP(B32,[5]apr94!$A$38:$IV$146,3,0)</f>
        <v>144549</v>
      </c>
      <c r="H32" s="6">
        <f>VLOOKUP(B32,[6]may94!$A$38:$IV$1443,3,0)</f>
        <v>327292</v>
      </c>
      <c r="I32" s="6">
        <f>VLOOKUP(B32,[7]jun94!$A$38:$IV$143,3,0)</f>
        <v>120021</v>
      </c>
      <c r="J32" s="6">
        <f>VLOOKUP(B32,[8]jul94!$A$38:$IV$143,3,0)</f>
        <v>415451</v>
      </c>
      <c r="K32" s="6">
        <f>VLOOKUP(B32,[9]aug94!$A$38:$IV$142,3,0)</f>
        <v>190052</v>
      </c>
      <c r="L32" s="6">
        <f>VLOOKUP(B32,[10]sep94!$A$38:$IV$140,3,0)</f>
        <v>254887</v>
      </c>
      <c r="M32" s="6">
        <f>VLOOKUP(B32,[11]oct94!$A$38:$IV$139,3,0)</f>
        <v>215914</v>
      </c>
      <c r="N32" s="6">
        <f>VLOOKUP(B32,[12]nov94!$A$38:$IV$139,3,0)</f>
        <v>471690</v>
      </c>
      <c r="O32" s="6">
        <f>VLOOKUP(B32,[13]dec94!$A$38:$IV$138,3,0)</f>
        <v>218532</v>
      </c>
      <c r="P32" s="6">
        <f>VLOOKUP(B32,[14]jan95!$A$37:$IV$133,3,0)</f>
        <v>203729</v>
      </c>
      <c r="Q32" s="6">
        <f>VLOOKUP(B32,[15]feb95!$A$37:$IV$127,3,0)</f>
        <v>20892</v>
      </c>
      <c r="R32" s="6">
        <f>VLOOKUP(B32,[16]mar95!$A$37:$IV$128,3,0)</f>
        <v>49745</v>
      </c>
      <c r="S32" s="6">
        <f>VLOOKUP(B32,[17]apr95!$A$37:$IV$122,3,0)</f>
        <v>14478</v>
      </c>
      <c r="T32" s="6">
        <f>VLOOKUP(B32,[18]may95!$A$37:$IV$126,3,0)</f>
        <v>41029</v>
      </c>
      <c r="U32" s="6">
        <f>VLOOKUP(B32,[19]jun95!$A$37:$IV$141,3,0)</f>
        <v>118348</v>
      </c>
      <c r="V32" s="6" t="e">
        <f>VLOOKUP(B32,[20]jul95!$A$37:$IV$140,3,0)</f>
        <v>#N/A</v>
      </c>
      <c r="W32" s="6">
        <f>VLOOKUP(B32,[21]aug95!$A$37:$IV$139,3,0)</f>
        <v>286055</v>
      </c>
      <c r="X32" s="6">
        <f>VLOOKUP(B32,[22]sep95!$A$37:$IV$138,3,0)</f>
        <v>64485</v>
      </c>
      <c r="Y32" s="6">
        <f>VLOOKUP(B32,[23]oct95!$A$37:$IV$123,3,0)</f>
        <v>63753</v>
      </c>
      <c r="Z32" s="6">
        <f>VLOOKUP(B32,[24]nov95!$A$37:$IV$122,3,0)</f>
        <v>88285</v>
      </c>
      <c r="AA32" s="6">
        <f>VLOOKUP(B32,[25]dec95!$A$37:$IV$119,3,0)</f>
        <v>347218</v>
      </c>
      <c r="AB32" s="6">
        <f>VLOOKUP(B32,[26]jan96!$A$36:$IV$108,3,0)</f>
        <v>80294</v>
      </c>
      <c r="AC32" s="6">
        <f>VLOOKUP(B32,[27]feb96!$A$32:$IV$120,3,0)</f>
        <v>84555</v>
      </c>
      <c r="AD32" s="6">
        <f>VLOOKUP(B32,[28]mar96!$A$36:$IV$112,3,0)</f>
        <v>429854</v>
      </c>
      <c r="AE32" s="6">
        <f>VLOOKUP(B32,[29]apr96!$A$36:$IV$101,3,0)</f>
        <v>5628</v>
      </c>
      <c r="AF32" s="6">
        <f>VLOOKUP(B32,[30]may96!$A$36:$IV$111,3,0)</f>
        <v>9256</v>
      </c>
      <c r="AG32" s="6">
        <f>VLOOKUP(B32,[31]jun96!$A$36:$IV$111,3,0)</f>
        <v>997713</v>
      </c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N32" s="4">
        <v>35217</v>
      </c>
      <c r="CO32" s="5">
        <f t="shared" si="0"/>
        <v>0.77686556666666662</v>
      </c>
      <c r="CP32" s="5">
        <f t="shared" si="12"/>
        <v>9.0290666666666668E-3</v>
      </c>
      <c r="CQ32" s="5">
        <f t="shared" si="7"/>
        <v>5.2535333333333335E-3</v>
      </c>
      <c r="CR32" s="5">
        <f t="shared" si="94"/>
        <v>1.0497333333333333E-3</v>
      </c>
      <c r="CS32" s="5">
        <f t="shared" si="94"/>
        <v>4.8183000000000002E-3</v>
      </c>
      <c r="CT32" s="5">
        <f t="shared" si="94"/>
        <v>1.0909733333333334E-2</v>
      </c>
      <c r="CU32" s="5">
        <f t="shared" si="94"/>
        <v>4.0007000000000003E-3</v>
      </c>
      <c r="CV32" s="5">
        <f t="shared" si="94"/>
        <v>1.3848366666666667E-2</v>
      </c>
      <c r="CW32" s="5">
        <f t="shared" si="94"/>
        <v>6.3350666666666666E-3</v>
      </c>
      <c r="CX32" s="5">
        <f t="shared" si="94"/>
        <v>8.496233333333332E-3</v>
      </c>
      <c r="CY32" s="5">
        <f t="shared" si="94"/>
        <v>7.1971333333333328E-3</v>
      </c>
      <c r="CZ32" s="5">
        <f t="shared" si="94"/>
        <v>1.5723000000000001E-2</v>
      </c>
      <c r="DA32" s="5">
        <f t="shared" si="94"/>
        <v>7.2843999999999999E-3</v>
      </c>
      <c r="DB32" s="5">
        <f t="shared" si="95"/>
        <v>6.7909666666666662E-3</v>
      </c>
      <c r="DC32" s="5">
        <f t="shared" si="95"/>
        <v>6.9640000000000001E-4</v>
      </c>
      <c r="DD32" s="5">
        <f t="shared" si="95"/>
        <v>1.6581666666666665E-3</v>
      </c>
      <c r="DE32" s="5">
        <f t="shared" si="95"/>
        <v>4.8259999999999997E-4</v>
      </c>
      <c r="DF32" s="5">
        <f t="shared" si="95"/>
        <v>1.3676333333333334E-3</v>
      </c>
      <c r="DG32" s="5">
        <f t="shared" si="95"/>
        <v>3.9449333333333335E-3</v>
      </c>
      <c r="DH32" s="5" t="e">
        <f t="shared" si="95"/>
        <v>#N/A</v>
      </c>
      <c r="DI32" s="5">
        <f t="shared" si="95"/>
        <v>9.5351666666666675E-3</v>
      </c>
      <c r="DJ32" s="5">
        <f t="shared" si="95"/>
        <v>2.1494999999999999E-3</v>
      </c>
      <c r="DK32" s="5">
        <f t="shared" si="95"/>
        <v>2.1251E-3</v>
      </c>
      <c r="DL32" s="5">
        <f t="shared" si="96"/>
        <v>2.9428333333333333E-3</v>
      </c>
      <c r="DM32" s="5">
        <f t="shared" si="96"/>
        <v>1.1573933333333335E-2</v>
      </c>
      <c r="DN32" s="5">
        <f t="shared" si="96"/>
        <v>2.6764666666666669E-3</v>
      </c>
      <c r="DO32" s="5">
        <f t="shared" si="96"/>
        <v>2.8185000000000003E-3</v>
      </c>
      <c r="DP32" s="5">
        <f>(AD32/1000000)/$A32</f>
        <v>1.4328466666666668E-2</v>
      </c>
      <c r="DQ32" s="5">
        <f>(AE32/1000000)/$A32</f>
        <v>1.8760000000000001E-4</v>
      </c>
      <c r="DR32" s="5">
        <f t="shared" si="97"/>
        <v>3.0853333333333337E-4</v>
      </c>
      <c r="DS32" s="5">
        <f t="shared" si="97"/>
        <v>3.3257099999999998E-2</v>
      </c>
      <c r="DT32" s="5">
        <f t="shared" si="97"/>
        <v>0</v>
      </c>
      <c r="DU32" s="5">
        <f t="shared" si="8"/>
        <v>0</v>
      </c>
      <c r="DV32" s="5">
        <f t="shared" si="42"/>
        <v>0</v>
      </c>
      <c r="DW32" s="5">
        <f t="shared" si="43"/>
        <v>0</v>
      </c>
      <c r="DX32" s="5">
        <f t="shared" si="44"/>
        <v>0</v>
      </c>
      <c r="DY32" s="5">
        <f t="shared" si="45"/>
        <v>0</v>
      </c>
      <c r="DZ32" s="5">
        <f t="shared" si="46"/>
        <v>0</v>
      </c>
      <c r="EA32" s="5">
        <f t="shared" si="47"/>
        <v>0</v>
      </c>
      <c r="EB32" s="5">
        <f t="shared" si="48"/>
        <v>0</v>
      </c>
      <c r="EC32" s="5">
        <f t="shared" si="49"/>
        <v>0</v>
      </c>
      <c r="ED32" s="5">
        <f t="shared" si="50"/>
        <v>0</v>
      </c>
      <c r="EE32" s="5">
        <f t="shared" si="51"/>
        <v>0</v>
      </c>
      <c r="EF32" s="5">
        <f t="shared" si="52"/>
        <v>0</v>
      </c>
      <c r="EG32" s="5">
        <f t="shared" si="53"/>
        <v>0</v>
      </c>
      <c r="EH32" s="5">
        <f t="shared" si="54"/>
        <v>0</v>
      </c>
      <c r="EI32" s="5">
        <f t="shared" si="55"/>
        <v>0</v>
      </c>
      <c r="EJ32" s="5">
        <f t="shared" si="56"/>
        <v>0</v>
      </c>
      <c r="EK32" s="5">
        <f t="shared" si="9"/>
        <v>0</v>
      </c>
      <c r="EL32" s="5">
        <f t="shared" si="57"/>
        <v>0</v>
      </c>
      <c r="EM32" s="5">
        <f t="shared" si="58"/>
        <v>0</v>
      </c>
      <c r="EN32" s="5">
        <f t="shared" si="59"/>
        <v>0</v>
      </c>
      <c r="EO32" s="5">
        <f t="shared" si="60"/>
        <v>0</v>
      </c>
      <c r="EP32" s="5">
        <f t="shared" si="61"/>
        <v>0</v>
      </c>
      <c r="EQ32" s="5">
        <f t="shared" si="62"/>
        <v>0</v>
      </c>
      <c r="ER32" s="5">
        <f t="shared" si="63"/>
        <v>0</v>
      </c>
      <c r="ES32" s="5">
        <f t="shared" si="64"/>
        <v>0</v>
      </c>
      <c r="ET32" s="5">
        <f t="shared" si="65"/>
        <v>0</v>
      </c>
      <c r="EU32" s="5">
        <f t="shared" si="66"/>
        <v>0</v>
      </c>
      <c r="EV32" s="5">
        <f t="shared" si="67"/>
        <v>0</v>
      </c>
      <c r="EW32" s="5">
        <f t="shared" si="68"/>
        <v>0</v>
      </c>
      <c r="EX32" s="5">
        <f t="shared" si="69"/>
        <v>0</v>
      </c>
      <c r="EY32" s="5">
        <f t="shared" si="70"/>
        <v>0</v>
      </c>
      <c r="EZ32" s="5">
        <f t="shared" si="71"/>
        <v>0</v>
      </c>
      <c r="FA32" s="5">
        <f t="shared" si="10"/>
        <v>0</v>
      </c>
      <c r="FB32" s="5">
        <f t="shared" si="72"/>
        <v>0</v>
      </c>
      <c r="FC32" s="5">
        <f t="shared" si="73"/>
        <v>0</v>
      </c>
      <c r="FD32" s="5">
        <f t="shared" si="74"/>
        <v>0</v>
      </c>
      <c r="FE32" s="5">
        <f t="shared" si="75"/>
        <v>0</v>
      </c>
      <c r="FF32" s="5">
        <f t="shared" si="76"/>
        <v>0</v>
      </c>
      <c r="FG32" s="5">
        <f t="shared" si="77"/>
        <v>0</v>
      </c>
      <c r="FH32" s="5">
        <f t="shared" si="78"/>
        <v>0</v>
      </c>
      <c r="FI32" s="5">
        <f t="shared" si="79"/>
        <v>0</v>
      </c>
      <c r="FJ32" s="5">
        <f t="shared" si="80"/>
        <v>0</v>
      </c>
      <c r="FK32" s="5">
        <f t="shared" si="81"/>
        <v>0</v>
      </c>
      <c r="FL32" s="5">
        <f t="shared" si="82"/>
        <v>0</v>
      </c>
      <c r="FM32" s="5">
        <f t="shared" si="83"/>
        <v>0</v>
      </c>
      <c r="FN32" s="5">
        <f t="shared" si="84"/>
        <v>0</v>
      </c>
      <c r="FO32" s="5">
        <f t="shared" si="85"/>
        <v>0</v>
      </c>
      <c r="FP32" s="5">
        <f t="shared" si="86"/>
        <v>0</v>
      </c>
      <c r="FQ32" s="5">
        <f t="shared" si="11"/>
        <v>0</v>
      </c>
      <c r="FR32" s="5">
        <f t="shared" si="87"/>
        <v>0</v>
      </c>
      <c r="FS32" s="5">
        <f t="shared" si="88"/>
        <v>0</v>
      </c>
      <c r="FT32" s="5">
        <f t="shared" si="89"/>
        <v>0</v>
      </c>
      <c r="FU32" s="5">
        <f t="shared" si="90"/>
        <v>0</v>
      </c>
      <c r="FV32" s="5">
        <f t="shared" si="91"/>
        <v>0</v>
      </c>
      <c r="FW32" s="5">
        <f t="shared" si="92"/>
        <v>0</v>
      </c>
      <c r="FX32" s="5">
        <f t="shared" si="93"/>
        <v>0</v>
      </c>
    </row>
    <row r="33" spans="1:180" x14ac:dyDescent="0.2">
      <c r="A33" s="2">
        <v>31</v>
      </c>
      <c r="B33" s="1">
        <v>35247</v>
      </c>
      <c r="C33" s="6">
        <f>VLOOKUP(B33,'[1]1993'!$A$375:$IV$485,3,0)</f>
        <v>22668606</v>
      </c>
      <c r="D33" s="6">
        <f>VLOOKUP(B33,[2]jan94!$A$38:$IV$148,3,0)</f>
        <v>271585</v>
      </c>
      <c r="E33" s="6">
        <f>VLOOKUP(B33,[3]feb94!$A$38:$IV$148,3,0)</f>
        <v>162414</v>
      </c>
      <c r="F33" s="6">
        <f>VLOOKUP(B33,[4]mar94!$A$38:$IV$140,3,0)</f>
        <v>30176</v>
      </c>
      <c r="G33" s="6">
        <f>VLOOKUP(B33,[5]apr94!$A$38:$IV$146,3,0)</f>
        <v>148037</v>
      </c>
      <c r="H33" s="6">
        <f>VLOOKUP(B33,[6]may94!$A$38:$IV$1443,3,0)</f>
        <v>325626</v>
      </c>
      <c r="I33" s="6">
        <f>VLOOKUP(B33,[7]jun94!$A$38:$IV$143,3,0)</f>
        <v>118498</v>
      </c>
      <c r="J33" s="6">
        <f>VLOOKUP(B33,[8]jul94!$A$38:$IV$143,3,0)</f>
        <v>401920</v>
      </c>
      <c r="K33" s="6">
        <f>VLOOKUP(B33,[9]aug94!$A$38:$IV$142,3,0)</f>
        <v>191790</v>
      </c>
      <c r="L33" s="6">
        <f>VLOOKUP(B33,[10]sep94!$A$38:$IV$140,3,0)</f>
        <v>240372</v>
      </c>
      <c r="M33" s="6">
        <f>VLOOKUP(B33,[11]oct94!$A$38:$IV$139,3,0)</f>
        <v>218531</v>
      </c>
      <c r="N33" s="6">
        <f>VLOOKUP(B33,[12]nov94!$A$38:$IV$139,3,0)</f>
        <v>502704</v>
      </c>
      <c r="O33" s="6">
        <f>VLOOKUP(B33,[13]dec94!$A$38:$IV$138,3,0)</f>
        <v>228285</v>
      </c>
      <c r="P33" s="6">
        <f>VLOOKUP(B33,[14]jan95!$A$37:$IV$133,3,0)</f>
        <v>240036</v>
      </c>
      <c r="Q33" s="6">
        <f>VLOOKUP(B33,[15]feb95!$A$37:$IV$127,3,0)</f>
        <v>24965</v>
      </c>
      <c r="R33" s="6">
        <f>VLOOKUP(B33,[16]mar95!$A$37:$IV$128,3,0)</f>
        <v>52991</v>
      </c>
      <c r="S33" s="6">
        <f>VLOOKUP(B33,[17]apr95!$A$37:$IV$122,3,0)</f>
        <v>15219</v>
      </c>
      <c r="T33" s="6">
        <f>VLOOKUP(B33,[18]may95!$A$37:$IV$126,3,0)</f>
        <v>41238</v>
      </c>
      <c r="U33" s="6">
        <f>VLOOKUP(B33,[19]jun95!$A$37:$IV$141,3,0)</f>
        <v>118176</v>
      </c>
      <c r="V33" s="6" t="e">
        <f>VLOOKUP(B33,[20]jul95!$A$37:$IV$140,3,0)</f>
        <v>#N/A</v>
      </c>
      <c r="W33" s="6">
        <f>VLOOKUP(B33,[21]aug95!$A$37:$IV$139,3,0)</f>
        <v>295211</v>
      </c>
      <c r="X33" s="6">
        <f>VLOOKUP(B33,[22]sep95!$A$37:$IV$138,3,0)</f>
        <v>63402</v>
      </c>
      <c r="Y33" s="6">
        <f>VLOOKUP(B33,[23]oct95!$A$37:$IV$123,3,0)</f>
        <v>63877</v>
      </c>
      <c r="Z33" s="6">
        <f>VLOOKUP(B33,[24]nov95!$A$37:$IV$122,3,0)</f>
        <v>87452</v>
      </c>
      <c r="AA33" s="6">
        <f>VLOOKUP(B33,[25]dec95!$A$37:$IV$119,3,0)</f>
        <v>703831</v>
      </c>
      <c r="AB33" s="6">
        <f>VLOOKUP(B33,[26]jan96!$A$36:$IV$108,3,0)</f>
        <v>85289</v>
      </c>
      <c r="AC33" s="6">
        <f>VLOOKUP(B33,[27]feb96!$A$32:$IV$120,3,0)</f>
        <v>86704</v>
      </c>
      <c r="AD33" s="6">
        <f>VLOOKUP(B33,[28]mar96!$A$36:$IV$112,3,0)</f>
        <v>421159</v>
      </c>
      <c r="AE33" s="6">
        <f>VLOOKUP(B33,[29]apr96!$A$36:$IV$101,3,0)</f>
        <v>5818</v>
      </c>
      <c r="AF33" s="6">
        <f>VLOOKUP(B33,[30]may96!$A$36:$IV$111,3,0)</f>
        <v>10272</v>
      </c>
      <c r="AG33" s="6">
        <f>VLOOKUP(B33,[31]jun96!$A$36:$IV$111,3,0)</f>
        <v>912103</v>
      </c>
      <c r="AH33" s="6">
        <f>VLOOKUP(B33,[32]jul96!$A$35:$IV$72,3,0)</f>
        <v>0</v>
      </c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N33" s="4">
        <v>35247</v>
      </c>
      <c r="CO33" s="5">
        <f t="shared" si="0"/>
        <v>0.73124535483870967</v>
      </c>
      <c r="CP33" s="5">
        <f t="shared" si="12"/>
        <v>8.7608064516129045E-3</v>
      </c>
      <c r="CQ33" s="5">
        <f t="shared" si="7"/>
        <v>5.2391612903225811E-3</v>
      </c>
      <c r="CR33" s="5">
        <f t="shared" si="94"/>
        <v>9.7341935483870974E-4</v>
      </c>
      <c r="CS33" s="5">
        <f t="shared" si="94"/>
        <v>4.7753870967741936E-3</v>
      </c>
      <c r="CT33" s="5">
        <f t="shared" si="94"/>
        <v>1.0504064516129032E-2</v>
      </c>
      <c r="CU33" s="5">
        <f t="shared" si="94"/>
        <v>3.8225161290322582E-3</v>
      </c>
      <c r="CV33" s="5">
        <f t="shared" si="94"/>
        <v>1.2965161290322581E-2</v>
      </c>
      <c r="CW33" s="5">
        <f t="shared" si="94"/>
        <v>6.1867741935483864E-3</v>
      </c>
      <c r="CX33" s="5">
        <f t="shared" si="94"/>
        <v>7.7539354838709676E-3</v>
      </c>
      <c r="CY33" s="5">
        <f t="shared" si="94"/>
        <v>7.0493870967741935E-3</v>
      </c>
      <c r="CZ33" s="5">
        <f t="shared" si="94"/>
        <v>1.6216258064516129E-2</v>
      </c>
      <c r="DA33" s="5">
        <f t="shared" si="94"/>
        <v>7.3640322580645155E-3</v>
      </c>
      <c r="DB33" s="5">
        <f t="shared" si="95"/>
        <v>7.7430967741935483E-3</v>
      </c>
      <c r="DC33" s="5">
        <f t="shared" si="95"/>
        <v>8.0532258064516132E-4</v>
      </c>
      <c r="DD33" s="5">
        <f t="shared" si="95"/>
        <v>1.7093870967741936E-3</v>
      </c>
      <c r="DE33" s="5">
        <f t="shared" si="95"/>
        <v>4.9093548387096778E-4</v>
      </c>
      <c r="DF33" s="5">
        <f t="shared" si="95"/>
        <v>1.3302580645161289E-3</v>
      </c>
      <c r="DG33" s="5">
        <f t="shared" si="95"/>
        <v>3.8121290322580647E-3</v>
      </c>
      <c r="DH33" s="5" t="e">
        <f t="shared" si="95"/>
        <v>#N/A</v>
      </c>
      <c r="DI33" s="5">
        <f t="shared" si="95"/>
        <v>9.5229354838709673E-3</v>
      </c>
      <c r="DJ33" s="5">
        <f t="shared" si="95"/>
        <v>2.0452258064516129E-3</v>
      </c>
      <c r="DK33" s="5">
        <f t="shared" si="95"/>
        <v>2.0605483870967745E-3</v>
      </c>
      <c r="DL33" s="5">
        <f t="shared" si="96"/>
        <v>2.8210322580645162E-3</v>
      </c>
      <c r="DM33" s="5">
        <f t="shared" si="96"/>
        <v>2.2704225806451612E-2</v>
      </c>
      <c r="DN33" s="5">
        <f t="shared" si="96"/>
        <v>2.7512580645161293E-3</v>
      </c>
      <c r="DO33" s="5">
        <f t="shared" si="96"/>
        <v>2.7969032258064516E-3</v>
      </c>
      <c r="DP33" s="5">
        <f>(AD33/1000000)/$A33</f>
        <v>1.3585774193548388E-2</v>
      </c>
      <c r="DQ33" s="5">
        <f>(AE33/1000000)/$A33</f>
        <v>1.8767741935483872E-4</v>
      </c>
      <c r="DR33" s="5">
        <f t="shared" si="97"/>
        <v>3.3135483870967741E-4</v>
      </c>
      <c r="DS33" s="5">
        <f t="shared" si="97"/>
        <v>2.942267741935484E-2</v>
      </c>
      <c r="DT33" s="5">
        <f t="shared" si="97"/>
        <v>0</v>
      </c>
      <c r="DU33" s="5">
        <f t="shared" si="8"/>
        <v>0</v>
      </c>
      <c r="DV33" s="5">
        <f t="shared" si="42"/>
        <v>0</v>
      </c>
      <c r="DW33" s="5">
        <f t="shared" si="43"/>
        <v>0</v>
      </c>
      <c r="DX33" s="5">
        <f t="shared" si="44"/>
        <v>0</v>
      </c>
      <c r="DY33" s="5">
        <f t="shared" si="45"/>
        <v>0</v>
      </c>
      <c r="DZ33" s="5">
        <f t="shared" si="46"/>
        <v>0</v>
      </c>
      <c r="EA33" s="5">
        <f t="shared" si="47"/>
        <v>0</v>
      </c>
      <c r="EB33" s="5">
        <f t="shared" si="48"/>
        <v>0</v>
      </c>
      <c r="EC33" s="5">
        <f t="shared" si="49"/>
        <v>0</v>
      </c>
      <c r="ED33" s="5">
        <f t="shared" si="50"/>
        <v>0</v>
      </c>
      <c r="EE33" s="5">
        <f t="shared" si="51"/>
        <v>0</v>
      </c>
      <c r="EF33" s="5">
        <f t="shared" si="52"/>
        <v>0</v>
      </c>
      <c r="EG33" s="5">
        <f t="shared" si="53"/>
        <v>0</v>
      </c>
      <c r="EH33" s="5">
        <f t="shared" si="54"/>
        <v>0</v>
      </c>
      <c r="EI33" s="5">
        <f t="shared" si="55"/>
        <v>0</v>
      </c>
      <c r="EJ33" s="5">
        <f t="shared" si="56"/>
        <v>0</v>
      </c>
      <c r="EK33" s="5">
        <f t="shared" si="9"/>
        <v>0</v>
      </c>
      <c r="EL33" s="5">
        <f t="shared" si="57"/>
        <v>0</v>
      </c>
      <c r="EM33" s="5">
        <f t="shared" si="58"/>
        <v>0</v>
      </c>
      <c r="EN33" s="5">
        <f t="shared" si="59"/>
        <v>0</v>
      </c>
      <c r="EO33" s="5">
        <f t="shared" si="60"/>
        <v>0</v>
      </c>
      <c r="EP33" s="5">
        <f t="shared" si="61"/>
        <v>0</v>
      </c>
      <c r="EQ33" s="5">
        <f t="shared" si="62"/>
        <v>0</v>
      </c>
      <c r="ER33" s="5">
        <f t="shared" si="63"/>
        <v>0</v>
      </c>
      <c r="ES33" s="5">
        <f t="shared" si="64"/>
        <v>0</v>
      </c>
      <c r="ET33" s="5">
        <f t="shared" si="65"/>
        <v>0</v>
      </c>
      <c r="EU33" s="5">
        <f t="shared" si="66"/>
        <v>0</v>
      </c>
      <c r="EV33" s="5">
        <f t="shared" si="67"/>
        <v>0</v>
      </c>
      <c r="EW33" s="5">
        <f t="shared" si="68"/>
        <v>0</v>
      </c>
      <c r="EX33" s="5">
        <f t="shared" si="69"/>
        <v>0</v>
      </c>
      <c r="EY33" s="5">
        <f t="shared" si="70"/>
        <v>0</v>
      </c>
      <c r="EZ33" s="5">
        <f t="shared" si="71"/>
        <v>0</v>
      </c>
      <c r="FA33" s="5">
        <f t="shared" si="10"/>
        <v>0</v>
      </c>
      <c r="FB33" s="5">
        <f t="shared" si="72"/>
        <v>0</v>
      </c>
      <c r="FC33" s="5">
        <f t="shared" si="73"/>
        <v>0</v>
      </c>
      <c r="FD33" s="5">
        <f t="shared" si="74"/>
        <v>0</v>
      </c>
      <c r="FE33" s="5">
        <f t="shared" si="75"/>
        <v>0</v>
      </c>
      <c r="FF33" s="5">
        <f t="shared" si="76"/>
        <v>0</v>
      </c>
      <c r="FG33" s="5">
        <f t="shared" si="77"/>
        <v>0</v>
      </c>
      <c r="FH33" s="5">
        <f t="shared" si="78"/>
        <v>0</v>
      </c>
      <c r="FI33" s="5">
        <f t="shared" si="79"/>
        <v>0</v>
      </c>
      <c r="FJ33" s="5">
        <f t="shared" si="80"/>
        <v>0</v>
      </c>
      <c r="FK33" s="5">
        <f t="shared" si="81"/>
        <v>0</v>
      </c>
      <c r="FL33" s="5">
        <f t="shared" si="82"/>
        <v>0</v>
      </c>
      <c r="FM33" s="5">
        <f t="shared" si="83"/>
        <v>0</v>
      </c>
      <c r="FN33" s="5">
        <f t="shared" si="84"/>
        <v>0</v>
      </c>
      <c r="FO33" s="5">
        <f t="shared" si="85"/>
        <v>0</v>
      </c>
      <c r="FP33" s="5">
        <f t="shared" si="86"/>
        <v>0</v>
      </c>
      <c r="FQ33" s="5">
        <f t="shared" si="11"/>
        <v>0</v>
      </c>
      <c r="FR33" s="5">
        <f t="shared" si="87"/>
        <v>0</v>
      </c>
      <c r="FS33" s="5">
        <f t="shared" si="88"/>
        <v>0</v>
      </c>
      <c r="FT33" s="5">
        <f t="shared" si="89"/>
        <v>0</v>
      </c>
      <c r="FU33" s="5">
        <f t="shared" si="90"/>
        <v>0</v>
      </c>
      <c r="FV33" s="5">
        <f t="shared" si="91"/>
        <v>0</v>
      </c>
      <c r="FW33" s="5">
        <f t="shared" si="92"/>
        <v>0</v>
      </c>
      <c r="FX33" s="5">
        <f t="shared" si="93"/>
        <v>0</v>
      </c>
    </row>
    <row r="34" spans="1:180" x14ac:dyDescent="0.2">
      <c r="A34" s="2">
        <v>31</v>
      </c>
      <c r="B34" s="1">
        <v>35278</v>
      </c>
      <c r="C34" s="6">
        <f>VLOOKUP(B34,'[1]1993'!$A$375:$IV$485,3,0)</f>
        <v>19859038</v>
      </c>
      <c r="D34" s="6">
        <f>VLOOKUP(B34,[2]jan94!$A$38:$IV$148,3,0)</f>
        <v>262339</v>
      </c>
      <c r="E34" s="6">
        <f>VLOOKUP(B34,[3]feb94!$A$38:$IV$148,3,0)</f>
        <v>145646</v>
      </c>
      <c r="F34" s="6">
        <f>VLOOKUP(B34,[4]mar94!$A$38:$IV$140,3,0)</f>
        <v>29058</v>
      </c>
      <c r="G34" s="6">
        <f>VLOOKUP(B34,[5]apr94!$A$38:$IV$146,3,0)</f>
        <v>146718</v>
      </c>
      <c r="H34" s="6">
        <f>VLOOKUP(B34,[6]may94!$A$38:$IV$1443,3,0)</f>
        <v>312687</v>
      </c>
      <c r="I34" s="6">
        <f>VLOOKUP(B34,[7]jun94!$A$38:$IV$143,3,0)</f>
        <v>111766</v>
      </c>
      <c r="J34" s="6">
        <f>VLOOKUP(B34,[8]jul94!$A$38:$IV$143,3,0)</f>
        <v>414712</v>
      </c>
      <c r="K34" s="6">
        <f>VLOOKUP(B34,[9]aug94!$A$38:$IV$142,3,0)</f>
        <v>175398</v>
      </c>
      <c r="L34" s="6">
        <f>VLOOKUP(B34,[10]sep94!$A$38:$IV$140,3,0)</f>
        <v>232678</v>
      </c>
      <c r="M34" s="6">
        <f>VLOOKUP(B34,[11]oct94!$A$38:$IV$139,3,0)</f>
        <v>218153</v>
      </c>
      <c r="N34" s="6">
        <f>VLOOKUP(B34,[12]nov94!$A$38:$IV$139,3,0)</f>
        <v>481239</v>
      </c>
      <c r="O34" s="6">
        <f>VLOOKUP(B34,[13]dec94!$A$38:$IV$138,3,0)</f>
        <v>208655</v>
      </c>
      <c r="P34" s="6">
        <f>VLOOKUP(B34,[14]jan95!$A$37:$IV$133,3,0)</f>
        <v>223463</v>
      </c>
      <c r="Q34" s="6">
        <f>VLOOKUP(B34,[15]feb95!$A$37:$IV$127,3,0)</f>
        <v>24033</v>
      </c>
      <c r="R34" s="6">
        <f>VLOOKUP(B34,[16]mar95!$A$37:$IV$128,3,0)</f>
        <v>41415</v>
      </c>
      <c r="S34" s="6">
        <f>VLOOKUP(B34,[17]apr95!$A$37:$IV$122,3,0)</f>
        <v>14649</v>
      </c>
      <c r="T34" s="6">
        <f>VLOOKUP(B34,[18]may95!$A$37:$IV$126,3,0)</f>
        <v>28049</v>
      </c>
      <c r="U34" s="6">
        <f>VLOOKUP(B34,[19]jun95!$A$37:$IV$141,3,0)</f>
        <v>114706</v>
      </c>
      <c r="V34" s="6" t="e">
        <f>VLOOKUP(B34,[20]jul95!$A$37:$IV$140,3,0)</f>
        <v>#N/A</v>
      </c>
      <c r="W34" s="6">
        <f>VLOOKUP(B34,[21]aug95!$A$37:$IV$139,3,0)</f>
        <v>289817</v>
      </c>
      <c r="X34" s="6">
        <f>VLOOKUP(B34,[22]sep95!$A$37:$IV$138,3,0)</f>
        <v>58455</v>
      </c>
      <c r="Y34" s="6">
        <f>VLOOKUP(B34,[23]oct95!$A$37:$IV$123,3,0)</f>
        <v>61035</v>
      </c>
      <c r="Z34" s="6">
        <f>VLOOKUP(B34,[24]nov95!$A$37:$IV$122,3,0)</f>
        <v>53987</v>
      </c>
      <c r="AA34" s="6">
        <f>VLOOKUP(B34,[25]dec95!$A$37:$IV$119,3,0)</f>
        <v>744195</v>
      </c>
      <c r="AB34" s="6">
        <f>VLOOKUP(B34,[26]jan96!$A$36:$IV$108,3,0)</f>
        <v>84518</v>
      </c>
      <c r="AC34" s="6">
        <f>VLOOKUP(B34,[27]feb96!$A$32:$IV$120,3,0)</f>
        <v>82686</v>
      </c>
      <c r="AD34" s="6">
        <f>VLOOKUP(B34,[28]mar96!$A$36:$IV$112,3,0)</f>
        <v>366818</v>
      </c>
      <c r="AE34" s="6">
        <f>VLOOKUP(B34,[29]apr96!$A$36:$IV$101,3,0)</f>
        <v>5818</v>
      </c>
      <c r="AF34" s="6">
        <f>VLOOKUP(B34,[30]may96!$A$36:$IV$111,3,0)</f>
        <v>9061</v>
      </c>
      <c r="AG34" s="6">
        <f>VLOOKUP(B34,[31]jun96!$A$36:$IV$111,3,0)</f>
        <v>795568</v>
      </c>
      <c r="AH34" s="6" t="e">
        <f>VLOOKUP(B34,[32]jul96!$A$35:$IV$72,3,0)</f>
        <v>#N/A</v>
      </c>
      <c r="AI34" s="6">
        <f>VLOOKUP(B34,[33]aug96!$A$35:$IV$98,3,0)</f>
        <v>89880</v>
      </c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N34" s="4">
        <v>35278</v>
      </c>
      <c r="CO34" s="5">
        <f t="shared" ref="CO34:DD49" si="98">(C34/1000000)/$A34</f>
        <v>0.64061412903225812</v>
      </c>
      <c r="CP34" s="5">
        <f t="shared" si="98"/>
        <v>8.4625483870967733E-3</v>
      </c>
      <c r="CQ34" s="5">
        <f t="shared" si="98"/>
        <v>4.6982580645161288E-3</v>
      </c>
      <c r="CR34" s="5">
        <f t="shared" si="98"/>
        <v>9.3735483870967739E-4</v>
      </c>
      <c r="CS34" s="5">
        <f t="shared" si="98"/>
        <v>4.7328387096774189E-3</v>
      </c>
      <c r="CT34" s="5">
        <f t="shared" si="98"/>
        <v>1.0086677419354838E-2</v>
      </c>
      <c r="CU34" s="5">
        <f t="shared" si="98"/>
        <v>3.6053548387096775E-3</v>
      </c>
      <c r="CV34" s="5">
        <f t="shared" si="98"/>
        <v>1.3377806451612904E-2</v>
      </c>
      <c r="CW34" s="5">
        <f t="shared" si="98"/>
        <v>5.6579999999999998E-3</v>
      </c>
      <c r="CX34" s="5">
        <f t="shared" si="98"/>
        <v>7.5057419354838707E-3</v>
      </c>
      <c r="CY34" s="5">
        <f t="shared" si="98"/>
        <v>7.0371935483870976E-3</v>
      </c>
      <c r="CZ34" s="5">
        <f t="shared" si="98"/>
        <v>1.5523838709677419E-2</v>
      </c>
      <c r="DA34" s="5">
        <f t="shared" si="98"/>
        <v>6.7308064516129031E-3</v>
      </c>
      <c r="DB34" s="5">
        <f t="shared" si="98"/>
        <v>7.2084838709677414E-3</v>
      </c>
      <c r="DC34" s="5">
        <f t="shared" si="98"/>
        <v>7.7525806451612901E-4</v>
      </c>
      <c r="DD34" s="5">
        <f t="shared" si="98"/>
        <v>1.3359677419354839E-3</v>
      </c>
      <c r="DE34" s="5">
        <f t="shared" ref="DE34:DO34" si="99">(S34/1000000)/$A34</f>
        <v>4.7254838709677422E-4</v>
      </c>
      <c r="DF34" s="5">
        <f t="shared" si="99"/>
        <v>9.0480645161290329E-4</v>
      </c>
      <c r="DG34" s="5">
        <f t="shared" si="99"/>
        <v>3.7001935483870966E-3</v>
      </c>
      <c r="DH34" s="5" t="e">
        <f t="shared" si="99"/>
        <v>#N/A</v>
      </c>
      <c r="DI34" s="5">
        <f t="shared" si="99"/>
        <v>9.3489354838709668E-3</v>
      </c>
      <c r="DJ34" s="5">
        <f t="shared" si="99"/>
        <v>1.8856451612903225E-3</v>
      </c>
      <c r="DK34" s="5">
        <f t="shared" si="99"/>
        <v>1.9688709677419354E-3</v>
      </c>
      <c r="DL34" s="5">
        <f t="shared" si="99"/>
        <v>1.741516129032258E-3</v>
      </c>
      <c r="DM34" s="5">
        <f t="shared" si="99"/>
        <v>2.4006290322580646E-2</v>
      </c>
      <c r="DN34" s="5">
        <f t="shared" si="99"/>
        <v>2.7263870967741935E-3</v>
      </c>
      <c r="DO34" s="5">
        <f t="shared" si="99"/>
        <v>2.667290322580645E-3</v>
      </c>
      <c r="DP34" s="5">
        <f>(AD34/1000000)/$A34</f>
        <v>1.1832838709677419E-2</v>
      </c>
      <c r="DQ34" s="5">
        <f>(AE34/1000000)/$A34</f>
        <v>1.8767741935483872E-4</v>
      </c>
      <c r="DR34" s="5">
        <f t="shared" si="97"/>
        <v>2.9229032258064515E-4</v>
      </c>
      <c r="DS34" s="5">
        <f t="shared" si="97"/>
        <v>2.5663483870967743E-2</v>
      </c>
      <c r="DT34" s="5" t="e">
        <f t="shared" si="97"/>
        <v>#N/A</v>
      </c>
      <c r="DU34" s="5">
        <f t="shared" si="8"/>
        <v>2.8993548387096775E-3</v>
      </c>
      <c r="DV34" s="5">
        <f t="shared" ref="DV34:EH34" si="100">(AJ34/1000000)/$A34</f>
        <v>0</v>
      </c>
      <c r="DW34" s="5">
        <f t="shared" si="100"/>
        <v>0</v>
      </c>
      <c r="DX34" s="5">
        <f t="shared" si="100"/>
        <v>0</v>
      </c>
      <c r="DY34" s="5">
        <f t="shared" si="100"/>
        <v>0</v>
      </c>
      <c r="DZ34" s="5">
        <f t="shared" si="100"/>
        <v>0</v>
      </c>
      <c r="EA34" s="5">
        <f t="shared" si="100"/>
        <v>0</v>
      </c>
      <c r="EB34" s="5">
        <f t="shared" si="100"/>
        <v>0</v>
      </c>
      <c r="EC34" s="5">
        <f t="shared" si="100"/>
        <v>0</v>
      </c>
      <c r="ED34" s="5">
        <f t="shared" si="100"/>
        <v>0</v>
      </c>
      <c r="EE34" s="5">
        <f t="shared" si="100"/>
        <v>0</v>
      </c>
      <c r="EF34" s="5">
        <f t="shared" si="100"/>
        <v>0</v>
      </c>
      <c r="EG34" s="5">
        <f t="shared" si="100"/>
        <v>0</v>
      </c>
      <c r="EH34" s="5">
        <f t="shared" si="100"/>
        <v>0</v>
      </c>
      <c r="EI34" s="5">
        <f t="shared" ref="EI34:EX50" si="101">(AW34/1000000)/$A34</f>
        <v>0</v>
      </c>
      <c r="EJ34" s="5">
        <f t="shared" si="101"/>
        <v>0</v>
      </c>
      <c r="EK34" s="5">
        <f t="shared" si="9"/>
        <v>0</v>
      </c>
      <c r="EL34" s="5">
        <f t="shared" ref="EL34:EX34" si="102">(AZ34/1000000)/$A34</f>
        <v>0</v>
      </c>
      <c r="EM34" s="5">
        <f t="shared" si="102"/>
        <v>0</v>
      </c>
      <c r="EN34" s="5">
        <f t="shared" si="102"/>
        <v>0</v>
      </c>
      <c r="EO34" s="5">
        <f t="shared" si="102"/>
        <v>0</v>
      </c>
      <c r="EP34" s="5">
        <f t="shared" si="102"/>
        <v>0</v>
      </c>
      <c r="EQ34" s="5">
        <f t="shared" si="102"/>
        <v>0</v>
      </c>
      <c r="ER34" s="5">
        <f t="shared" si="102"/>
        <v>0</v>
      </c>
      <c r="ES34" s="5">
        <f t="shared" si="102"/>
        <v>0</v>
      </c>
      <c r="ET34" s="5">
        <f t="shared" si="102"/>
        <v>0</v>
      </c>
      <c r="EU34" s="5">
        <f t="shared" si="102"/>
        <v>0</v>
      </c>
      <c r="EV34" s="5">
        <f t="shared" si="102"/>
        <v>0</v>
      </c>
      <c r="EW34" s="5">
        <f t="shared" si="102"/>
        <v>0</v>
      </c>
      <c r="EX34" s="5">
        <f t="shared" si="102"/>
        <v>0</v>
      </c>
      <c r="EY34" s="5">
        <f t="shared" ref="EY34:FN50" si="103">(BM34/1000000)/$A34</f>
        <v>0</v>
      </c>
      <c r="EZ34" s="5">
        <f t="shared" si="103"/>
        <v>0</v>
      </c>
      <c r="FA34" s="5">
        <f t="shared" si="10"/>
        <v>0</v>
      </c>
      <c r="FB34" s="5">
        <f t="shared" ref="FB34:FN34" si="104">(BP34/1000000)/$A34</f>
        <v>0</v>
      </c>
      <c r="FC34" s="5">
        <f t="shared" si="104"/>
        <v>0</v>
      </c>
      <c r="FD34" s="5">
        <f t="shared" si="104"/>
        <v>0</v>
      </c>
      <c r="FE34" s="5">
        <f t="shared" si="104"/>
        <v>0</v>
      </c>
      <c r="FF34" s="5">
        <f t="shared" si="104"/>
        <v>0</v>
      </c>
      <c r="FG34" s="5">
        <f t="shared" si="104"/>
        <v>0</v>
      </c>
      <c r="FH34" s="5">
        <f t="shared" si="104"/>
        <v>0</v>
      </c>
      <c r="FI34" s="5">
        <f t="shared" si="104"/>
        <v>0</v>
      </c>
      <c r="FJ34" s="5">
        <f t="shared" si="104"/>
        <v>0</v>
      </c>
      <c r="FK34" s="5">
        <f t="shared" si="104"/>
        <v>0</v>
      </c>
      <c r="FL34" s="5">
        <f t="shared" si="104"/>
        <v>0</v>
      </c>
      <c r="FM34" s="5">
        <f t="shared" si="104"/>
        <v>0</v>
      </c>
      <c r="FN34" s="5">
        <f t="shared" si="104"/>
        <v>0</v>
      </c>
      <c r="FO34" s="5">
        <f t="shared" ref="FO34:FV78" si="105">(CC34/1000000)/$A34</f>
        <v>0</v>
      </c>
      <c r="FP34" s="5">
        <f t="shared" si="105"/>
        <v>0</v>
      </c>
      <c r="FQ34" s="5">
        <f t="shared" si="11"/>
        <v>0</v>
      </c>
      <c r="FR34" s="5">
        <f t="shared" si="87"/>
        <v>0</v>
      </c>
      <c r="FS34" s="5">
        <f t="shared" si="88"/>
        <v>0</v>
      </c>
      <c r="FT34" s="5">
        <f t="shared" si="89"/>
        <v>0</v>
      </c>
      <c r="FU34" s="5">
        <f t="shared" si="90"/>
        <v>0</v>
      </c>
      <c r="FV34" s="5">
        <f t="shared" si="91"/>
        <v>0</v>
      </c>
      <c r="FW34" s="5">
        <f t="shared" si="92"/>
        <v>0</v>
      </c>
      <c r="FX34" s="5">
        <f t="shared" si="93"/>
        <v>0</v>
      </c>
    </row>
    <row r="35" spans="1:180" x14ac:dyDescent="0.2">
      <c r="A35" s="2">
        <v>30</v>
      </c>
      <c r="B35" s="1">
        <v>35309</v>
      </c>
      <c r="C35" s="6">
        <f>VLOOKUP(B35,'[1]1993'!$A$375:$IV$485,3,0)</f>
        <v>20264495</v>
      </c>
      <c r="D35" s="6">
        <f>VLOOKUP(B35,[2]jan94!$A$38:$IV$148,3,0)</f>
        <v>258149</v>
      </c>
      <c r="E35" s="6">
        <f>VLOOKUP(B35,[3]feb94!$A$38:$IV$148,3,0)</f>
        <v>152105</v>
      </c>
      <c r="F35" s="6">
        <f>VLOOKUP(B35,[4]mar94!$A$38:$IV$140,3,0)</f>
        <v>27562</v>
      </c>
      <c r="G35" s="6">
        <f>VLOOKUP(B35,[5]apr94!$A$38:$IV$146,3,0)</f>
        <v>139315</v>
      </c>
      <c r="H35" s="6">
        <f>VLOOKUP(B35,[6]may94!$A$38:$IV$1443,3,0)</f>
        <v>305161</v>
      </c>
      <c r="I35" s="6">
        <f>VLOOKUP(B35,[7]jun94!$A$38:$IV$143,3,0)</f>
        <v>107153</v>
      </c>
      <c r="J35" s="6">
        <f>VLOOKUP(B35,[8]jul94!$A$38:$IV$143,3,0)</f>
        <v>399195</v>
      </c>
      <c r="K35" s="6">
        <f>VLOOKUP(B35,[9]aug94!$A$38:$IV$142,3,0)</f>
        <v>176756</v>
      </c>
      <c r="L35" s="6">
        <f>VLOOKUP(B35,[10]sep94!$A$38:$IV$140,3,0)</f>
        <v>144879</v>
      </c>
      <c r="M35" s="6">
        <f>VLOOKUP(B35,[11]oct94!$A$38:$IV$139,3,0)</f>
        <v>203127</v>
      </c>
      <c r="N35" s="6">
        <f>VLOOKUP(B35,[12]nov94!$A$38:$IV$139,3,0)</f>
        <v>396691</v>
      </c>
      <c r="O35" s="6">
        <f>VLOOKUP(B35,[13]dec94!$A$38:$IV$138,3,0)</f>
        <v>201282</v>
      </c>
      <c r="P35" s="6">
        <f>VLOOKUP(B35,[14]jan95!$A$37:$IV$133,3,0)</f>
        <v>227689</v>
      </c>
      <c r="Q35" s="6">
        <f>VLOOKUP(B35,[15]feb95!$A$37:$IV$127,3,0)</f>
        <v>24500</v>
      </c>
      <c r="R35" s="6">
        <f>VLOOKUP(B35,[16]mar95!$A$37:$IV$128,3,0)</f>
        <v>41385</v>
      </c>
      <c r="S35" s="6">
        <f>VLOOKUP(B35,[17]apr95!$A$37:$IV$122,3,0)</f>
        <v>13783</v>
      </c>
      <c r="T35" s="6">
        <f>VLOOKUP(B35,[18]may95!$A$37:$IV$126,3,0)</f>
        <v>38514</v>
      </c>
      <c r="U35" s="6">
        <f>VLOOKUP(B35,[19]jun95!$A$37:$IV$141,3,0)</f>
        <v>103833</v>
      </c>
      <c r="V35" s="6" t="e">
        <f>VLOOKUP(B35,[20]jul95!$A$37:$IV$140,3,0)</f>
        <v>#N/A</v>
      </c>
      <c r="W35" s="6">
        <f>VLOOKUP(B35,[21]aug95!$A$37:$IV$139,3,0)</f>
        <v>263765</v>
      </c>
      <c r="X35" s="6">
        <f>VLOOKUP(B35,[22]sep95!$A$37:$IV$138,3,0)</f>
        <v>53944</v>
      </c>
      <c r="Y35" s="6">
        <f>VLOOKUP(B35,[23]oct95!$A$37:$IV$123,3,0)</f>
        <v>66716</v>
      </c>
      <c r="Z35" s="6">
        <f>VLOOKUP(B35,[24]nov95!$A$37:$IV$122,3,0)</f>
        <v>81554</v>
      </c>
      <c r="AA35" s="6">
        <f>VLOOKUP(B35,[25]dec95!$A$37:$IV$119,3,0)</f>
        <v>698078</v>
      </c>
      <c r="AB35" s="6">
        <f>VLOOKUP(B35,[26]jan96!$A$36:$IV$108,3,0)</f>
        <v>75303</v>
      </c>
      <c r="AC35" s="6">
        <f>VLOOKUP(B35,[27]feb96!$A$32:$IV$120,3,0)</f>
        <v>81613</v>
      </c>
      <c r="AD35" s="6">
        <f>VLOOKUP(B35,[28]mar96!$A$36:$IV$112,3,0)</f>
        <v>343898</v>
      </c>
      <c r="AE35" s="6">
        <f>VLOOKUP(B35,[29]apr96!$A$36:$IV$101,3,0)</f>
        <v>4859</v>
      </c>
      <c r="AF35" s="6">
        <f>VLOOKUP(B35,[30]may96!$A$36:$IV$111,3,0)</f>
        <v>6640</v>
      </c>
      <c r="AG35" s="6">
        <f>VLOOKUP(B35,[31]jun96!$A$36:$IV$111,3,0)</f>
        <v>716222</v>
      </c>
      <c r="AH35" s="6" t="e">
        <f>VLOOKUP(B35,[32]jul96!$A$35:$IV$72,3,0)</f>
        <v>#N/A</v>
      </c>
      <c r="AI35" s="6">
        <f>VLOOKUP(B35,[33]aug96!$A$35:$IV$98,3,0)</f>
        <v>147530</v>
      </c>
      <c r="AJ35" s="6">
        <f>VLOOKUP(B35,[34]sep96!$A$36:$IV$98,3,0)</f>
        <v>62280</v>
      </c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N35" s="4">
        <v>35309</v>
      </c>
      <c r="CO35" s="5">
        <f t="shared" si="98"/>
        <v>0.67548316666666663</v>
      </c>
      <c r="CP35" s="5">
        <f t="shared" si="98"/>
        <v>8.6049666666666667E-3</v>
      </c>
      <c r="CQ35" s="5">
        <f t="shared" si="98"/>
        <v>5.0701666666666664E-3</v>
      </c>
      <c r="CR35" s="5">
        <f t="shared" si="98"/>
        <v>9.1873333333333329E-4</v>
      </c>
      <c r="CS35" s="5">
        <f t="shared" si="98"/>
        <v>4.6438333333333331E-3</v>
      </c>
      <c r="CT35" s="5">
        <f t="shared" si="98"/>
        <v>1.0172033333333334E-2</v>
      </c>
      <c r="CU35" s="5">
        <f t="shared" si="98"/>
        <v>3.5717666666666664E-3</v>
      </c>
      <c r="CV35" s="5">
        <f t="shared" si="98"/>
        <v>1.3306500000000001E-2</v>
      </c>
      <c r="CW35" s="5">
        <f t="shared" si="98"/>
        <v>5.8918666666666663E-3</v>
      </c>
      <c r="CX35" s="5">
        <f t="shared" si="98"/>
        <v>4.8292999999999999E-3</v>
      </c>
      <c r="CY35" s="5">
        <f t="shared" si="98"/>
        <v>6.7708999999999998E-3</v>
      </c>
      <c r="CZ35" s="5">
        <f t="shared" si="98"/>
        <v>1.3223033333333334E-2</v>
      </c>
      <c r="DA35" s="5">
        <f t="shared" si="98"/>
        <v>6.7093999999999999E-3</v>
      </c>
      <c r="DB35" s="5">
        <f t="shared" si="98"/>
        <v>7.5896333333333333E-3</v>
      </c>
      <c r="DC35" s="5">
        <f t="shared" si="98"/>
        <v>8.1666666666666671E-4</v>
      </c>
      <c r="DD35" s="5">
        <f t="shared" si="98"/>
        <v>1.3794999999999999E-3</v>
      </c>
      <c r="DE35" s="5">
        <f>(S35/1000000)/$A35</f>
        <v>4.5943333333333335E-4</v>
      </c>
      <c r="DF35" s="5">
        <f t="shared" ref="DF35:DU50" si="106">(T35/1000000)/$A35</f>
        <v>1.2838000000000001E-3</v>
      </c>
      <c r="DG35" s="5">
        <f t="shared" si="106"/>
        <v>3.4610999999999999E-3</v>
      </c>
      <c r="DH35" s="5" t="e">
        <f t="shared" si="106"/>
        <v>#N/A</v>
      </c>
      <c r="DI35" s="5">
        <f t="shared" si="106"/>
        <v>8.7921666666666669E-3</v>
      </c>
      <c r="DJ35" s="5">
        <f t="shared" si="106"/>
        <v>1.7981333333333333E-3</v>
      </c>
      <c r="DK35" s="5">
        <f t="shared" si="106"/>
        <v>2.2238666666666664E-3</v>
      </c>
      <c r="DL35" s="5">
        <f t="shared" si="106"/>
        <v>2.7184666666666669E-3</v>
      </c>
      <c r="DM35" s="5">
        <f t="shared" si="106"/>
        <v>2.3269266666666667E-2</v>
      </c>
      <c r="DN35" s="5">
        <f t="shared" si="106"/>
        <v>2.5100999999999999E-3</v>
      </c>
      <c r="DO35" s="5">
        <f t="shared" si="106"/>
        <v>2.7204333333333336E-3</v>
      </c>
      <c r="DP35" s="5">
        <f t="shared" si="106"/>
        <v>1.1463266666666666E-2</v>
      </c>
      <c r="DQ35" s="5">
        <f t="shared" si="106"/>
        <v>1.6196666666666666E-4</v>
      </c>
      <c r="DR35" s="5">
        <f t="shared" si="106"/>
        <v>2.2133333333333334E-4</v>
      </c>
      <c r="DS35" s="5">
        <f t="shared" si="106"/>
        <v>2.3874066666666669E-2</v>
      </c>
      <c r="DT35" s="5" t="e">
        <f t="shared" si="106"/>
        <v>#N/A</v>
      </c>
      <c r="DU35" s="5">
        <f t="shared" si="106"/>
        <v>4.9176666666666665E-3</v>
      </c>
      <c r="DV35" s="5">
        <f t="shared" ref="DV35:EK53" si="107">(AJ35/1000000)/$A35</f>
        <v>2.0760000000000002E-3</v>
      </c>
      <c r="DW35" s="5">
        <f t="shared" si="107"/>
        <v>0</v>
      </c>
      <c r="DX35" s="5">
        <f t="shared" si="107"/>
        <v>0</v>
      </c>
      <c r="DY35" s="5">
        <f t="shared" si="107"/>
        <v>0</v>
      </c>
      <c r="DZ35" s="5">
        <f t="shared" si="107"/>
        <v>0</v>
      </c>
      <c r="EA35" s="5">
        <f t="shared" si="107"/>
        <v>0</v>
      </c>
      <c r="EB35" s="5">
        <f t="shared" si="107"/>
        <v>0</v>
      </c>
      <c r="EC35" s="5">
        <f t="shared" si="107"/>
        <v>0</v>
      </c>
      <c r="ED35" s="5">
        <f t="shared" si="107"/>
        <v>0</v>
      </c>
      <c r="EE35" s="5">
        <f t="shared" si="107"/>
        <v>0</v>
      </c>
      <c r="EF35" s="5">
        <f t="shared" si="107"/>
        <v>0</v>
      </c>
      <c r="EG35" s="5">
        <f t="shared" si="107"/>
        <v>0</v>
      </c>
      <c r="EH35" s="5">
        <f t="shared" si="107"/>
        <v>0</v>
      </c>
      <c r="EI35" s="5">
        <f t="shared" si="101"/>
        <v>0</v>
      </c>
      <c r="EJ35" s="5">
        <f t="shared" si="101"/>
        <v>0</v>
      </c>
      <c r="EK35" s="5">
        <f t="shared" si="101"/>
        <v>0</v>
      </c>
      <c r="EL35" s="5">
        <f t="shared" si="101"/>
        <v>0</v>
      </c>
      <c r="EM35" s="5">
        <f t="shared" si="101"/>
        <v>0</v>
      </c>
      <c r="EN35" s="5">
        <f t="shared" si="101"/>
        <v>0</v>
      </c>
      <c r="EO35" s="5">
        <f t="shared" si="101"/>
        <v>0</v>
      </c>
      <c r="EP35" s="5">
        <f t="shared" si="101"/>
        <v>0</v>
      </c>
      <c r="EQ35" s="5">
        <f t="shared" si="101"/>
        <v>0</v>
      </c>
      <c r="ER35" s="5">
        <f t="shared" si="101"/>
        <v>0</v>
      </c>
      <c r="ES35" s="5">
        <f t="shared" si="101"/>
        <v>0</v>
      </c>
      <c r="ET35" s="5">
        <f t="shared" si="101"/>
        <v>0</v>
      </c>
      <c r="EU35" s="5">
        <f t="shared" si="101"/>
        <v>0</v>
      </c>
      <c r="EV35" s="5">
        <f t="shared" si="101"/>
        <v>0</v>
      </c>
      <c r="EW35" s="5">
        <f t="shared" si="101"/>
        <v>0</v>
      </c>
      <c r="EX35" s="5">
        <f t="shared" si="101"/>
        <v>0</v>
      </c>
      <c r="EY35" s="5">
        <f t="shared" si="103"/>
        <v>0</v>
      </c>
      <c r="EZ35" s="5">
        <f t="shared" si="103"/>
        <v>0</v>
      </c>
      <c r="FA35" s="5">
        <f t="shared" si="103"/>
        <v>0</v>
      </c>
      <c r="FB35" s="5">
        <f t="shared" si="103"/>
        <v>0</v>
      </c>
      <c r="FC35" s="5">
        <f t="shared" si="103"/>
        <v>0</v>
      </c>
      <c r="FD35" s="5">
        <f t="shared" si="103"/>
        <v>0</v>
      </c>
      <c r="FE35" s="5">
        <f t="shared" si="103"/>
        <v>0</v>
      </c>
      <c r="FF35" s="5">
        <f t="shared" si="103"/>
        <v>0</v>
      </c>
      <c r="FG35" s="5">
        <f t="shared" si="103"/>
        <v>0</v>
      </c>
      <c r="FH35" s="5">
        <f t="shared" si="103"/>
        <v>0</v>
      </c>
      <c r="FI35" s="5">
        <f t="shared" si="103"/>
        <v>0</v>
      </c>
      <c r="FJ35" s="5">
        <f t="shared" si="103"/>
        <v>0</v>
      </c>
      <c r="FK35" s="5">
        <f t="shared" si="103"/>
        <v>0</v>
      </c>
      <c r="FL35" s="5">
        <f t="shared" si="103"/>
        <v>0</v>
      </c>
      <c r="FM35" s="5">
        <f t="shared" si="103"/>
        <v>0</v>
      </c>
      <c r="FN35" s="5">
        <f t="shared" si="103"/>
        <v>0</v>
      </c>
      <c r="FO35" s="5">
        <f t="shared" si="105"/>
        <v>0</v>
      </c>
      <c r="FP35" s="5">
        <f t="shared" si="105"/>
        <v>0</v>
      </c>
      <c r="FQ35" s="5">
        <f t="shared" si="11"/>
        <v>0</v>
      </c>
      <c r="FR35" s="5">
        <f t="shared" si="87"/>
        <v>0</v>
      </c>
      <c r="FS35" s="5">
        <f t="shared" si="88"/>
        <v>0</v>
      </c>
      <c r="FT35" s="5">
        <f t="shared" si="89"/>
        <v>0</v>
      </c>
      <c r="FU35" s="5">
        <f t="shared" si="90"/>
        <v>0</v>
      </c>
      <c r="FV35" s="5">
        <f t="shared" si="91"/>
        <v>0</v>
      </c>
      <c r="FW35" s="5">
        <f t="shared" si="92"/>
        <v>0</v>
      </c>
      <c r="FX35" s="5">
        <f t="shared" si="93"/>
        <v>0</v>
      </c>
    </row>
    <row r="36" spans="1:180" x14ac:dyDescent="0.2">
      <c r="A36" s="2">
        <v>31</v>
      </c>
      <c r="B36" s="1">
        <v>35339</v>
      </c>
      <c r="C36" s="6">
        <f>VLOOKUP(B36,'[1]1993'!$A$375:$IV$485,3,0)</f>
        <v>20937347</v>
      </c>
      <c r="D36" s="6">
        <f>VLOOKUP(B36,[2]jan94!$A$38:$IV$148,3,0)</f>
        <v>247109</v>
      </c>
      <c r="E36" s="6">
        <f>VLOOKUP(B36,[3]feb94!$A$38:$IV$148,3,0)</f>
        <v>147938</v>
      </c>
      <c r="F36" s="6">
        <f>VLOOKUP(B36,[4]mar94!$A$38:$IV$140,3,0)</f>
        <v>29170</v>
      </c>
      <c r="G36" s="6">
        <f>VLOOKUP(B36,[5]apr94!$A$38:$IV$146,3,0)</f>
        <v>119529</v>
      </c>
      <c r="H36" s="6">
        <f>VLOOKUP(B36,[6]may94!$A$38:$IV$1443,3,0)</f>
        <v>315461</v>
      </c>
      <c r="I36" s="6">
        <f>VLOOKUP(B36,[7]jun94!$A$38:$IV$143,3,0)</f>
        <v>102897</v>
      </c>
      <c r="J36" s="6">
        <f>VLOOKUP(B36,[8]jul94!$A$38:$IV$143,3,0)</f>
        <v>382421</v>
      </c>
      <c r="K36" s="6">
        <f>VLOOKUP(B36,[9]aug94!$A$38:$IV$142,3,0)</f>
        <v>152877</v>
      </c>
      <c r="L36" s="6">
        <f>VLOOKUP(B36,[10]sep94!$A$38:$IV$140,3,0)</f>
        <v>205047</v>
      </c>
      <c r="M36" s="6">
        <f>VLOOKUP(B36,[11]oct94!$A$38:$IV$139,3,0)</f>
        <v>200743</v>
      </c>
      <c r="N36" s="6">
        <f>VLOOKUP(B36,[12]nov94!$A$38:$IV$139,3,0)</f>
        <v>449215</v>
      </c>
      <c r="O36" s="6">
        <f>VLOOKUP(B36,[13]dec94!$A$38:$IV$138,3,0)</f>
        <v>198341</v>
      </c>
      <c r="P36" s="6">
        <f>VLOOKUP(B36,[14]jan95!$A$37:$IV$133,3,0)</f>
        <v>225371</v>
      </c>
      <c r="Q36" s="6">
        <f>VLOOKUP(B36,[15]feb95!$A$37:$IV$127,3,0)</f>
        <v>41687</v>
      </c>
      <c r="R36" s="6">
        <f>VLOOKUP(B36,[16]mar95!$A$37:$IV$128,3,0)</f>
        <v>41271</v>
      </c>
      <c r="S36" s="6">
        <f>VLOOKUP(B36,[17]apr95!$A$37:$IV$122,3,0)</f>
        <v>13990</v>
      </c>
      <c r="T36" s="6">
        <f>VLOOKUP(B36,[18]may95!$A$37:$IV$126,3,0)</f>
        <v>40967</v>
      </c>
      <c r="U36" s="6">
        <f>VLOOKUP(B36,[19]jun95!$A$37:$IV$141,3,0)</f>
        <v>140727</v>
      </c>
      <c r="V36" s="6" t="e">
        <f>VLOOKUP(B36,[20]jul95!$A$37:$IV$140,3,0)</f>
        <v>#N/A</v>
      </c>
      <c r="W36" s="6">
        <f>VLOOKUP(B36,[21]aug95!$A$37:$IV$139,3,0)</f>
        <v>279244</v>
      </c>
      <c r="X36" s="6">
        <f>VLOOKUP(B36,[22]sep95!$A$37:$IV$138,3,0)</f>
        <v>53909</v>
      </c>
      <c r="Y36" s="6">
        <f>VLOOKUP(B36,[23]oct95!$A$37:$IV$123,3,0)</f>
        <v>53005</v>
      </c>
      <c r="Z36" s="6">
        <f>VLOOKUP(B36,[24]nov95!$A$37:$IV$122,3,0)</f>
        <v>73326</v>
      </c>
      <c r="AA36" s="6">
        <f>VLOOKUP(B36,[25]dec95!$A$37:$IV$119,3,0)</f>
        <v>684295</v>
      </c>
      <c r="AB36" s="6">
        <f>VLOOKUP(B36,[26]jan96!$A$36:$IV$108,3,0)</f>
        <v>72289</v>
      </c>
      <c r="AC36" s="6">
        <f>VLOOKUP(B36,[27]feb96!$A$32:$IV$120,3,0)</f>
        <v>103021</v>
      </c>
      <c r="AD36" s="6">
        <f>VLOOKUP(B36,[28]mar96!$A$36:$IV$112,3,0)</f>
        <v>348563</v>
      </c>
      <c r="AE36" s="6">
        <f>VLOOKUP(B36,[29]apr96!$A$36:$IV$101,3,0)</f>
        <v>6363</v>
      </c>
      <c r="AF36" s="6">
        <f>VLOOKUP(B36,[30]may96!$A$36:$IV$111,3,0)</f>
        <v>7260</v>
      </c>
      <c r="AG36" s="6">
        <f>VLOOKUP(B36,[31]jun96!$A$36:$IV$111,3,0)</f>
        <v>489498</v>
      </c>
      <c r="AH36" s="6" t="e">
        <f>VLOOKUP(B36,[32]jul96!$A$35:$IV$72,3,0)</f>
        <v>#N/A</v>
      </c>
      <c r="AI36" s="6">
        <f>VLOOKUP(B36,[33]aug96!$A$35:$IV$98,3,0)</f>
        <v>255110</v>
      </c>
      <c r="AJ36" s="6">
        <f>VLOOKUP(B36,[34]sep96!$A$36:$IV$98,3,0)</f>
        <v>56757</v>
      </c>
      <c r="AK36" s="6">
        <f>VLOOKUP(B36,[35]oct96!$A$36:$IV$107,3,0)</f>
        <v>52592</v>
      </c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N36" s="4">
        <v>35339</v>
      </c>
      <c r="CO36" s="5">
        <f t="shared" si="98"/>
        <v>0.67539829032258059</v>
      </c>
      <c r="CP36" s="5">
        <f t="shared" si="98"/>
        <v>7.9712580645161287E-3</v>
      </c>
      <c r="CQ36" s="5">
        <f t="shared" si="98"/>
        <v>4.7721935483870962E-3</v>
      </c>
      <c r="CR36" s="5">
        <f t="shared" si="98"/>
        <v>9.4096774193548388E-4</v>
      </c>
      <c r="CS36" s="5">
        <f t="shared" si="98"/>
        <v>3.8557741935483871E-3</v>
      </c>
      <c r="CT36" s="5">
        <f t="shared" si="98"/>
        <v>1.017616129032258E-2</v>
      </c>
      <c r="CU36" s="5">
        <f t="shared" si="98"/>
        <v>3.3192580645161293E-3</v>
      </c>
      <c r="CV36" s="5">
        <f t="shared" si="98"/>
        <v>1.233616129032258E-2</v>
      </c>
      <c r="CW36" s="5">
        <f t="shared" si="98"/>
        <v>4.9315161290322583E-3</v>
      </c>
      <c r="CX36" s="5">
        <f t="shared" si="98"/>
        <v>6.6144193548387095E-3</v>
      </c>
      <c r="CY36" s="5">
        <f t="shared" si="98"/>
        <v>6.4755806451612906E-3</v>
      </c>
      <c r="CZ36" s="5">
        <f t="shared" si="98"/>
        <v>1.4490806451612902E-2</v>
      </c>
      <c r="DA36" s="5">
        <f t="shared" si="98"/>
        <v>6.3980967741935476E-3</v>
      </c>
      <c r="DB36" s="5">
        <f t="shared" si="98"/>
        <v>7.270032258064516E-3</v>
      </c>
      <c r="DC36" s="5">
        <f t="shared" si="98"/>
        <v>1.3447419354838711E-3</v>
      </c>
      <c r="DD36" s="5">
        <f t="shared" si="98"/>
        <v>1.3313225806451613E-3</v>
      </c>
      <c r="DE36" s="5">
        <f t="shared" ref="DE36:DT65" si="108">(S36/1000000)/$A36</f>
        <v>4.5129032258064516E-4</v>
      </c>
      <c r="DF36" s="5">
        <f t="shared" si="106"/>
        <v>1.3215161290322582E-3</v>
      </c>
      <c r="DG36" s="5">
        <f t="shared" si="106"/>
        <v>4.5395806451612904E-3</v>
      </c>
      <c r="DH36" s="5" t="e">
        <f t="shared" si="106"/>
        <v>#N/A</v>
      </c>
      <c r="DI36" s="5">
        <f t="shared" si="106"/>
        <v>9.0078709677419346E-3</v>
      </c>
      <c r="DJ36" s="5">
        <f t="shared" si="106"/>
        <v>1.7389999999999999E-3</v>
      </c>
      <c r="DK36" s="5">
        <f t="shared" si="106"/>
        <v>1.7098387096774192E-3</v>
      </c>
      <c r="DL36" s="5">
        <f t="shared" si="106"/>
        <v>2.3653548387096773E-3</v>
      </c>
      <c r="DM36" s="5">
        <f t="shared" si="106"/>
        <v>2.2074032258064515E-2</v>
      </c>
      <c r="DN36" s="5">
        <f t="shared" si="106"/>
        <v>2.3319032258064518E-3</v>
      </c>
      <c r="DO36" s="5">
        <f t="shared" si="106"/>
        <v>3.3232580645161289E-3</v>
      </c>
      <c r="DP36" s="5">
        <f t="shared" si="106"/>
        <v>1.1243967741935484E-2</v>
      </c>
      <c r="DQ36" s="5">
        <f t="shared" si="106"/>
        <v>2.0525806451612903E-4</v>
      </c>
      <c r="DR36" s="5">
        <f t="shared" si="106"/>
        <v>2.3419354838709677E-4</v>
      </c>
      <c r="DS36" s="5">
        <f t="shared" si="106"/>
        <v>1.579025806451613E-2</v>
      </c>
      <c r="DT36" s="5" t="e">
        <f t="shared" si="106"/>
        <v>#N/A</v>
      </c>
      <c r="DU36" s="5">
        <f t="shared" si="106"/>
        <v>8.2293548387096776E-3</v>
      </c>
      <c r="DV36" s="5">
        <f t="shared" si="107"/>
        <v>1.8308709677419355E-3</v>
      </c>
      <c r="DW36" s="5">
        <f t="shared" si="107"/>
        <v>1.6965161290322581E-3</v>
      </c>
      <c r="DX36" s="5">
        <f t="shared" si="107"/>
        <v>0</v>
      </c>
      <c r="DY36" s="5">
        <f t="shared" si="107"/>
        <v>0</v>
      </c>
      <c r="DZ36" s="5">
        <f t="shared" si="107"/>
        <v>0</v>
      </c>
      <c r="EA36" s="5">
        <f t="shared" si="107"/>
        <v>0</v>
      </c>
      <c r="EB36" s="5">
        <f t="shared" si="107"/>
        <v>0</v>
      </c>
      <c r="EC36" s="5">
        <f t="shared" si="107"/>
        <v>0</v>
      </c>
      <c r="ED36" s="5">
        <f t="shared" si="107"/>
        <v>0</v>
      </c>
      <c r="EE36" s="5">
        <f t="shared" si="107"/>
        <v>0</v>
      </c>
      <c r="EF36" s="5">
        <f t="shared" si="107"/>
        <v>0</v>
      </c>
      <c r="EG36" s="5">
        <f t="shared" si="107"/>
        <v>0</v>
      </c>
      <c r="EH36" s="5">
        <f t="shared" si="107"/>
        <v>0</v>
      </c>
      <c r="EI36" s="5">
        <f t="shared" si="101"/>
        <v>0</v>
      </c>
      <c r="EJ36" s="5">
        <f t="shared" si="101"/>
        <v>0</v>
      </c>
      <c r="EK36" s="5">
        <f t="shared" si="101"/>
        <v>0</v>
      </c>
      <c r="EL36" s="5">
        <f t="shared" si="101"/>
        <v>0</v>
      </c>
      <c r="EM36" s="5">
        <f t="shared" si="101"/>
        <v>0</v>
      </c>
      <c r="EN36" s="5">
        <f t="shared" si="101"/>
        <v>0</v>
      </c>
      <c r="EO36" s="5">
        <f t="shared" si="101"/>
        <v>0</v>
      </c>
      <c r="EP36" s="5">
        <f t="shared" si="101"/>
        <v>0</v>
      </c>
      <c r="EQ36" s="5">
        <f t="shared" si="101"/>
        <v>0</v>
      </c>
      <c r="ER36" s="5">
        <f t="shared" si="101"/>
        <v>0</v>
      </c>
      <c r="ES36" s="5">
        <f t="shared" si="101"/>
        <v>0</v>
      </c>
      <c r="ET36" s="5">
        <f t="shared" si="101"/>
        <v>0</v>
      </c>
      <c r="EU36" s="5">
        <f t="shared" si="101"/>
        <v>0</v>
      </c>
      <c r="EV36" s="5">
        <f t="shared" si="101"/>
        <v>0</v>
      </c>
      <c r="EW36" s="5">
        <f t="shared" si="101"/>
        <v>0</v>
      </c>
      <c r="EX36" s="5">
        <f t="shared" si="101"/>
        <v>0</v>
      </c>
      <c r="EY36" s="5">
        <f t="shared" si="103"/>
        <v>0</v>
      </c>
      <c r="EZ36" s="5">
        <f t="shared" si="103"/>
        <v>0</v>
      </c>
      <c r="FA36" s="5">
        <f t="shared" si="103"/>
        <v>0</v>
      </c>
      <c r="FB36" s="5">
        <f t="shared" si="103"/>
        <v>0</v>
      </c>
      <c r="FC36" s="5">
        <f t="shared" si="103"/>
        <v>0</v>
      </c>
      <c r="FD36" s="5">
        <f t="shared" si="103"/>
        <v>0</v>
      </c>
      <c r="FE36" s="5">
        <f t="shared" si="103"/>
        <v>0</v>
      </c>
      <c r="FF36" s="5">
        <f t="shared" si="103"/>
        <v>0</v>
      </c>
      <c r="FG36" s="5">
        <f t="shared" si="103"/>
        <v>0</v>
      </c>
      <c r="FH36" s="5">
        <f t="shared" si="103"/>
        <v>0</v>
      </c>
      <c r="FI36" s="5">
        <f t="shared" si="103"/>
        <v>0</v>
      </c>
      <c r="FJ36" s="5">
        <f t="shared" si="103"/>
        <v>0</v>
      </c>
      <c r="FK36" s="5">
        <f t="shared" si="103"/>
        <v>0</v>
      </c>
      <c r="FL36" s="5">
        <f t="shared" si="103"/>
        <v>0</v>
      </c>
      <c r="FM36" s="5">
        <f t="shared" si="103"/>
        <v>0</v>
      </c>
      <c r="FN36" s="5">
        <f t="shared" si="103"/>
        <v>0</v>
      </c>
      <c r="FO36" s="5">
        <f t="shared" si="105"/>
        <v>0</v>
      </c>
      <c r="FP36" s="5">
        <f t="shared" si="105"/>
        <v>0</v>
      </c>
      <c r="FQ36" s="5">
        <f t="shared" si="11"/>
        <v>0</v>
      </c>
      <c r="FR36" s="5">
        <f t="shared" si="87"/>
        <v>0</v>
      </c>
      <c r="FS36" s="5">
        <f t="shared" si="88"/>
        <v>0</v>
      </c>
      <c r="FT36" s="5">
        <f t="shared" si="89"/>
        <v>0</v>
      </c>
      <c r="FU36" s="5">
        <f t="shared" si="90"/>
        <v>0</v>
      </c>
      <c r="FV36" s="5">
        <f t="shared" si="91"/>
        <v>0</v>
      </c>
      <c r="FW36" s="5">
        <f t="shared" si="92"/>
        <v>0</v>
      </c>
      <c r="FX36" s="5">
        <f t="shared" si="93"/>
        <v>0</v>
      </c>
    </row>
    <row r="37" spans="1:180" x14ac:dyDescent="0.2">
      <c r="A37" s="2">
        <v>30</v>
      </c>
      <c r="B37" s="1">
        <v>35370</v>
      </c>
      <c r="C37" s="6">
        <f>VLOOKUP(B37,'[1]1993'!$A$375:$IV$485,3,0)</f>
        <v>19830421</v>
      </c>
      <c r="D37" s="6">
        <f>VLOOKUP(B37,[2]jan94!$A$38:$IV$148,3,0)</f>
        <v>254903</v>
      </c>
      <c r="E37" s="6">
        <f>VLOOKUP(B37,[3]feb94!$A$38:$IV$148,3,0)</f>
        <v>139054</v>
      </c>
      <c r="F37" s="6">
        <f>VLOOKUP(B37,[4]mar94!$A$38:$IV$140,3,0)</f>
        <v>31473</v>
      </c>
      <c r="G37" s="6">
        <f>VLOOKUP(B37,[5]apr94!$A$38:$IV$146,3,0)</f>
        <v>130710</v>
      </c>
      <c r="H37" s="6">
        <f>VLOOKUP(B37,[6]may94!$A$38:$IV$1443,3,0)</f>
        <v>330232</v>
      </c>
      <c r="I37" s="6">
        <f>VLOOKUP(B37,[7]jun94!$A$38:$IV$143,3,0)</f>
        <v>93759</v>
      </c>
      <c r="J37" s="6">
        <f>VLOOKUP(B37,[8]jul94!$A$38:$IV$143,3,0)</f>
        <v>417534</v>
      </c>
      <c r="K37" s="6">
        <f>VLOOKUP(B37,[9]aug94!$A$38:$IV$142,3,0)</f>
        <v>126881</v>
      </c>
      <c r="L37" s="6">
        <f>VLOOKUP(B37,[10]sep94!$A$38:$IV$140,3,0)</f>
        <v>148199</v>
      </c>
      <c r="M37" s="6">
        <f>VLOOKUP(B37,[11]oct94!$A$38:$IV$139,3,0)</f>
        <v>146279</v>
      </c>
      <c r="N37" s="6">
        <f>VLOOKUP(B37,[12]nov94!$A$38:$IV$139,3,0)</f>
        <v>425050</v>
      </c>
      <c r="O37" s="6">
        <f>VLOOKUP(B37,[13]dec94!$A$38:$IV$138,3,0)</f>
        <v>184211</v>
      </c>
      <c r="P37" s="6">
        <f>VLOOKUP(B37,[14]jan95!$A$37:$IV$133,3,0)</f>
        <v>162853</v>
      </c>
      <c r="Q37" s="6">
        <f>VLOOKUP(B37,[15]feb95!$A$37:$IV$127,3,0)</f>
        <v>23213</v>
      </c>
      <c r="R37" s="6">
        <f>VLOOKUP(B37,[16]mar95!$A$37:$IV$128,3,0)</f>
        <v>41408</v>
      </c>
      <c r="S37" s="6">
        <f>VLOOKUP(B37,[17]apr95!$A$37:$IV$122,3,0)</f>
        <v>12695</v>
      </c>
      <c r="T37" s="6">
        <f>VLOOKUP(B37,[18]may95!$A$37:$IV$126,3,0)</f>
        <v>43023</v>
      </c>
      <c r="U37" s="6">
        <f>VLOOKUP(B37,[19]jun95!$A$37:$IV$141,3,0)</f>
        <v>101675</v>
      </c>
      <c r="V37" s="6" t="e">
        <f>VLOOKUP(B37,[20]jul95!$A$37:$IV$140,3,0)</f>
        <v>#N/A</v>
      </c>
      <c r="W37" s="6">
        <f>VLOOKUP(B37,[21]aug95!$A$37:$IV$139,3,0)</f>
        <v>268734</v>
      </c>
      <c r="X37" s="6">
        <f>VLOOKUP(B37,[22]sep95!$A$37:$IV$138,3,0)</f>
        <v>49731</v>
      </c>
      <c r="Y37" s="6">
        <f>VLOOKUP(B37,[23]oct95!$A$37:$IV$123,3,0)</f>
        <v>63810</v>
      </c>
      <c r="Z37" s="6">
        <f>VLOOKUP(B37,[24]nov95!$A$37:$IV$122,3,0)</f>
        <v>76624</v>
      </c>
      <c r="AA37" s="6">
        <f>VLOOKUP(B37,[25]dec95!$A$37:$IV$119,3,0)</f>
        <v>652055</v>
      </c>
      <c r="AB37" s="6">
        <f>VLOOKUP(B37,[26]jan96!$A$36:$IV$108,3,0)</f>
        <v>69841</v>
      </c>
      <c r="AC37" s="6">
        <f>VLOOKUP(B37,[27]feb96!$A$32:$IV$120,3,0)</f>
        <v>82298</v>
      </c>
      <c r="AD37" s="6">
        <f>VLOOKUP(B37,[28]mar96!$A$36:$IV$112,3,0)</f>
        <v>329196</v>
      </c>
      <c r="AE37" s="6">
        <f>VLOOKUP(B37,[29]apr96!$A$36:$IV$101,3,0)</f>
        <v>3868</v>
      </c>
      <c r="AF37" s="6">
        <f>VLOOKUP(B37,[30]may96!$A$36:$IV$111,3,0)</f>
        <v>7060</v>
      </c>
      <c r="AG37" s="6">
        <f>VLOOKUP(B37,[31]jun96!$A$36:$IV$111,3,0)</f>
        <v>578353</v>
      </c>
      <c r="AH37" s="6" t="e">
        <f>VLOOKUP(B37,[32]jul96!$A$35:$IV$72,3,0)</f>
        <v>#N/A</v>
      </c>
      <c r="AI37" s="6">
        <f>VLOOKUP(B37,[33]aug96!$A$35:$IV$98,3,0)</f>
        <v>165327</v>
      </c>
      <c r="AJ37" s="6">
        <f>VLOOKUP(B37,[34]sep96!$A$36:$IV$98,3,0)</f>
        <v>95339</v>
      </c>
      <c r="AK37" s="6">
        <f>VLOOKUP(B37,[35]oct96!$A$36:$IV$107,3,0)</f>
        <v>82464</v>
      </c>
      <c r="AL37" s="6">
        <f>VLOOKUP(B37,[36]nov96!$A$36:$IV$106,3,0)</f>
        <v>182089</v>
      </c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N37" s="4">
        <v>35370</v>
      </c>
      <c r="CO37" s="5">
        <f t="shared" si="98"/>
        <v>0.66101403333333342</v>
      </c>
      <c r="CP37" s="5">
        <f t="shared" si="98"/>
        <v>8.4967666666666657E-3</v>
      </c>
      <c r="CQ37" s="5">
        <f t="shared" si="98"/>
        <v>4.6351333333333336E-3</v>
      </c>
      <c r="CR37" s="5">
        <f t="shared" si="98"/>
        <v>1.0491000000000001E-3</v>
      </c>
      <c r="CS37" s="5">
        <f t="shared" si="98"/>
        <v>4.3569999999999998E-3</v>
      </c>
      <c r="CT37" s="5">
        <f t="shared" si="98"/>
        <v>1.1007733333333334E-2</v>
      </c>
      <c r="CU37" s="5">
        <f t="shared" si="98"/>
        <v>3.1252999999999997E-3</v>
      </c>
      <c r="CV37" s="5">
        <f t="shared" si="98"/>
        <v>1.3917800000000001E-2</v>
      </c>
      <c r="CW37" s="5">
        <f t="shared" si="98"/>
        <v>4.2293666666666663E-3</v>
      </c>
      <c r="CX37" s="5">
        <f t="shared" si="98"/>
        <v>4.9399666666666668E-3</v>
      </c>
      <c r="CY37" s="5">
        <f t="shared" si="98"/>
        <v>4.8759666666666661E-3</v>
      </c>
      <c r="CZ37" s="5">
        <f t="shared" si="98"/>
        <v>1.4168333333333333E-2</v>
      </c>
      <c r="DA37" s="5">
        <f t="shared" si="98"/>
        <v>6.1403666666666667E-3</v>
      </c>
      <c r="DB37" s="5">
        <f t="shared" si="98"/>
        <v>5.428433333333333E-3</v>
      </c>
      <c r="DC37" s="5">
        <f t="shared" si="98"/>
        <v>7.737666666666667E-4</v>
      </c>
      <c r="DD37" s="5">
        <f t="shared" si="98"/>
        <v>1.3802666666666668E-3</v>
      </c>
      <c r="DE37" s="5">
        <f t="shared" si="108"/>
        <v>4.2316666666666663E-4</v>
      </c>
      <c r="DF37" s="5">
        <f t="shared" si="106"/>
        <v>1.4341E-3</v>
      </c>
      <c r="DG37" s="5">
        <f t="shared" si="106"/>
        <v>3.3891666666666666E-3</v>
      </c>
      <c r="DH37" s="5" t="e">
        <f t="shared" si="106"/>
        <v>#N/A</v>
      </c>
      <c r="DI37" s="5">
        <f t="shared" si="106"/>
        <v>8.9577999999999984E-3</v>
      </c>
      <c r="DJ37" s="5">
        <f t="shared" si="106"/>
        <v>1.6577E-3</v>
      </c>
      <c r="DK37" s="5">
        <f t="shared" si="106"/>
        <v>2.127E-3</v>
      </c>
      <c r="DL37" s="5">
        <f t="shared" si="106"/>
        <v>2.5541333333333333E-3</v>
      </c>
      <c r="DM37" s="5">
        <f t="shared" si="106"/>
        <v>2.173516666666667E-2</v>
      </c>
      <c r="DN37" s="5">
        <f t="shared" si="106"/>
        <v>2.3280333333333333E-3</v>
      </c>
      <c r="DO37" s="5">
        <f t="shared" si="106"/>
        <v>2.7432666666666666E-3</v>
      </c>
      <c r="DP37" s="5">
        <f t="shared" si="106"/>
        <v>1.0973199999999999E-2</v>
      </c>
      <c r="DQ37" s="5">
        <f t="shared" si="106"/>
        <v>1.2893333333333334E-4</v>
      </c>
      <c r="DR37" s="5">
        <f t="shared" si="106"/>
        <v>2.3533333333333335E-4</v>
      </c>
      <c r="DS37" s="5">
        <f t="shared" si="106"/>
        <v>1.9278433333333334E-2</v>
      </c>
      <c r="DT37" s="5" t="e">
        <f t="shared" si="106"/>
        <v>#N/A</v>
      </c>
      <c r="DU37" s="5">
        <f t="shared" si="106"/>
        <v>5.5109E-3</v>
      </c>
      <c r="DV37" s="5">
        <f t="shared" si="107"/>
        <v>3.1779666666666663E-3</v>
      </c>
      <c r="DW37" s="5">
        <f t="shared" si="107"/>
        <v>2.7488E-3</v>
      </c>
      <c r="DX37" s="5">
        <f t="shared" si="107"/>
        <v>6.0696333333333337E-3</v>
      </c>
      <c r="DY37" s="5">
        <f t="shared" si="107"/>
        <v>0</v>
      </c>
      <c r="DZ37" s="5">
        <f t="shared" si="107"/>
        <v>0</v>
      </c>
      <c r="EA37" s="5">
        <f t="shared" si="107"/>
        <v>0</v>
      </c>
      <c r="EB37" s="5">
        <f t="shared" si="107"/>
        <v>0</v>
      </c>
      <c r="EC37" s="5">
        <f t="shared" si="107"/>
        <v>0</v>
      </c>
      <c r="ED37" s="5">
        <f t="shared" si="107"/>
        <v>0</v>
      </c>
      <c r="EE37" s="5">
        <f t="shared" si="107"/>
        <v>0</v>
      </c>
      <c r="EF37" s="5">
        <f t="shared" si="107"/>
        <v>0</v>
      </c>
      <c r="EG37" s="5">
        <f t="shared" si="107"/>
        <v>0</v>
      </c>
      <c r="EH37" s="5">
        <f t="shared" si="107"/>
        <v>0</v>
      </c>
      <c r="EI37" s="5">
        <f t="shared" si="101"/>
        <v>0</v>
      </c>
      <c r="EJ37" s="5">
        <f t="shared" si="101"/>
        <v>0</v>
      </c>
      <c r="EK37" s="5">
        <f t="shared" si="101"/>
        <v>0</v>
      </c>
      <c r="EL37" s="5">
        <f t="shared" si="101"/>
        <v>0</v>
      </c>
      <c r="EM37" s="5">
        <f t="shared" si="101"/>
        <v>0</v>
      </c>
      <c r="EN37" s="5">
        <f t="shared" si="101"/>
        <v>0</v>
      </c>
      <c r="EO37" s="5">
        <f t="shared" si="101"/>
        <v>0</v>
      </c>
      <c r="EP37" s="5">
        <f t="shared" si="101"/>
        <v>0</v>
      </c>
      <c r="EQ37" s="5">
        <f t="shared" si="101"/>
        <v>0</v>
      </c>
      <c r="ER37" s="5">
        <f t="shared" si="101"/>
        <v>0</v>
      </c>
      <c r="ES37" s="5">
        <f t="shared" si="101"/>
        <v>0</v>
      </c>
      <c r="ET37" s="5">
        <f t="shared" si="101"/>
        <v>0</v>
      </c>
      <c r="EU37" s="5">
        <f t="shared" si="101"/>
        <v>0</v>
      </c>
      <c r="EV37" s="5">
        <f t="shared" si="101"/>
        <v>0</v>
      </c>
      <c r="EW37" s="5">
        <f t="shared" si="101"/>
        <v>0</v>
      </c>
      <c r="EX37" s="5">
        <f t="shared" si="101"/>
        <v>0</v>
      </c>
      <c r="EY37" s="5">
        <f t="shared" si="103"/>
        <v>0</v>
      </c>
      <c r="EZ37" s="5">
        <f t="shared" si="103"/>
        <v>0</v>
      </c>
      <c r="FA37" s="5">
        <f t="shared" si="103"/>
        <v>0</v>
      </c>
      <c r="FB37" s="5">
        <f t="shared" si="103"/>
        <v>0</v>
      </c>
      <c r="FC37" s="5">
        <f t="shared" si="103"/>
        <v>0</v>
      </c>
      <c r="FD37" s="5">
        <f t="shared" si="103"/>
        <v>0</v>
      </c>
      <c r="FE37" s="5">
        <f t="shared" si="103"/>
        <v>0</v>
      </c>
      <c r="FF37" s="5">
        <f t="shared" si="103"/>
        <v>0</v>
      </c>
      <c r="FG37" s="5">
        <f t="shared" si="103"/>
        <v>0</v>
      </c>
      <c r="FH37" s="5">
        <f t="shared" si="103"/>
        <v>0</v>
      </c>
      <c r="FI37" s="5">
        <f t="shared" si="103"/>
        <v>0</v>
      </c>
      <c r="FJ37" s="5">
        <f t="shared" si="103"/>
        <v>0</v>
      </c>
      <c r="FK37" s="5">
        <f t="shared" si="103"/>
        <v>0</v>
      </c>
      <c r="FL37" s="5">
        <f t="shared" si="103"/>
        <v>0</v>
      </c>
      <c r="FM37" s="5">
        <f t="shared" si="103"/>
        <v>0</v>
      </c>
      <c r="FN37" s="5">
        <f t="shared" si="103"/>
        <v>0</v>
      </c>
      <c r="FO37" s="5">
        <f t="shared" si="105"/>
        <v>0</v>
      </c>
      <c r="FP37" s="5">
        <f t="shared" si="105"/>
        <v>0</v>
      </c>
      <c r="FQ37" s="5">
        <f t="shared" si="11"/>
        <v>0</v>
      </c>
      <c r="FR37" s="5">
        <f t="shared" si="87"/>
        <v>0</v>
      </c>
      <c r="FS37" s="5">
        <f t="shared" si="88"/>
        <v>0</v>
      </c>
      <c r="FT37" s="5">
        <f t="shared" si="89"/>
        <v>0</v>
      </c>
      <c r="FU37" s="5">
        <f t="shared" si="90"/>
        <v>0</v>
      </c>
      <c r="FV37" s="5">
        <f t="shared" si="91"/>
        <v>0</v>
      </c>
      <c r="FW37" s="5">
        <f t="shared" si="92"/>
        <v>0</v>
      </c>
      <c r="FX37" s="5">
        <f t="shared" si="93"/>
        <v>0</v>
      </c>
    </row>
    <row r="38" spans="1:180" x14ac:dyDescent="0.2">
      <c r="A38" s="2">
        <v>31</v>
      </c>
      <c r="B38" s="1">
        <v>35400</v>
      </c>
      <c r="C38" s="6">
        <f>VLOOKUP(B38,'[1]1993'!$A$375:$IV$485,3,0)</f>
        <v>19620382</v>
      </c>
      <c r="D38" s="6">
        <f>VLOOKUP(B38,[2]jan94!$A$38:$IV$148,3,0)</f>
        <v>248921</v>
      </c>
      <c r="E38" s="6">
        <f>VLOOKUP(B38,[3]feb94!$A$38:$IV$148,3,0)</f>
        <v>109188</v>
      </c>
      <c r="F38" s="6">
        <f>VLOOKUP(B38,[4]mar94!$A$38:$IV$140,3,0)</f>
        <v>26721</v>
      </c>
      <c r="G38" s="6">
        <f>VLOOKUP(B38,[5]apr94!$A$38:$IV$146,3,0)</f>
        <v>125775</v>
      </c>
      <c r="H38" s="6">
        <f>VLOOKUP(B38,[6]may94!$A$38:$IV$1443,3,0)</f>
        <v>286359</v>
      </c>
      <c r="I38" s="6">
        <f>VLOOKUP(B38,[7]jun94!$A$38:$IV$143,3,0)</f>
        <v>65314</v>
      </c>
      <c r="J38" s="6">
        <f>VLOOKUP(B38,[8]jul94!$A$38:$IV$143,3,0)</f>
        <v>350934</v>
      </c>
      <c r="K38" s="6">
        <f>VLOOKUP(B38,[9]aug94!$A$38:$IV$142,3,0)</f>
        <v>133327</v>
      </c>
      <c r="L38" s="6">
        <f>VLOOKUP(B38,[10]sep94!$A$38:$IV$140,3,0)</f>
        <v>142567</v>
      </c>
      <c r="M38" s="6">
        <f>VLOOKUP(B38,[11]oct94!$A$38:$IV$139,3,0)</f>
        <v>145723</v>
      </c>
      <c r="N38" s="6">
        <f>VLOOKUP(B38,[12]nov94!$A$38:$IV$139,3,0)</f>
        <v>419555</v>
      </c>
      <c r="O38" s="6">
        <f>VLOOKUP(B38,[13]dec94!$A$38:$IV$138,3,0)</f>
        <v>183161</v>
      </c>
      <c r="P38" s="6">
        <f>VLOOKUP(B38,[14]jan95!$A$37:$IV$133,3,0)</f>
        <v>158321</v>
      </c>
      <c r="Q38" s="6">
        <f>VLOOKUP(B38,[15]feb95!$A$37:$IV$127,3,0)</f>
        <v>27154</v>
      </c>
      <c r="R38" s="6">
        <f>VLOOKUP(B38,[16]mar95!$A$37:$IV$128,3,0)</f>
        <v>35322</v>
      </c>
      <c r="S38" s="6">
        <f>VLOOKUP(B38,[17]apr95!$A$37:$IV$122,3,0)</f>
        <v>12697</v>
      </c>
      <c r="T38" s="6">
        <f>VLOOKUP(B38,[18]may95!$A$37:$IV$126,3,0)</f>
        <v>38940</v>
      </c>
      <c r="U38" s="6">
        <f>VLOOKUP(B38,[19]jun95!$A$37:$IV$141,3,0)</f>
        <v>93747</v>
      </c>
      <c r="V38" s="6" t="e">
        <f>VLOOKUP(B38,[20]jul95!$A$37:$IV$140,3,0)</f>
        <v>#N/A</v>
      </c>
      <c r="W38" s="6">
        <f>VLOOKUP(B38,[21]aug95!$A$37:$IV$139,3,0)</f>
        <v>114466</v>
      </c>
      <c r="X38" s="6">
        <f>VLOOKUP(B38,[22]sep95!$A$37:$IV$138,3,0)</f>
        <v>54626</v>
      </c>
      <c r="Y38" s="6">
        <f>VLOOKUP(B38,[23]oct95!$A$37:$IV$123,3,0)</f>
        <v>48763</v>
      </c>
      <c r="Z38" s="6">
        <f>VLOOKUP(B38,[24]nov95!$A$37:$IV$122,3,0)</f>
        <v>87530</v>
      </c>
      <c r="AA38" s="6">
        <f>VLOOKUP(B38,[25]dec95!$A$37:$IV$119,3,0)</f>
        <v>651279</v>
      </c>
      <c r="AB38" s="6">
        <f>VLOOKUP(B38,[26]jan96!$A$36:$IV$108,3,0)</f>
        <v>67163</v>
      </c>
      <c r="AC38" s="6">
        <f>VLOOKUP(B38,[27]feb96!$A$32:$IV$120,3,0)</f>
        <v>79524</v>
      </c>
      <c r="AD38" s="6">
        <f>VLOOKUP(B38,[28]mar96!$A$36:$IV$112,3,0)</f>
        <v>290351</v>
      </c>
      <c r="AE38" s="6">
        <f>VLOOKUP(B38,[29]apr96!$A$36:$IV$101,3,0)</f>
        <v>4144</v>
      </c>
      <c r="AF38" s="6">
        <f>VLOOKUP(B38,[30]may96!$A$36:$IV$111,3,0)</f>
        <v>7224</v>
      </c>
      <c r="AG38" s="6">
        <f>VLOOKUP(B38,[31]jun96!$A$36:$IV$111,3,0)</f>
        <v>1750594</v>
      </c>
      <c r="AH38" s="6" t="e">
        <f>VLOOKUP(B38,[32]jul96!$A$35:$IV$72,3,0)</f>
        <v>#N/A</v>
      </c>
      <c r="AI38" s="6">
        <f>VLOOKUP(B38,[33]aug96!$A$35:$IV$98,3,0)</f>
        <v>120042</v>
      </c>
      <c r="AJ38" s="6">
        <f>VLOOKUP(B38,[34]sep96!$A$36:$IV$98,3,0)</f>
        <v>48756</v>
      </c>
      <c r="AK38" s="6">
        <f>VLOOKUP(B38,[35]oct96!$A$36:$IV$107,3,0)</f>
        <v>69848</v>
      </c>
      <c r="AL38" s="6">
        <f>VLOOKUP(B38,[36]nov96!$A$36:$IV$106,3,0)</f>
        <v>245627</v>
      </c>
      <c r="AM38" s="6">
        <f>VLOOKUP(B38,[37]dec96!$A$36:$IV$105,3,0)</f>
        <v>102148</v>
      </c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N38" s="4">
        <v>35400</v>
      </c>
      <c r="CO38" s="5">
        <f t="shared" si="98"/>
        <v>0.63291554838709674</v>
      </c>
      <c r="CP38" s="5">
        <f t="shared" si="98"/>
        <v>8.0297096774193544E-3</v>
      </c>
      <c r="CQ38" s="5">
        <f t="shared" si="98"/>
        <v>3.5221935483870964E-3</v>
      </c>
      <c r="CR38" s="5">
        <f t="shared" si="98"/>
        <v>8.6196774193548391E-4</v>
      </c>
      <c r="CS38" s="5">
        <f t="shared" si="98"/>
        <v>4.0572580645161288E-3</v>
      </c>
      <c r="CT38" s="5">
        <f t="shared" si="98"/>
        <v>9.2373870967741925E-3</v>
      </c>
      <c r="CU38" s="5">
        <f t="shared" si="98"/>
        <v>2.1069032258064515E-3</v>
      </c>
      <c r="CV38" s="5">
        <f t="shared" si="98"/>
        <v>1.1320451612903227E-2</v>
      </c>
      <c r="CW38" s="5">
        <f t="shared" si="98"/>
        <v>4.3008709677419352E-3</v>
      </c>
      <c r="CX38" s="5">
        <f t="shared" si="98"/>
        <v>4.5989354838709678E-3</v>
      </c>
      <c r="CY38" s="5">
        <f t="shared" si="98"/>
        <v>4.7007419354838705E-3</v>
      </c>
      <c r="CZ38" s="5">
        <f t="shared" si="98"/>
        <v>1.3534032258064517E-2</v>
      </c>
      <c r="DA38" s="5">
        <f t="shared" si="98"/>
        <v>5.9084193548387095E-3</v>
      </c>
      <c r="DB38" s="5">
        <f t="shared" si="98"/>
        <v>5.1071290322580645E-3</v>
      </c>
      <c r="DC38" s="5">
        <f t="shared" si="98"/>
        <v>8.7593548387096781E-4</v>
      </c>
      <c r="DD38" s="5">
        <f t="shared" si="98"/>
        <v>1.1394193548387097E-3</v>
      </c>
      <c r="DE38" s="5">
        <f t="shared" si="108"/>
        <v>4.0958064516129032E-4</v>
      </c>
      <c r="DF38" s="5">
        <f t="shared" si="106"/>
        <v>1.2561290322580646E-3</v>
      </c>
      <c r="DG38" s="5">
        <f t="shared" si="106"/>
        <v>3.0240967741935482E-3</v>
      </c>
      <c r="DH38" s="5" t="e">
        <f t="shared" si="106"/>
        <v>#N/A</v>
      </c>
      <c r="DI38" s="5">
        <f t="shared" si="106"/>
        <v>3.6924516129032258E-3</v>
      </c>
      <c r="DJ38" s="5">
        <f t="shared" si="106"/>
        <v>1.7621290322580646E-3</v>
      </c>
      <c r="DK38" s="5">
        <f t="shared" si="106"/>
        <v>1.573E-3</v>
      </c>
      <c r="DL38" s="5">
        <f t="shared" si="106"/>
        <v>2.8235483870967743E-3</v>
      </c>
      <c r="DM38" s="5">
        <f t="shared" si="106"/>
        <v>2.1009000000000003E-2</v>
      </c>
      <c r="DN38" s="5">
        <f t="shared" si="106"/>
        <v>2.1665483870967743E-3</v>
      </c>
      <c r="DO38" s="5">
        <f t="shared" si="106"/>
        <v>2.5652903225806449E-3</v>
      </c>
      <c r="DP38" s="5">
        <f t="shared" si="106"/>
        <v>9.3661612903225815E-3</v>
      </c>
      <c r="DQ38" s="5">
        <f t="shared" si="106"/>
        <v>1.3367741935483871E-4</v>
      </c>
      <c r="DR38" s="5">
        <f t="shared" si="106"/>
        <v>2.3303225806451614E-4</v>
      </c>
      <c r="DS38" s="5">
        <f t="shared" si="106"/>
        <v>5.6470774193548387E-2</v>
      </c>
      <c r="DT38" s="5" t="e">
        <f t="shared" si="106"/>
        <v>#N/A</v>
      </c>
      <c r="DU38" s="5">
        <f t="shared" si="106"/>
        <v>3.8723225806451609E-3</v>
      </c>
      <c r="DV38" s="5">
        <f t="shared" si="107"/>
        <v>1.572774193548387E-3</v>
      </c>
      <c r="DW38" s="5">
        <f t="shared" si="107"/>
        <v>2.2531612903225803E-3</v>
      </c>
      <c r="DX38" s="5">
        <f t="shared" si="107"/>
        <v>7.9234516129032262E-3</v>
      </c>
      <c r="DY38" s="5">
        <f t="shared" si="107"/>
        <v>3.2950967741935486E-3</v>
      </c>
      <c r="DZ38" s="5">
        <f t="shared" si="107"/>
        <v>0</v>
      </c>
      <c r="EA38" s="5">
        <f t="shared" si="107"/>
        <v>0</v>
      </c>
      <c r="EB38" s="5">
        <f t="shared" si="107"/>
        <v>0</v>
      </c>
      <c r="EC38" s="5">
        <f t="shared" si="107"/>
        <v>0</v>
      </c>
      <c r="ED38" s="5">
        <f t="shared" si="107"/>
        <v>0</v>
      </c>
      <c r="EE38" s="5">
        <f t="shared" si="107"/>
        <v>0</v>
      </c>
      <c r="EF38" s="5">
        <f t="shared" si="107"/>
        <v>0</v>
      </c>
      <c r="EG38" s="5">
        <f t="shared" si="107"/>
        <v>0</v>
      </c>
      <c r="EH38" s="5">
        <f t="shared" si="107"/>
        <v>0</v>
      </c>
      <c r="EI38" s="5">
        <f t="shared" si="101"/>
        <v>0</v>
      </c>
      <c r="EJ38" s="5">
        <f t="shared" si="101"/>
        <v>0</v>
      </c>
      <c r="EK38" s="5">
        <f t="shared" si="101"/>
        <v>0</v>
      </c>
      <c r="EL38" s="5">
        <f t="shared" si="101"/>
        <v>0</v>
      </c>
      <c r="EM38" s="5">
        <f t="shared" si="101"/>
        <v>0</v>
      </c>
      <c r="EN38" s="5">
        <f t="shared" si="101"/>
        <v>0</v>
      </c>
      <c r="EO38" s="5">
        <f t="shared" si="101"/>
        <v>0</v>
      </c>
      <c r="EP38" s="5">
        <f t="shared" si="101"/>
        <v>0</v>
      </c>
      <c r="EQ38" s="5">
        <f t="shared" si="101"/>
        <v>0</v>
      </c>
      <c r="ER38" s="5">
        <f t="shared" si="101"/>
        <v>0</v>
      </c>
      <c r="ES38" s="5">
        <f t="shared" si="101"/>
        <v>0</v>
      </c>
      <c r="ET38" s="5">
        <f t="shared" si="101"/>
        <v>0</v>
      </c>
      <c r="EU38" s="5">
        <f t="shared" si="101"/>
        <v>0</v>
      </c>
      <c r="EV38" s="5">
        <f t="shared" si="101"/>
        <v>0</v>
      </c>
      <c r="EW38" s="5">
        <f t="shared" si="101"/>
        <v>0</v>
      </c>
      <c r="EX38" s="5">
        <f t="shared" si="101"/>
        <v>0</v>
      </c>
      <c r="EY38" s="5">
        <f t="shared" si="103"/>
        <v>0</v>
      </c>
      <c r="EZ38" s="5">
        <f t="shared" si="103"/>
        <v>0</v>
      </c>
      <c r="FA38" s="5">
        <f t="shared" si="103"/>
        <v>0</v>
      </c>
      <c r="FB38" s="5">
        <f t="shared" si="103"/>
        <v>0</v>
      </c>
      <c r="FC38" s="5">
        <f t="shared" si="103"/>
        <v>0</v>
      </c>
      <c r="FD38" s="5">
        <f t="shared" si="103"/>
        <v>0</v>
      </c>
      <c r="FE38" s="5">
        <f t="shared" si="103"/>
        <v>0</v>
      </c>
      <c r="FF38" s="5">
        <f t="shared" si="103"/>
        <v>0</v>
      </c>
      <c r="FG38" s="5">
        <f t="shared" si="103"/>
        <v>0</v>
      </c>
      <c r="FH38" s="5">
        <f t="shared" si="103"/>
        <v>0</v>
      </c>
      <c r="FI38" s="5">
        <f t="shared" si="103"/>
        <v>0</v>
      </c>
      <c r="FJ38" s="5">
        <f t="shared" si="103"/>
        <v>0</v>
      </c>
      <c r="FK38" s="5">
        <f t="shared" si="103"/>
        <v>0</v>
      </c>
      <c r="FL38" s="5">
        <f t="shared" si="103"/>
        <v>0</v>
      </c>
      <c r="FM38" s="5">
        <f t="shared" si="103"/>
        <v>0</v>
      </c>
      <c r="FN38" s="5">
        <f t="shared" si="103"/>
        <v>0</v>
      </c>
      <c r="FO38" s="5">
        <f t="shared" si="105"/>
        <v>0</v>
      </c>
      <c r="FP38" s="5">
        <f t="shared" si="105"/>
        <v>0</v>
      </c>
      <c r="FQ38" s="5">
        <f t="shared" si="11"/>
        <v>0</v>
      </c>
      <c r="FR38" s="5">
        <f t="shared" si="87"/>
        <v>0</v>
      </c>
      <c r="FS38" s="5">
        <f t="shared" si="88"/>
        <v>0</v>
      </c>
      <c r="FT38" s="5">
        <f t="shared" si="89"/>
        <v>0</v>
      </c>
      <c r="FU38" s="5">
        <f t="shared" si="90"/>
        <v>0</v>
      </c>
      <c r="FV38" s="5">
        <f t="shared" si="91"/>
        <v>0</v>
      </c>
      <c r="FW38" s="5">
        <f t="shared" si="92"/>
        <v>0</v>
      </c>
      <c r="FX38" s="5">
        <f t="shared" si="93"/>
        <v>0</v>
      </c>
    </row>
    <row r="39" spans="1:180" x14ac:dyDescent="0.2">
      <c r="A39" s="2">
        <v>31</v>
      </c>
      <c r="B39" s="1">
        <v>35431</v>
      </c>
      <c r="C39" s="6">
        <f>VLOOKUP(B39,'[1]1993'!$A$375:$IV$485,3,0)</f>
        <v>19331191</v>
      </c>
      <c r="D39" s="6">
        <f>VLOOKUP(B39,[2]jan94!$A$38:$IV$148,3,0)</f>
        <v>195750</v>
      </c>
      <c r="E39" s="6">
        <f>VLOOKUP(B39,[3]feb94!$A$38:$IV$148,3,0)</f>
        <v>101656</v>
      </c>
      <c r="F39" s="6">
        <f>VLOOKUP(B39,[4]mar94!$A$38:$IV$140,3,0)</f>
        <v>28063</v>
      </c>
      <c r="G39" s="6">
        <f>VLOOKUP(B39,[5]apr94!$A$38:$IV$146,3,0)</f>
        <v>125449</v>
      </c>
      <c r="H39" s="6">
        <f>VLOOKUP(B39,[6]may94!$A$38:$IV$1443,3,0)</f>
        <v>272600</v>
      </c>
      <c r="I39" s="6">
        <f>VLOOKUP(B39,[7]jun94!$A$38:$IV$143,3,0)</f>
        <v>108588</v>
      </c>
      <c r="J39" s="6">
        <f>VLOOKUP(B39,[8]jul94!$A$38:$IV$143,3,0)</f>
        <v>438403</v>
      </c>
      <c r="K39" s="6">
        <f>VLOOKUP(B39,[9]aug94!$A$38:$IV$142,3,0)</f>
        <v>118659</v>
      </c>
      <c r="L39" s="6">
        <f>VLOOKUP(B39,[10]sep94!$A$38:$IV$140,3,0)</f>
        <v>70109</v>
      </c>
      <c r="M39" s="6">
        <f>VLOOKUP(B39,[11]oct94!$A$38:$IV$139,3,0)</f>
        <v>145290</v>
      </c>
      <c r="N39" s="6">
        <f>VLOOKUP(B39,[12]nov94!$A$38:$IV$139,3,0)</f>
        <v>472908</v>
      </c>
      <c r="O39" s="6">
        <f>VLOOKUP(B39,[13]dec94!$A$38:$IV$138,3,0)</f>
        <v>181673</v>
      </c>
      <c r="P39" s="6">
        <f>VLOOKUP(B39,[14]jan95!$A$37:$IV$133,3,0)</f>
        <v>218376</v>
      </c>
      <c r="Q39" s="6">
        <f>VLOOKUP(B39,[15]feb95!$A$37:$IV$127,3,0)</f>
        <v>26790</v>
      </c>
      <c r="R39" s="6">
        <f>VLOOKUP(B39,[16]mar95!$A$37:$IV$128,3,0)</f>
        <v>66496</v>
      </c>
      <c r="S39" s="6">
        <f>VLOOKUP(B39,[17]apr95!$A$37:$IV$122,3,0)</f>
        <v>16246</v>
      </c>
      <c r="T39" s="6">
        <f>VLOOKUP(B39,[18]may95!$A$37:$IV$126,3,0)</f>
        <v>11689</v>
      </c>
      <c r="U39" s="6">
        <f>VLOOKUP(B39,[19]jun95!$A$37:$IV$141,3,0)</f>
        <v>88373</v>
      </c>
      <c r="V39" s="6" t="e">
        <f>VLOOKUP(B39,[20]jul95!$A$37:$IV$140,3,0)</f>
        <v>#N/A</v>
      </c>
      <c r="W39" s="6">
        <f>VLOOKUP(B39,[21]aug95!$A$37:$IV$139,3,0)</f>
        <v>244123</v>
      </c>
      <c r="X39" s="6">
        <f>VLOOKUP(B39,[22]sep95!$A$37:$IV$138,3,0)</f>
        <v>54254</v>
      </c>
      <c r="Y39" s="6">
        <f>VLOOKUP(B39,[23]oct95!$A$37:$IV$123,3,0)</f>
        <v>59808</v>
      </c>
      <c r="Z39" s="6">
        <f>VLOOKUP(B39,[24]nov95!$A$37:$IV$122,3,0)</f>
        <v>74783</v>
      </c>
      <c r="AA39" s="6">
        <f>VLOOKUP(B39,[25]dec95!$A$37:$IV$119,3,0)</f>
        <v>637026</v>
      </c>
      <c r="AB39" s="6">
        <f>VLOOKUP(B39,[26]jan96!$A$36:$IV$108,3,0)</f>
        <v>40074</v>
      </c>
      <c r="AC39" s="6">
        <f>VLOOKUP(B39,[27]feb96!$A$32:$IV$120,3,0)</f>
        <v>76551</v>
      </c>
      <c r="AD39" s="6">
        <f>VLOOKUP(B39,[28]mar96!$A$36:$IV$112,3,0)</f>
        <v>298998</v>
      </c>
      <c r="AE39" s="6">
        <f>VLOOKUP(B39,[29]apr96!$A$36:$IV$101,3,0)</f>
        <v>3909</v>
      </c>
      <c r="AF39" s="6">
        <f>VLOOKUP(B39,[30]may96!$A$36:$IV$111,3,0)</f>
        <v>7349</v>
      </c>
      <c r="AG39" s="6">
        <f>VLOOKUP(B39,[31]jun96!$A$36:$IV$111,3,0)</f>
        <v>1679655</v>
      </c>
      <c r="AH39" s="6" t="e">
        <f>VLOOKUP(B39,[32]jul96!$A$35:$IV$72,3,0)</f>
        <v>#N/A</v>
      </c>
      <c r="AI39" s="6">
        <f>VLOOKUP(B39,[33]aug96!$A$35:$IV$98,3,0)</f>
        <v>269057</v>
      </c>
      <c r="AJ39" s="6">
        <f>VLOOKUP(B39,[34]sep96!$A$36:$IV$98,3,0)</f>
        <v>45540</v>
      </c>
      <c r="AK39" s="6">
        <f>VLOOKUP(B39,[35]oct96!$A$36:$IV$107,3,0)</f>
        <v>67352</v>
      </c>
      <c r="AL39" s="6">
        <f>VLOOKUP(B39,[36]nov96!$A$36:$IV$106,3,0)</f>
        <v>241121</v>
      </c>
      <c r="AM39" s="6">
        <f>VLOOKUP(B39,[37]dec96!$A$36:$IV$105,3,0)</f>
        <v>91346</v>
      </c>
      <c r="AN39" s="6">
        <f>VLOOKUP(B39,[38]jan97!$A$35:$IV$100,3,0)</f>
        <v>229001</v>
      </c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N39" s="4">
        <v>35431</v>
      </c>
      <c r="CO39" s="5">
        <f t="shared" si="98"/>
        <v>0.62358680645161291</v>
      </c>
      <c r="CP39" s="5">
        <f t="shared" si="98"/>
        <v>6.314516129032258E-3</v>
      </c>
      <c r="CQ39" s="5">
        <f t="shared" si="98"/>
        <v>3.2792258064516127E-3</v>
      </c>
      <c r="CR39" s="5">
        <f t="shared" si="98"/>
        <v>9.0525806451612902E-4</v>
      </c>
      <c r="CS39" s="5">
        <f t="shared" si="98"/>
        <v>4.0467419354838713E-3</v>
      </c>
      <c r="CT39" s="5">
        <f t="shared" si="98"/>
        <v>8.7935483870967748E-3</v>
      </c>
      <c r="CU39" s="5">
        <f t="shared" si="98"/>
        <v>3.5028387096774196E-3</v>
      </c>
      <c r="CV39" s="5">
        <f t="shared" si="98"/>
        <v>1.4142032258064516E-2</v>
      </c>
      <c r="CW39" s="5">
        <f t="shared" si="98"/>
        <v>3.8277096774193549E-3</v>
      </c>
      <c r="CX39" s="5">
        <f t="shared" si="98"/>
        <v>2.2615806451612903E-3</v>
      </c>
      <c r="CY39" s="5">
        <f t="shared" si="98"/>
        <v>4.6867741935483868E-3</v>
      </c>
      <c r="CZ39" s="5">
        <f t="shared" si="98"/>
        <v>1.5255096774193549E-2</v>
      </c>
      <c r="DA39" s="5">
        <f t="shared" si="98"/>
        <v>5.86041935483871E-3</v>
      </c>
      <c r="DB39" s="5">
        <f t="shared" si="98"/>
        <v>7.0443870967741929E-3</v>
      </c>
      <c r="DC39" s="5">
        <f t="shared" si="98"/>
        <v>8.6419354838709677E-4</v>
      </c>
      <c r="DD39" s="5">
        <f t="shared" si="98"/>
        <v>2.1450322580645162E-3</v>
      </c>
      <c r="DE39" s="5">
        <f t="shared" si="108"/>
        <v>5.2406451612903228E-4</v>
      </c>
      <c r="DF39" s="5">
        <f t="shared" si="106"/>
        <v>3.7706451612903223E-4</v>
      </c>
      <c r="DG39" s="5">
        <f t="shared" si="106"/>
        <v>2.8507419354838709E-3</v>
      </c>
      <c r="DH39" s="5" t="e">
        <f t="shared" si="106"/>
        <v>#N/A</v>
      </c>
      <c r="DI39" s="5">
        <f t="shared" si="106"/>
        <v>7.8749354838709672E-3</v>
      </c>
      <c r="DJ39" s="5">
        <f t="shared" si="106"/>
        <v>1.7501290322580645E-3</v>
      </c>
      <c r="DK39" s="5">
        <f t="shared" si="106"/>
        <v>1.9292903225806451E-3</v>
      </c>
      <c r="DL39" s="5">
        <f t="shared" si="106"/>
        <v>2.4123548387096775E-3</v>
      </c>
      <c r="DM39" s="5">
        <f t="shared" si="106"/>
        <v>2.0549225806451611E-2</v>
      </c>
      <c r="DN39" s="5">
        <f t="shared" si="106"/>
        <v>1.2927096774193547E-3</v>
      </c>
      <c r="DO39" s="5">
        <f t="shared" si="106"/>
        <v>2.4693870967741932E-3</v>
      </c>
      <c r="DP39" s="5">
        <f t="shared" si="106"/>
        <v>9.6450967741935484E-3</v>
      </c>
      <c r="DQ39" s="5">
        <f t="shared" si="106"/>
        <v>1.260967741935484E-4</v>
      </c>
      <c r="DR39" s="5">
        <f t="shared" si="106"/>
        <v>2.3706451612903225E-4</v>
      </c>
      <c r="DS39" s="5">
        <f t="shared" si="106"/>
        <v>5.418241935483871E-2</v>
      </c>
      <c r="DT39" s="5" t="e">
        <f t="shared" si="106"/>
        <v>#N/A</v>
      </c>
      <c r="DU39" s="5">
        <f t="shared" si="106"/>
        <v>8.679258064516129E-3</v>
      </c>
      <c r="DV39" s="5">
        <f t="shared" si="107"/>
        <v>1.469032258064516E-3</v>
      </c>
      <c r="DW39" s="5">
        <f t="shared" si="107"/>
        <v>2.1726451612903226E-3</v>
      </c>
      <c r="DX39" s="5">
        <f t="shared" si="107"/>
        <v>7.7780967741935486E-3</v>
      </c>
      <c r="DY39" s="5">
        <f t="shared" si="107"/>
        <v>2.9466451612903226E-3</v>
      </c>
      <c r="DZ39" s="5">
        <f t="shared" si="107"/>
        <v>7.3871290322580652E-3</v>
      </c>
      <c r="EA39" s="5">
        <f t="shared" si="107"/>
        <v>0</v>
      </c>
      <c r="EB39" s="5">
        <f t="shared" si="107"/>
        <v>0</v>
      </c>
      <c r="EC39" s="5">
        <f t="shared" si="107"/>
        <v>0</v>
      </c>
      <c r="ED39" s="5">
        <f t="shared" si="107"/>
        <v>0</v>
      </c>
      <c r="EE39" s="5">
        <f t="shared" si="107"/>
        <v>0</v>
      </c>
      <c r="EF39" s="5">
        <f t="shared" si="107"/>
        <v>0</v>
      </c>
      <c r="EG39" s="5">
        <f t="shared" si="107"/>
        <v>0</v>
      </c>
      <c r="EH39" s="5">
        <f t="shared" si="107"/>
        <v>0</v>
      </c>
      <c r="EI39" s="5">
        <f t="shared" si="101"/>
        <v>0</v>
      </c>
      <c r="EJ39" s="5">
        <f t="shared" si="101"/>
        <v>0</v>
      </c>
      <c r="EK39" s="5">
        <f t="shared" si="101"/>
        <v>0</v>
      </c>
      <c r="EL39" s="5">
        <f t="shared" si="101"/>
        <v>0</v>
      </c>
      <c r="EM39" s="5">
        <f t="shared" si="101"/>
        <v>0</v>
      </c>
      <c r="EN39" s="5">
        <f t="shared" si="101"/>
        <v>0</v>
      </c>
      <c r="EO39" s="5">
        <f t="shared" si="101"/>
        <v>0</v>
      </c>
      <c r="EP39" s="5">
        <f t="shared" si="101"/>
        <v>0</v>
      </c>
      <c r="EQ39" s="5">
        <f t="shared" si="101"/>
        <v>0</v>
      </c>
      <c r="ER39" s="5">
        <f t="shared" si="101"/>
        <v>0</v>
      </c>
      <c r="ES39" s="5">
        <f t="shared" si="101"/>
        <v>0</v>
      </c>
      <c r="ET39" s="5">
        <f t="shared" si="101"/>
        <v>0</v>
      </c>
      <c r="EU39" s="5">
        <f t="shared" si="101"/>
        <v>0</v>
      </c>
      <c r="EV39" s="5">
        <f t="shared" si="101"/>
        <v>0</v>
      </c>
      <c r="EW39" s="5">
        <f t="shared" si="101"/>
        <v>0</v>
      </c>
      <c r="EX39" s="5">
        <f t="shared" si="101"/>
        <v>0</v>
      </c>
      <c r="EY39" s="5">
        <f t="shared" si="103"/>
        <v>0</v>
      </c>
      <c r="EZ39" s="5">
        <f t="shared" si="103"/>
        <v>0</v>
      </c>
      <c r="FA39" s="5">
        <f t="shared" si="103"/>
        <v>0</v>
      </c>
      <c r="FB39" s="5">
        <f t="shared" si="103"/>
        <v>0</v>
      </c>
      <c r="FC39" s="5">
        <f t="shared" si="103"/>
        <v>0</v>
      </c>
      <c r="FD39" s="5">
        <f t="shared" si="103"/>
        <v>0</v>
      </c>
      <c r="FE39" s="5">
        <f t="shared" si="103"/>
        <v>0</v>
      </c>
      <c r="FF39" s="5">
        <f t="shared" si="103"/>
        <v>0</v>
      </c>
      <c r="FG39" s="5">
        <f t="shared" si="103"/>
        <v>0</v>
      </c>
      <c r="FH39" s="5">
        <f t="shared" si="103"/>
        <v>0</v>
      </c>
      <c r="FI39" s="5">
        <f t="shared" si="103"/>
        <v>0</v>
      </c>
      <c r="FJ39" s="5">
        <f t="shared" si="103"/>
        <v>0</v>
      </c>
      <c r="FK39" s="5">
        <f t="shared" si="103"/>
        <v>0</v>
      </c>
      <c r="FL39" s="5">
        <f t="shared" si="103"/>
        <v>0</v>
      </c>
      <c r="FM39" s="5">
        <f t="shared" si="103"/>
        <v>0</v>
      </c>
      <c r="FN39" s="5">
        <f t="shared" si="103"/>
        <v>0</v>
      </c>
      <c r="FO39" s="5">
        <f t="shared" si="105"/>
        <v>0</v>
      </c>
      <c r="FP39" s="5">
        <f t="shared" si="105"/>
        <v>0</v>
      </c>
      <c r="FQ39" s="5">
        <f t="shared" si="11"/>
        <v>0</v>
      </c>
      <c r="FR39" s="5">
        <f t="shared" si="87"/>
        <v>0</v>
      </c>
      <c r="FS39" s="5">
        <f t="shared" si="88"/>
        <v>0</v>
      </c>
      <c r="FT39" s="5">
        <f t="shared" si="89"/>
        <v>0</v>
      </c>
      <c r="FU39" s="5">
        <f t="shared" si="90"/>
        <v>0</v>
      </c>
      <c r="FV39" s="5">
        <f t="shared" si="91"/>
        <v>0</v>
      </c>
      <c r="FW39" s="5">
        <f t="shared" si="92"/>
        <v>0</v>
      </c>
      <c r="FX39" s="5">
        <f t="shared" si="93"/>
        <v>0</v>
      </c>
    </row>
    <row r="40" spans="1:180" x14ac:dyDescent="0.2">
      <c r="A40" s="2">
        <v>28</v>
      </c>
      <c r="B40" s="1">
        <v>35462</v>
      </c>
      <c r="C40" s="6">
        <f>VLOOKUP(B40,'[1]1993'!$A$375:$IV$485,3,0)</f>
        <v>17436824</v>
      </c>
      <c r="D40" s="6">
        <f>VLOOKUP(B40,[2]jan94!$A$38:$IV$148,3,0)</f>
        <v>217004</v>
      </c>
      <c r="E40" s="6">
        <f>VLOOKUP(B40,[3]feb94!$A$38:$IV$148,3,0)</f>
        <v>98598</v>
      </c>
      <c r="F40" s="6">
        <f>VLOOKUP(B40,[4]mar94!$A$38:$IV$140,3,0)</f>
        <v>23061</v>
      </c>
      <c r="G40" s="6">
        <f>VLOOKUP(B40,[5]apr94!$A$38:$IV$146,3,0)</f>
        <v>113006</v>
      </c>
      <c r="H40" s="6">
        <f>VLOOKUP(B40,[6]may94!$A$38:$IV$1443,3,0)</f>
        <v>226306</v>
      </c>
      <c r="I40" s="6">
        <f>VLOOKUP(B40,[7]jun94!$A$38:$IV$143,3,0)</f>
        <v>60679</v>
      </c>
      <c r="J40" s="6">
        <f>VLOOKUP(B40,[8]jul94!$A$38:$IV$143,3,0)</f>
        <v>316628</v>
      </c>
      <c r="K40" s="6">
        <f>VLOOKUP(B40,[9]aug94!$A$38:$IV$142,3,0)</f>
        <v>135099</v>
      </c>
      <c r="L40" s="6">
        <f>VLOOKUP(B40,[10]sep94!$A$38:$IV$140,3,0)</f>
        <v>149478</v>
      </c>
      <c r="M40" s="6">
        <f>VLOOKUP(B40,[11]oct94!$A$38:$IV$139,3,0)</f>
        <v>126749</v>
      </c>
      <c r="N40" s="6">
        <f>VLOOKUP(B40,[12]nov94!$A$38:$IV$139,3,0)</f>
        <v>357894</v>
      </c>
      <c r="O40" s="6">
        <f>VLOOKUP(B40,[13]dec94!$A$38:$IV$138,3,0)</f>
        <v>130924</v>
      </c>
      <c r="P40" s="6">
        <f>VLOOKUP(B40,[14]jan95!$A$37:$IV$133,3,0)</f>
        <v>142188</v>
      </c>
      <c r="Q40" s="6">
        <f>VLOOKUP(B40,[15]feb95!$A$37:$IV$127,3,0)</f>
        <v>12761</v>
      </c>
      <c r="R40" s="6">
        <f>VLOOKUP(B40,[16]mar95!$A$37:$IV$128,3,0)</f>
        <v>67567</v>
      </c>
      <c r="S40" s="6">
        <f>VLOOKUP(B40,[17]apr95!$A$37:$IV$122,3,0)</f>
        <v>41698</v>
      </c>
      <c r="T40" s="6">
        <f>VLOOKUP(B40,[18]may95!$A$37:$IV$126,3,0)</f>
        <v>33254</v>
      </c>
      <c r="U40" s="6">
        <f>VLOOKUP(B40,[19]jun95!$A$37:$IV$141,3,0)</f>
        <v>78702</v>
      </c>
      <c r="V40" s="6" t="e">
        <f>VLOOKUP(B40,[20]jul95!$A$37:$IV$140,3,0)</f>
        <v>#N/A</v>
      </c>
      <c r="W40" s="6">
        <f>VLOOKUP(B40,[21]aug95!$A$37:$IV$139,3,0)</f>
        <v>232916</v>
      </c>
      <c r="X40" s="6">
        <f>VLOOKUP(B40,[22]sep95!$A$37:$IV$138,3,0)</f>
        <v>47845</v>
      </c>
      <c r="Y40" s="6">
        <f>VLOOKUP(B40,[23]oct95!$A$37:$IV$123,3,0)</f>
        <v>49638</v>
      </c>
      <c r="Z40" s="6">
        <f>VLOOKUP(B40,[24]nov95!$A$37:$IV$122,3,0)</f>
        <v>58805</v>
      </c>
      <c r="AA40" s="6">
        <f>VLOOKUP(B40,[25]dec95!$A$37:$IV$119,3,0)</f>
        <v>570678</v>
      </c>
      <c r="AB40" s="6">
        <f>VLOOKUP(B40,[26]jan96!$A$36:$IV$108,3,0)</f>
        <v>58374</v>
      </c>
      <c r="AC40" s="6">
        <f>VLOOKUP(B40,[27]feb96!$A$32:$IV$120,3,0)</f>
        <v>83690</v>
      </c>
      <c r="AD40" s="6">
        <f>VLOOKUP(B40,[28]mar96!$A$36:$IV$112,3,0)</f>
        <v>266767</v>
      </c>
      <c r="AE40" s="6">
        <f>VLOOKUP(B40,[29]apr96!$A$36:$IV$101,3,0)</f>
        <v>3879</v>
      </c>
      <c r="AF40" s="6">
        <f>VLOOKUP(B40,[30]may96!$A$36:$IV$111,3,0)</f>
        <v>6007</v>
      </c>
      <c r="AG40" s="6">
        <f>VLOOKUP(B40,[31]jun96!$A$36:$IV$111,3,0)</f>
        <v>1536942</v>
      </c>
      <c r="AH40" s="6" t="e">
        <f>VLOOKUP(B40,[32]jul96!$A$35:$IV$72,3,0)</f>
        <v>#N/A</v>
      </c>
      <c r="AI40" s="6">
        <f>VLOOKUP(B40,[33]aug96!$A$35:$IV$98,3,0)</f>
        <v>396393</v>
      </c>
      <c r="AJ40" s="6">
        <f>VLOOKUP(B40,[34]sep96!$A$36:$IV$98,3,0)</f>
        <v>41820</v>
      </c>
      <c r="AK40" s="6">
        <f>VLOOKUP(B40,[35]oct96!$A$36:$IV$107,3,0)</f>
        <v>57787</v>
      </c>
      <c r="AL40" s="6">
        <f>VLOOKUP(B40,[36]nov96!$A$36:$IV$106,3,0)</f>
        <v>217844</v>
      </c>
      <c r="AM40" s="6">
        <f>VLOOKUP(B40,[37]dec96!$A$36:$IV$105,3,0)</f>
        <v>67839</v>
      </c>
      <c r="AN40" s="6">
        <f>VLOOKUP(B40,[38]jan97!$A$35:$IV$100,3,0)</f>
        <v>237412</v>
      </c>
      <c r="AO40" s="6">
        <f>VLOOKUP(B40,[39]feb97!$A$42:$IV$106,3,0)</f>
        <v>79760</v>
      </c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N40" s="4">
        <v>35462</v>
      </c>
      <c r="CO40" s="5">
        <f t="shared" si="98"/>
        <v>0.62274371428571429</v>
      </c>
      <c r="CP40" s="5">
        <f t="shared" si="98"/>
        <v>7.7501428571428574E-3</v>
      </c>
      <c r="CQ40" s="5">
        <f t="shared" si="98"/>
        <v>3.5213571428571429E-3</v>
      </c>
      <c r="CR40" s="5">
        <f t="shared" si="98"/>
        <v>8.2360714285714296E-4</v>
      </c>
      <c r="CS40" s="5">
        <f t="shared" si="98"/>
        <v>4.0359285714285714E-3</v>
      </c>
      <c r="CT40" s="5">
        <f t="shared" si="98"/>
        <v>8.0823571428571429E-3</v>
      </c>
      <c r="CU40" s="5">
        <f t="shared" si="98"/>
        <v>2.1671071428571429E-3</v>
      </c>
      <c r="CV40" s="5">
        <f t="shared" si="98"/>
        <v>1.1308142857142859E-2</v>
      </c>
      <c r="CW40" s="5">
        <f t="shared" si="98"/>
        <v>4.8249642857142857E-3</v>
      </c>
      <c r="CX40" s="5">
        <f t="shared" si="98"/>
        <v>5.3385000000000004E-3</v>
      </c>
      <c r="CY40" s="5">
        <f t="shared" si="98"/>
        <v>4.5267500000000004E-3</v>
      </c>
      <c r="CZ40" s="5">
        <f t="shared" si="98"/>
        <v>1.2781928571428571E-2</v>
      </c>
      <c r="DA40" s="5">
        <f t="shared" si="98"/>
        <v>4.6758571428571431E-3</v>
      </c>
      <c r="DB40" s="5">
        <f t="shared" si="98"/>
        <v>5.0781428571428575E-3</v>
      </c>
      <c r="DC40" s="5">
        <f t="shared" si="98"/>
        <v>4.5574999999999999E-4</v>
      </c>
      <c r="DD40" s="5">
        <f t="shared" si="98"/>
        <v>2.4131071428571431E-3</v>
      </c>
      <c r="DE40" s="5">
        <f t="shared" si="108"/>
        <v>1.4892142857142858E-3</v>
      </c>
      <c r="DF40" s="5">
        <f t="shared" si="106"/>
        <v>1.1876428571428572E-3</v>
      </c>
      <c r="DG40" s="5">
        <f t="shared" si="106"/>
        <v>2.810785714285714E-3</v>
      </c>
      <c r="DH40" s="5" t="e">
        <f t="shared" si="106"/>
        <v>#N/A</v>
      </c>
      <c r="DI40" s="5">
        <f t="shared" si="106"/>
        <v>8.3184285714285721E-3</v>
      </c>
      <c r="DJ40" s="5">
        <f t="shared" si="106"/>
        <v>1.70875E-3</v>
      </c>
      <c r="DK40" s="5">
        <f t="shared" si="106"/>
        <v>1.7727857142857144E-3</v>
      </c>
      <c r="DL40" s="5">
        <f t="shared" si="106"/>
        <v>2.1001785714285714E-3</v>
      </c>
      <c r="DM40" s="5">
        <f t="shared" si="106"/>
        <v>2.0381357142857142E-2</v>
      </c>
      <c r="DN40" s="5">
        <f t="shared" si="106"/>
        <v>2.0847857142857144E-3</v>
      </c>
      <c r="DO40" s="5">
        <f t="shared" si="106"/>
        <v>2.9889285714285716E-3</v>
      </c>
      <c r="DP40" s="5">
        <f t="shared" si="106"/>
        <v>9.5273928571428558E-3</v>
      </c>
      <c r="DQ40" s="5">
        <f t="shared" si="106"/>
        <v>1.3853571428571428E-4</v>
      </c>
      <c r="DR40" s="5">
        <f t="shared" si="106"/>
        <v>2.1453571428571428E-4</v>
      </c>
      <c r="DS40" s="5">
        <f t="shared" si="106"/>
        <v>5.4890785714285718E-2</v>
      </c>
      <c r="DT40" s="5" t="e">
        <f t="shared" si="106"/>
        <v>#N/A</v>
      </c>
      <c r="DU40" s="5">
        <f t="shared" si="106"/>
        <v>1.4156892857142857E-2</v>
      </c>
      <c r="DV40" s="5">
        <f t="shared" si="107"/>
        <v>1.4935714285714287E-3</v>
      </c>
      <c r="DW40" s="5">
        <f t="shared" si="107"/>
        <v>2.0638214285714283E-3</v>
      </c>
      <c r="DX40" s="5">
        <f t="shared" si="107"/>
        <v>7.7801428571428579E-3</v>
      </c>
      <c r="DY40" s="5">
        <f t="shared" si="107"/>
        <v>2.4228214285714283E-3</v>
      </c>
      <c r="DZ40" s="5">
        <f t="shared" si="107"/>
        <v>8.4790000000000004E-3</v>
      </c>
      <c r="EA40" s="5">
        <f t="shared" si="107"/>
        <v>2.8485714285714286E-3</v>
      </c>
      <c r="EB40" s="5">
        <f t="shared" si="107"/>
        <v>0</v>
      </c>
      <c r="EC40" s="5">
        <f t="shared" si="107"/>
        <v>0</v>
      </c>
      <c r="ED40" s="5">
        <f t="shared" si="107"/>
        <v>0</v>
      </c>
      <c r="EE40" s="5">
        <f t="shared" si="107"/>
        <v>0</v>
      </c>
      <c r="EF40" s="5">
        <f t="shared" si="107"/>
        <v>0</v>
      </c>
      <c r="EG40" s="5">
        <f t="shared" si="107"/>
        <v>0</v>
      </c>
      <c r="EH40" s="5">
        <f t="shared" si="107"/>
        <v>0</v>
      </c>
      <c r="EI40" s="5">
        <f t="shared" si="101"/>
        <v>0</v>
      </c>
      <c r="EJ40" s="5">
        <f t="shared" si="101"/>
        <v>0</v>
      </c>
      <c r="EK40" s="5">
        <f t="shared" si="101"/>
        <v>0</v>
      </c>
      <c r="EL40" s="5">
        <f t="shared" si="101"/>
        <v>0</v>
      </c>
      <c r="EM40" s="5">
        <f t="shared" si="101"/>
        <v>0</v>
      </c>
      <c r="EN40" s="5">
        <f t="shared" si="101"/>
        <v>0</v>
      </c>
      <c r="EO40" s="5">
        <f t="shared" si="101"/>
        <v>0</v>
      </c>
      <c r="EP40" s="5">
        <f t="shared" si="101"/>
        <v>0</v>
      </c>
      <c r="EQ40" s="5">
        <f t="shared" si="101"/>
        <v>0</v>
      </c>
      <c r="ER40" s="5">
        <f t="shared" si="101"/>
        <v>0</v>
      </c>
      <c r="ES40" s="5">
        <f t="shared" si="101"/>
        <v>0</v>
      </c>
      <c r="ET40" s="5">
        <f t="shared" si="101"/>
        <v>0</v>
      </c>
      <c r="EU40" s="5">
        <f t="shared" si="101"/>
        <v>0</v>
      </c>
      <c r="EV40" s="5">
        <f t="shared" si="101"/>
        <v>0</v>
      </c>
      <c r="EW40" s="5">
        <f t="shared" si="101"/>
        <v>0</v>
      </c>
      <c r="EX40" s="5">
        <f t="shared" si="101"/>
        <v>0</v>
      </c>
      <c r="EY40" s="5">
        <f t="shared" si="103"/>
        <v>0</v>
      </c>
      <c r="EZ40" s="5">
        <f t="shared" si="103"/>
        <v>0</v>
      </c>
      <c r="FA40" s="5">
        <f t="shared" si="103"/>
        <v>0</v>
      </c>
      <c r="FB40" s="5">
        <f t="shared" si="103"/>
        <v>0</v>
      </c>
      <c r="FC40" s="5">
        <f t="shared" si="103"/>
        <v>0</v>
      </c>
      <c r="FD40" s="5">
        <f t="shared" si="103"/>
        <v>0</v>
      </c>
      <c r="FE40" s="5">
        <f t="shared" si="103"/>
        <v>0</v>
      </c>
      <c r="FF40" s="5">
        <f t="shared" si="103"/>
        <v>0</v>
      </c>
      <c r="FG40" s="5">
        <f t="shared" si="103"/>
        <v>0</v>
      </c>
      <c r="FH40" s="5">
        <f t="shared" si="103"/>
        <v>0</v>
      </c>
      <c r="FI40" s="5">
        <f t="shared" si="103"/>
        <v>0</v>
      </c>
      <c r="FJ40" s="5">
        <f t="shared" si="103"/>
        <v>0</v>
      </c>
      <c r="FK40" s="5">
        <f t="shared" si="103"/>
        <v>0</v>
      </c>
      <c r="FL40" s="5">
        <f t="shared" si="103"/>
        <v>0</v>
      </c>
      <c r="FM40" s="5">
        <f t="shared" si="103"/>
        <v>0</v>
      </c>
      <c r="FN40" s="5">
        <f t="shared" si="103"/>
        <v>0</v>
      </c>
      <c r="FO40" s="5">
        <f t="shared" si="105"/>
        <v>0</v>
      </c>
      <c r="FP40" s="5">
        <f t="shared" si="105"/>
        <v>0</v>
      </c>
      <c r="FQ40" s="5">
        <f t="shared" si="11"/>
        <v>0</v>
      </c>
      <c r="FR40" s="5">
        <f t="shared" si="87"/>
        <v>0</v>
      </c>
      <c r="FS40" s="5">
        <f t="shared" si="88"/>
        <v>0</v>
      </c>
      <c r="FT40" s="5">
        <f t="shared" si="89"/>
        <v>0</v>
      </c>
      <c r="FU40" s="5">
        <f t="shared" si="90"/>
        <v>0</v>
      </c>
      <c r="FV40" s="5">
        <f t="shared" si="91"/>
        <v>0</v>
      </c>
      <c r="FW40" s="5">
        <f t="shared" si="92"/>
        <v>0</v>
      </c>
      <c r="FX40" s="5">
        <f t="shared" si="93"/>
        <v>0</v>
      </c>
    </row>
    <row r="41" spans="1:180" x14ac:dyDescent="0.2">
      <c r="A41" s="2">
        <v>31</v>
      </c>
      <c r="B41" s="1">
        <v>35490</v>
      </c>
      <c r="C41" s="6">
        <f>VLOOKUP(B41,'[1]1993'!$A$375:$IV$485,3,0)</f>
        <v>19048588</v>
      </c>
      <c r="D41" s="6">
        <f>VLOOKUP(B41,[2]jan94!$A$38:$IV$148,3,0)</f>
        <v>229864</v>
      </c>
      <c r="E41" s="6">
        <f>VLOOKUP(B41,[3]feb94!$A$38:$IV$148,3,0)</f>
        <v>102665</v>
      </c>
      <c r="F41" s="6">
        <f>VLOOKUP(B41,[4]mar94!$A$38:$IV$140,3,0)</f>
        <v>25873</v>
      </c>
      <c r="G41" s="6">
        <f>VLOOKUP(B41,[5]apr94!$A$38:$IV$146,3,0)</f>
        <v>93160</v>
      </c>
      <c r="H41" s="6">
        <f>VLOOKUP(B41,[6]may94!$A$38:$IV$1443,3,0)</f>
        <v>237441</v>
      </c>
      <c r="I41" s="6">
        <f>VLOOKUP(B41,[7]jun94!$A$38:$IV$143,3,0)</f>
        <v>45591</v>
      </c>
      <c r="J41" s="6">
        <f>VLOOKUP(B41,[8]jul94!$A$38:$IV$143,3,0)</f>
        <v>332627</v>
      </c>
      <c r="K41" s="6">
        <f>VLOOKUP(B41,[9]aug94!$A$38:$IV$142,3,0)</f>
        <v>152407</v>
      </c>
      <c r="L41" s="6">
        <f>VLOOKUP(B41,[10]sep94!$A$38:$IV$140,3,0)</f>
        <v>159616</v>
      </c>
      <c r="M41" s="6">
        <f>VLOOKUP(B41,[11]oct94!$A$38:$IV$139,3,0)</f>
        <v>135513</v>
      </c>
      <c r="N41" s="6">
        <f>VLOOKUP(B41,[12]nov94!$A$38:$IV$139,3,0)</f>
        <v>445609</v>
      </c>
      <c r="O41" s="6">
        <f>VLOOKUP(B41,[13]dec94!$A$38:$IV$138,3,0)</f>
        <v>133619</v>
      </c>
      <c r="P41" s="6">
        <f>VLOOKUP(B41,[14]jan95!$A$37:$IV$133,3,0)</f>
        <v>147283</v>
      </c>
      <c r="Q41" s="6">
        <f>VLOOKUP(B41,[15]feb95!$A$37:$IV$127,3,0)</f>
        <v>13196</v>
      </c>
      <c r="R41" s="6">
        <f>VLOOKUP(B41,[16]mar95!$A$37:$IV$128,3,0)</f>
        <v>62797</v>
      </c>
      <c r="S41" s="6">
        <f>VLOOKUP(B41,[17]apr95!$A$37:$IV$122,3,0)</f>
        <v>40436</v>
      </c>
      <c r="T41" s="6">
        <f>VLOOKUP(B41,[18]may95!$A$37:$IV$126,3,0)</f>
        <v>37573</v>
      </c>
      <c r="U41" s="6">
        <f>VLOOKUP(B41,[19]jun95!$A$37:$IV$141,3,0)</f>
        <v>86664</v>
      </c>
      <c r="V41" s="6" t="e">
        <f>VLOOKUP(B41,[20]jul95!$A$37:$IV$140,3,0)</f>
        <v>#N/A</v>
      </c>
      <c r="W41" s="6">
        <f>VLOOKUP(B41,[21]aug95!$A$37:$IV$139,3,0)</f>
        <v>246718</v>
      </c>
      <c r="X41" s="6">
        <f>VLOOKUP(B41,[22]sep95!$A$37:$IV$138,3,0)</f>
        <v>47140</v>
      </c>
      <c r="Y41" s="6">
        <f>VLOOKUP(B41,[23]oct95!$A$37:$IV$123,3,0)</f>
        <v>57329</v>
      </c>
      <c r="Z41" s="6">
        <f>VLOOKUP(B41,[24]nov95!$A$37:$IV$122,3,0)</f>
        <v>57887</v>
      </c>
      <c r="AA41" s="6">
        <f>VLOOKUP(B41,[25]dec95!$A$37:$IV$119,3,0)</f>
        <v>621054</v>
      </c>
      <c r="AB41" s="6">
        <f>VLOOKUP(B41,[26]jan96!$A$36:$IV$108,3,0)</f>
        <v>64443</v>
      </c>
      <c r="AC41" s="6">
        <f>VLOOKUP(B41,[27]feb96!$A$32:$IV$120,3,0)</f>
        <v>70399</v>
      </c>
      <c r="AD41" s="6">
        <f>VLOOKUP(B41,[28]mar96!$A$36:$IV$112,3,0)</f>
        <v>300475</v>
      </c>
      <c r="AE41" s="6">
        <f>VLOOKUP(B41,[29]apr96!$A$36:$IV$101,3,0)</f>
        <v>3999</v>
      </c>
      <c r="AF41" s="6">
        <f>VLOOKUP(B41,[30]may96!$A$36:$IV$111,3,0)</f>
        <v>4457</v>
      </c>
      <c r="AG41" s="6">
        <f>VLOOKUP(B41,[31]jun96!$A$36:$IV$111,3,0)</f>
        <v>1729175</v>
      </c>
      <c r="AH41" s="6" t="e">
        <f>VLOOKUP(B41,[32]jul96!$A$35:$IV$72,3,0)</f>
        <v>#N/A</v>
      </c>
      <c r="AI41" s="6">
        <f>VLOOKUP(B41,[33]aug96!$A$35:$IV$98,3,0)</f>
        <v>569531</v>
      </c>
      <c r="AJ41" s="6">
        <f>VLOOKUP(B41,[34]sep96!$A$36:$IV$98,3,0)</f>
        <v>43949</v>
      </c>
      <c r="AK41" s="6">
        <f>VLOOKUP(B41,[35]oct96!$A$36:$IV$107,3,0)</f>
        <v>58757</v>
      </c>
      <c r="AL41" s="6">
        <f>VLOOKUP(B41,[36]nov96!$A$36:$IV$106,3,0)</f>
        <v>296564</v>
      </c>
      <c r="AM41" s="6">
        <f>VLOOKUP(B41,[37]dec96!$A$36:$IV$105,3,0)</f>
        <v>67361</v>
      </c>
      <c r="AN41" s="6">
        <f>VLOOKUP(B41,[38]jan97!$A$35:$IV$100,3,0)</f>
        <v>298318</v>
      </c>
      <c r="AO41" s="6">
        <f>VLOOKUP(B41,[39]feb97!$A$42:$IV$106,3,0)</f>
        <v>100007</v>
      </c>
      <c r="AP41" s="6">
        <f>VLOOKUP(B41,[40]mar97!$A$35:$IV$96,3,0)</f>
        <v>125863</v>
      </c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N41" s="4">
        <v>35490</v>
      </c>
      <c r="CO41" s="5">
        <f t="shared" si="98"/>
        <v>0.61447058064516125</v>
      </c>
      <c r="CP41" s="5">
        <f t="shared" si="98"/>
        <v>7.4149677419354841E-3</v>
      </c>
      <c r="CQ41" s="5">
        <f t="shared" si="98"/>
        <v>3.3117741935483874E-3</v>
      </c>
      <c r="CR41" s="5">
        <f t="shared" si="98"/>
        <v>8.3461290322580641E-4</v>
      </c>
      <c r="CS41" s="5">
        <f t="shared" si="98"/>
        <v>3.0051612903225808E-3</v>
      </c>
      <c r="CT41" s="5">
        <f t="shared" si="98"/>
        <v>7.6593870967741938E-3</v>
      </c>
      <c r="CU41" s="5">
        <f t="shared" si="98"/>
        <v>1.4706774193548387E-3</v>
      </c>
      <c r="CV41" s="5">
        <f t="shared" si="98"/>
        <v>1.0729903225806452E-2</v>
      </c>
      <c r="CW41" s="5">
        <f t="shared" si="98"/>
        <v>4.9163548387096767E-3</v>
      </c>
      <c r="CX41" s="5">
        <f t="shared" si="98"/>
        <v>5.1489032258064515E-3</v>
      </c>
      <c r="CY41" s="5">
        <f t="shared" si="98"/>
        <v>4.3713870967741937E-3</v>
      </c>
      <c r="CZ41" s="5">
        <f t="shared" si="98"/>
        <v>1.4374483870967741E-2</v>
      </c>
      <c r="DA41" s="5">
        <f t="shared" si="98"/>
        <v>4.310290322580645E-3</v>
      </c>
      <c r="DB41" s="5">
        <f t="shared" si="98"/>
        <v>4.751064516129032E-3</v>
      </c>
      <c r="DC41" s="5">
        <f t="shared" si="98"/>
        <v>4.2567741935483868E-4</v>
      </c>
      <c r="DD41" s="5">
        <f t="shared" si="98"/>
        <v>2.0257096774193551E-3</v>
      </c>
      <c r="DE41" s="5">
        <f t="shared" si="108"/>
        <v>1.3043870967741936E-3</v>
      </c>
      <c r="DF41" s="5">
        <f t="shared" si="106"/>
        <v>1.2120322580645162E-3</v>
      </c>
      <c r="DG41" s="5">
        <f t="shared" si="106"/>
        <v>2.7956129032258065E-3</v>
      </c>
      <c r="DH41" s="5" t="e">
        <f t="shared" si="106"/>
        <v>#N/A</v>
      </c>
      <c r="DI41" s="5">
        <f t="shared" si="106"/>
        <v>7.9586451612903217E-3</v>
      </c>
      <c r="DJ41" s="5">
        <f t="shared" si="106"/>
        <v>1.5206451612903226E-3</v>
      </c>
      <c r="DK41" s="5">
        <f t="shared" si="106"/>
        <v>1.8493225806451613E-3</v>
      </c>
      <c r="DL41" s="5">
        <f t="shared" si="106"/>
        <v>1.8673225806451613E-3</v>
      </c>
      <c r="DM41" s="5">
        <f t="shared" si="106"/>
        <v>2.0034E-2</v>
      </c>
      <c r="DN41" s="5">
        <f t="shared" si="106"/>
        <v>2.0788064516129032E-3</v>
      </c>
      <c r="DO41" s="5">
        <f t="shared" si="106"/>
        <v>2.270935483870968E-3</v>
      </c>
      <c r="DP41" s="5">
        <f t="shared" si="106"/>
        <v>9.6927419354838704E-3</v>
      </c>
      <c r="DQ41" s="5">
        <f t="shared" si="106"/>
        <v>1.2899999999999999E-4</v>
      </c>
      <c r="DR41" s="5">
        <f t="shared" si="106"/>
        <v>1.4377419354838708E-4</v>
      </c>
      <c r="DS41" s="5">
        <f t="shared" si="106"/>
        <v>5.5779838709677419E-2</v>
      </c>
      <c r="DT41" s="5" t="e">
        <f t="shared" si="106"/>
        <v>#N/A</v>
      </c>
      <c r="DU41" s="5">
        <f t="shared" si="106"/>
        <v>1.8371967741935485E-2</v>
      </c>
      <c r="DV41" s="5">
        <f t="shared" si="107"/>
        <v>1.4177096774193548E-3</v>
      </c>
      <c r="DW41" s="5">
        <f t="shared" si="107"/>
        <v>1.8953870967741934E-3</v>
      </c>
      <c r="DX41" s="5">
        <f t="shared" si="107"/>
        <v>9.5665806451612906E-3</v>
      </c>
      <c r="DY41" s="5">
        <f t="shared" si="107"/>
        <v>2.172935483870968E-3</v>
      </c>
      <c r="DZ41" s="5">
        <f t="shared" si="107"/>
        <v>9.6231612903225818E-3</v>
      </c>
      <c r="EA41" s="5">
        <f t="shared" si="107"/>
        <v>3.2260322580645161E-3</v>
      </c>
      <c r="EB41" s="5">
        <f t="shared" si="107"/>
        <v>4.0600967741935487E-3</v>
      </c>
      <c r="EC41" s="5">
        <f t="shared" si="107"/>
        <v>0</v>
      </c>
      <c r="ED41" s="5">
        <f t="shared" si="107"/>
        <v>0</v>
      </c>
      <c r="EE41" s="5">
        <f t="shared" si="107"/>
        <v>0</v>
      </c>
      <c r="EF41" s="5">
        <f t="shared" si="107"/>
        <v>0</v>
      </c>
      <c r="EG41" s="5">
        <f t="shared" si="107"/>
        <v>0</v>
      </c>
      <c r="EH41" s="5">
        <f t="shared" si="107"/>
        <v>0</v>
      </c>
      <c r="EI41" s="5">
        <f t="shared" si="101"/>
        <v>0</v>
      </c>
      <c r="EJ41" s="5">
        <f t="shared" si="101"/>
        <v>0</v>
      </c>
      <c r="EK41" s="5">
        <f t="shared" si="101"/>
        <v>0</v>
      </c>
      <c r="EL41" s="5">
        <f t="shared" si="101"/>
        <v>0</v>
      </c>
      <c r="EM41" s="5">
        <f t="shared" si="101"/>
        <v>0</v>
      </c>
      <c r="EN41" s="5">
        <f t="shared" si="101"/>
        <v>0</v>
      </c>
      <c r="EO41" s="5">
        <f t="shared" si="101"/>
        <v>0</v>
      </c>
      <c r="EP41" s="5">
        <f t="shared" si="101"/>
        <v>0</v>
      </c>
      <c r="EQ41" s="5">
        <f t="shared" si="101"/>
        <v>0</v>
      </c>
      <c r="ER41" s="5">
        <f t="shared" si="101"/>
        <v>0</v>
      </c>
      <c r="ES41" s="5">
        <f t="shared" si="101"/>
        <v>0</v>
      </c>
      <c r="ET41" s="5">
        <f t="shared" si="101"/>
        <v>0</v>
      </c>
      <c r="EU41" s="5">
        <f t="shared" si="101"/>
        <v>0</v>
      </c>
      <c r="EV41" s="5">
        <f t="shared" si="101"/>
        <v>0</v>
      </c>
      <c r="EW41" s="5">
        <f t="shared" si="101"/>
        <v>0</v>
      </c>
      <c r="EX41" s="5">
        <f t="shared" si="101"/>
        <v>0</v>
      </c>
      <c r="EY41" s="5">
        <f t="shared" si="103"/>
        <v>0</v>
      </c>
      <c r="EZ41" s="5">
        <f t="shared" si="103"/>
        <v>0</v>
      </c>
      <c r="FA41" s="5">
        <f t="shared" si="103"/>
        <v>0</v>
      </c>
      <c r="FB41" s="5">
        <f t="shared" si="103"/>
        <v>0</v>
      </c>
      <c r="FC41" s="5">
        <f t="shared" si="103"/>
        <v>0</v>
      </c>
      <c r="FD41" s="5">
        <f t="shared" si="103"/>
        <v>0</v>
      </c>
      <c r="FE41" s="5">
        <f t="shared" si="103"/>
        <v>0</v>
      </c>
      <c r="FF41" s="5">
        <f t="shared" si="103"/>
        <v>0</v>
      </c>
      <c r="FG41" s="5">
        <f t="shared" si="103"/>
        <v>0</v>
      </c>
      <c r="FH41" s="5">
        <f t="shared" si="103"/>
        <v>0</v>
      </c>
      <c r="FI41" s="5">
        <f t="shared" si="103"/>
        <v>0</v>
      </c>
      <c r="FJ41" s="5">
        <f t="shared" si="103"/>
        <v>0</v>
      </c>
      <c r="FK41" s="5">
        <f t="shared" si="103"/>
        <v>0</v>
      </c>
      <c r="FL41" s="5">
        <f t="shared" si="103"/>
        <v>0</v>
      </c>
      <c r="FM41" s="5">
        <f t="shared" si="103"/>
        <v>0</v>
      </c>
      <c r="FN41" s="5">
        <f t="shared" si="103"/>
        <v>0</v>
      </c>
      <c r="FO41" s="5">
        <f t="shared" si="105"/>
        <v>0</v>
      </c>
      <c r="FP41" s="5">
        <f t="shared" si="105"/>
        <v>0</v>
      </c>
      <c r="FQ41" s="5">
        <f t="shared" si="11"/>
        <v>0</v>
      </c>
      <c r="FR41" s="5">
        <f t="shared" si="87"/>
        <v>0</v>
      </c>
      <c r="FS41" s="5">
        <f t="shared" si="88"/>
        <v>0</v>
      </c>
      <c r="FT41" s="5">
        <f t="shared" si="89"/>
        <v>0</v>
      </c>
      <c r="FU41" s="5">
        <f t="shared" si="90"/>
        <v>0</v>
      </c>
      <c r="FV41" s="5">
        <f t="shared" si="91"/>
        <v>0</v>
      </c>
      <c r="FW41" s="5">
        <f t="shared" si="92"/>
        <v>0</v>
      </c>
      <c r="FX41" s="5">
        <f t="shared" si="93"/>
        <v>0</v>
      </c>
    </row>
    <row r="42" spans="1:180" x14ac:dyDescent="0.2">
      <c r="A42" s="2">
        <v>30</v>
      </c>
      <c r="B42" s="1">
        <v>35521</v>
      </c>
      <c r="C42" s="6">
        <f>VLOOKUP(B42,'[1]1993'!$A$375:$IV$485,3,0)</f>
        <v>18617338</v>
      </c>
      <c r="D42" s="6">
        <f>VLOOKUP(B42,[2]jan94!$A$38:$IV$148,3,0)</f>
        <v>224644</v>
      </c>
      <c r="E42" s="6">
        <f>VLOOKUP(B42,[3]feb94!$A$38:$IV$148,3,0)</f>
        <v>128623</v>
      </c>
      <c r="F42" s="6">
        <f>VLOOKUP(B42,[4]mar94!$A$38:$IV$140,3,0)</f>
        <v>24561</v>
      </c>
      <c r="G42" s="6">
        <f>VLOOKUP(B42,[5]apr94!$A$38:$IV$146,3,0)</f>
        <v>117021</v>
      </c>
      <c r="H42" s="6">
        <f>VLOOKUP(B42,[6]may94!$A$38:$IV$1443,3,0)</f>
        <v>242184</v>
      </c>
      <c r="I42" s="6">
        <f>VLOOKUP(B42,[7]jun94!$A$38:$IV$143,3,0)</f>
        <v>91659</v>
      </c>
      <c r="J42" s="6">
        <f>VLOOKUP(B42,[8]jul94!$A$38:$IV$143,3,0)</f>
        <v>344634</v>
      </c>
      <c r="K42" s="6">
        <f>VLOOKUP(B42,[9]aug94!$A$38:$IV$142,3,0)</f>
        <v>137444</v>
      </c>
      <c r="L42" s="6">
        <f>VLOOKUP(B42,[10]sep94!$A$38:$IV$140,3,0)</f>
        <v>149525</v>
      </c>
      <c r="M42" s="6">
        <f>VLOOKUP(B42,[11]oct94!$A$38:$IV$139,3,0)</f>
        <v>138797</v>
      </c>
      <c r="N42" s="6">
        <f>VLOOKUP(B42,[12]nov94!$A$38:$IV$139,3,0)</f>
        <v>379986</v>
      </c>
      <c r="O42" s="6">
        <f>VLOOKUP(B42,[13]dec94!$A$38:$IV$138,3,0)</f>
        <v>125721</v>
      </c>
      <c r="P42" s="6">
        <f>VLOOKUP(B42,[14]jan95!$A$37:$IV$133,3,0)</f>
        <v>149251</v>
      </c>
      <c r="Q42" s="6">
        <f>VLOOKUP(B42,[15]feb95!$A$37:$IV$127,3,0)</f>
        <v>22654</v>
      </c>
      <c r="R42" s="6">
        <f>VLOOKUP(B42,[16]mar95!$A$37:$IV$128,3,0)</f>
        <v>69710</v>
      </c>
      <c r="S42" s="6">
        <f>VLOOKUP(B42,[17]apr95!$A$37:$IV$122,3,0)</f>
        <v>35068</v>
      </c>
      <c r="T42" s="6">
        <f>VLOOKUP(B42,[18]may95!$A$37:$IV$126,3,0)</f>
        <v>40961</v>
      </c>
      <c r="U42" s="6">
        <f>VLOOKUP(B42,[19]jun95!$A$37:$IV$141,3,0)</f>
        <v>83138</v>
      </c>
      <c r="V42" s="6" t="e">
        <f>VLOOKUP(B42,[20]jul95!$A$37:$IV$140,3,0)</f>
        <v>#N/A</v>
      </c>
      <c r="W42" s="6">
        <f>VLOOKUP(B42,[21]aug95!$A$37:$IV$139,3,0)</f>
        <v>240527</v>
      </c>
      <c r="X42" s="6">
        <f>VLOOKUP(B42,[22]sep95!$A$37:$IV$138,3,0)</f>
        <v>43066</v>
      </c>
      <c r="Y42" s="6">
        <f>VLOOKUP(B42,[23]oct95!$A$37:$IV$123,3,0)</f>
        <v>52141</v>
      </c>
      <c r="Z42" s="6">
        <f>VLOOKUP(B42,[24]nov95!$A$37:$IV$122,3,0)</f>
        <v>64627</v>
      </c>
      <c r="AA42" s="6">
        <f>VLOOKUP(B42,[25]dec95!$A$37:$IV$119,3,0)</f>
        <v>597483</v>
      </c>
      <c r="AB42" s="6">
        <f>VLOOKUP(B42,[26]jan96!$A$36:$IV$108,3,0)</f>
        <v>60297</v>
      </c>
      <c r="AC42" s="6">
        <f>VLOOKUP(B42,[27]feb96!$A$32:$IV$120,3,0)</f>
        <v>62723</v>
      </c>
      <c r="AD42" s="6">
        <f>VLOOKUP(B42,[28]mar96!$A$36:$IV$112,3,0)</f>
        <v>303017</v>
      </c>
      <c r="AE42" s="6">
        <f>VLOOKUP(B42,[29]apr96!$A$36:$IV$101,3,0)</f>
        <v>3089</v>
      </c>
      <c r="AF42" s="6">
        <f>VLOOKUP(B42,[30]may96!$A$36:$IV$111,3,0)</f>
        <v>6946</v>
      </c>
      <c r="AG42" s="6">
        <f>VLOOKUP(B42,[31]jun96!$A$36:$IV$111,3,0)</f>
        <v>1631122</v>
      </c>
      <c r="AH42" s="6" t="e">
        <f>VLOOKUP(B42,[32]jul96!$A$35:$IV$72,3,0)</f>
        <v>#N/A</v>
      </c>
      <c r="AI42" s="6">
        <f>VLOOKUP(B42,[33]aug96!$A$35:$IV$98,3,0)</f>
        <v>283599</v>
      </c>
      <c r="AJ42" s="6">
        <f>VLOOKUP(B42,[34]sep96!$A$36:$IV$98,3,0)</f>
        <v>39759</v>
      </c>
      <c r="AK42" s="6">
        <f>VLOOKUP(B42,[35]oct96!$A$36:$IV$107,3,0)</f>
        <v>53679</v>
      </c>
      <c r="AL42" s="6">
        <f>VLOOKUP(B42,[36]nov96!$A$36:$IV$106,3,0)</f>
        <v>264751</v>
      </c>
      <c r="AM42" s="6">
        <f>VLOOKUP(B42,[37]dec96!$A$36:$IV$105,3,0)</f>
        <v>62746</v>
      </c>
      <c r="AN42" s="6">
        <f>VLOOKUP(B42,[38]jan97!$A$35:$IV$100,3,0)</f>
        <v>209060</v>
      </c>
      <c r="AO42" s="6">
        <f>VLOOKUP(B42,[39]feb97!$A$42:$IV$106,3,0)</f>
        <v>89682</v>
      </c>
      <c r="AP42" s="6">
        <f>VLOOKUP(B42,[40]mar97!$A$35:$IV$96,3,0)</f>
        <v>348073</v>
      </c>
      <c r="AQ42" s="6">
        <f>VLOOKUP(B42,[41]apr97!$A$35:$IV$97,3,0)</f>
        <v>189171</v>
      </c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N42" s="4">
        <v>35521</v>
      </c>
      <c r="CO42" s="5">
        <f t="shared" si="98"/>
        <v>0.62057793333333333</v>
      </c>
      <c r="CP42" s="5">
        <f t="shared" si="98"/>
        <v>7.4881333333333333E-3</v>
      </c>
      <c r="CQ42" s="5">
        <f t="shared" si="98"/>
        <v>4.2874333333333325E-3</v>
      </c>
      <c r="CR42" s="5">
        <f t="shared" si="98"/>
        <v>8.187E-4</v>
      </c>
      <c r="CS42" s="5">
        <f t="shared" si="98"/>
        <v>3.9007E-3</v>
      </c>
      <c r="CT42" s="5">
        <f t="shared" si="98"/>
        <v>8.0727999999999998E-3</v>
      </c>
      <c r="CU42" s="5">
        <f t="shared" si="98"/>
        <v>3.0552999999999999E-3</v>
      </c>
      <c r="CV42" s="5">
        <f t="shared" si="98"/>
        <v>1.1487799999999999E-2</v>
      </c>
      <c r="CW42" s="5">
        <f t="shared" si="98"/>
        <v>4.5814666666666674E-3</v>
      </c>
      <c r="CX42" s="5">
        <f t="shared" si="98"/>
        <v>4.9841666666666663E-3</v>
      </c>
      <c r="CY42" s="5">
        <f t="shared" si="98"/>
        <v>4.6265666666666667E-3</v>
      </c>
      <c r="CZ42" s="5">
        <f t="shared" si="98"/>
        <v>1.2666199999999999E-2</v>
      </c>
      <c r="DA42" s="5">
        <f t="shared" si="98"/>
        <v>4.1907000000000003E-3</v>
      </c>
      <c r="DB42" s="5">
        <f t="shared" si="98"/>
        <v>4.9750333333333334E-3</v>
      </c>
      <c r="DC42" s="5">
        <f t="shared" si="98"/>
        <v>7.5513333333333333E-4</v>
      </c>
      <c r="DD42" s="5">
        <f t="shared" si="98"/>
        <v>2.3236666666666666E-3</v>
      </c>
      <c r="DE42" s="5">
        <f t="shared" si="108"/>
        <v>1.1689333333333334E-3</v>
      </c>
      <c r="DF42" s="5">
        <f t="shared" si="106"/>
        <v>1.3653666666666666E-3</v>
      </c>
      <c r="DG42" s="5">
        <f t="shared" si="106"/>
        <v>2.7712666666666668E-3</v>
      </c>
      <c r="DH42" s="5" t="e">
        <f t="shared" si="106"/>
        <v>#N/A</v>
      </c>
      <c r="DI42" s="5">
        <f t="shared" si="106"/>
        <v>8.0175666666666666E-3</v>
      </c>
      <c r="DJ42" s="5">
        <f t="shared" si="106"/>
        <v>1.4355333333333333E-3</v>
      </c>
      <c r="DK42" s="5">
        <f t="shared" si="106"/>
        <v>1.7380333333333333E-3</v>
      </c>
      <c r="DL42" s="5">
        <f t="shared" si="106"/>
        <v>2.1542333333333333E-3</v>
      </c>
      <c r="DM42" s="5">
        <f t="shared" si="106"/>
        <v>1.9916099999999999E-2</v>
      </c>
      <c r="DN42" s="5">
        <f t="shared" si="106"/>
        <v>2.0099000000000002E-3</v>
      </c>
      <c r="DO42" s="5">
        <f t="shared" si="106"/>
        <v>2.0907666666666667E-3</v>
      </c>
      <c r="DP42" s="5">
        <f t="shared" si="106"/>
        <v>1.0100566666666666E-2</v>
      </c>
      <c r="DQ42" s="5">
        <f t="shared" si="106"/>
        <v>1.0296666666666667E-4</v>
      </c>
      <c r="DR42" s="5">
        <f t="shared" si="106"/>
        <v>2.3153333333333334E-4</v>
      </c>
      <c r="DS42" s="5">
        <f t="shared" si="106"/>
        <v>5.4370733333333331E-2</v>
      </c>
      <c r="DT42" s="5" t="e">
        <f t="shared" si="106"/>
        <v>#N/A</v>
      </c>
      <c r="DU42" s="5">
        <f t="shared" si="106"/>
        <v>9.4532999999999996E-3</v>
      </c>
      <c r="DV42" s="5">
        <f t="shared" si="107"/>
        <v>1.3253000000000002E-3</v>
      </c>
      <c r="DW42" s="5">
        <f t="shared" si="107"/>
        <v>1.7893E-3</v>
      </c>
      <c r="DX42" s="5">
        <f t="shared" si="107"/>
        <v>8.8250333333333344E-3</v>
      </c>
      <c r="DY42" s="5">
        <f t="shared" si="107"/>
        <v>2.0915333333333332E-3</v>
      </c>
      <c r="DZ42" s="5">
        <f t="shared" si="107"/>
        <v>6.9686666666666664E-3</v>
      </c>
      <c r="EA42" s="5">
        <f t="shared" si="107"/>
        <v>2.9894000000000001E-3</v>
      </c>
      <c r="EB42" s="5">
        <f t="shared" si="107"/>
        <v>1.1602433333333334E-2</v>
      </c>
      <c r="EC42" s="5">
        <f t="shared" si="107"/>
        <v>6.3057E-3</v>
      </c>
      <c r="ED42" s="5">
        <f t="shared" si="107"/>
        <v>0</v>
      </c>
      <c r="EE42" s="5">
        <f t="shared" si="107"/>
        <v>0</v>
      </c>
      <c r="EF42" s="5">
        <f t="shared" si="107"/>
        <v>0</v>
      </c>
      <c r="EG42" s="5">
        <f t="shared" si="107"/>
        <v>0</v>
      </c>
      <c r="EH42" s="5">
        <f t="shared" si="107"/>
        <v>0</v>
      </c>
      <c r="EI42" s="5">
        <f t="shared" si="101"/>
        <v>0</v>
      </c>
      <c r="EJ42" s="5">
        <f t="shared" si="101"/>
        <v>0</v>
      </c>
      <c r="EK42" s="5">
        <f t="shared" si="101"/>
        <v>0</v>
      </c>
      <c r="EL42" s="5">
        <f t="shared" si="101"/>
        <v>0</v>
      </c>
      <c r="EM42" s="5">
        <f t="shared" si="101"/>
        <v>0</v>
      </c>
      <c r="EN42" s="5">
        <f t="shared" si="101"/>
        <v>0</v>
      </c>
      <c r="EO42" s="5">
        <f t="shared" si="101"/>
        <v>0</v>
      </c>
      <c r="EP42" s="5">
        <f t="shared" si="101"/>
        <v>0</v>
      </c>
      <c r="EQ42" s="5">
        <f t="shared" si="101"/>
        <v>0</v>
      </c>
      <c r="ER42" s="5">
        <f t="shared" si="101"/>
        <v>0</v>
      </c>
      <c r="ES42" s="5">
        <f t="shared" si="101"/>
        <v>0</v>
      </c>
      <c r="ET42" s="5">
        <f t="shared" si="101"/>
        <v>0</v>
      </c>
      <c r="EU42" s="5">
        <f t="shared" si="101"/>
        <v>0</v>
      </c>
      <c r="EV42" s="5">
        <f t="shared" si="101"/>
        <v>0</v>
      </c>
      <c r="EW42" s="5">
        <f t="shared" si="101"/>
        <v>0</v>
      </c>
      <c r="EX42" s="5">
        <f t="shared" si="101"/>
        <v>0</v>
      </c>
      <c r="EY42" s="5">
        <f t="shared" si="103"/>
        <v>0</v>
      </c>
      <c r="EZ42" s="5">
        <f t="shared" si="103"/>
        <v>0</v>
      </c>
      <c r="FA42" s="5">
        <f t="shared" si="103"/>
        <v>0</v>
      </c>
      <c r="FB42" s="5">
        <f t="shared" si="103"/>
        <v>0</v>
      </c>
      <c r="FC42" s="5">
        <f t="shared" si="103"/>
        <v>0</v>
      </c>
      <c r="FD42" s="5">
        <f t="shared" si="103"/>
        <v>0</v>
      </c>
      <c r="FE42" s="5">
        <f t="shared" si="103"/>
        <v>0</v>
      </c>
      <c r="FF42" s="5">
        <f t="shared" si="103"/>
        <v>0</v>
      </c>
      <c r="FG42" s="5">
        <f t="shared" si="103"/>
        <v>0</v>
      </c>
      <c r="FH42" s="5">
        <f t="shared" si="103"/>
        <v>0</v>
      </c>
      <c r="FI42" s="5">
        <f t="shared" si="103"/>
        <v>0</v>
      </c>
      <c r="FJ42" s="5">
        <f t="shared" si="103"/>
        <v>0</v>
      </c>
      <c r="FK42" s="5">
        <f t="shared" si="103"/>
        <v>0</v>
      </c>
      <c r="FL42" s="5">
        <f t="shared" si="103"/>
        <v>0</v>
      </c>
      <c r="FM42" s="5">
        <f t="shared" si="103"/>
        <v>0</v>
      </c>
      <c r="FN42" s="5">
        <f t="shared" si="103"/>
        <v>0</v>
      </c>
      <c r="FO42" s="5">
        <f t="shared" si="105"/>
        <v>0</v>
      </c>
      <c r="FP42" s="5">
        <f t="shared" si="105"/>
        <v>0</v>
      </c>
      <c r="FQ42" s="5">
        <f t="shared" si="11"/>
        <v>0</v>
      </c>
      <c r="FR42" s="5">
        <f t="shared" si="87"/>
        <v>0</v>
      </c>
      <c r="FS42" s="5">
        <f t="shared" si="88"/>
        <v>0</v>
      </c>
      <c r="FT42" s="5">
        <f t="shared" si="89"/>
        <v>0</v>
      </c>
      <c r="FU42" s="5">
        <f t="shared" si="90"/>
        <v>0</v>
      </c>
      <c r="FV42" s="5">
        <f t="shared" si="91"/>
        <v>0</v>
      </c>
      <c r="FW42" s="5">
        <f t="shared" si="92"/>
        <v>0</v>
      </c>
      <c r="FX42" s="5">
        <f t="shared" si="93"/>
        <v>0</v>
      </c>
    </row>
    <row r="43" spans="1:180" x14ac:dyDescent="0.2">
      <c r="A43" s="2">
        <v>31</v>
      </c>
      <c r="B43" s="1">
        <v>35551</v>
      </c>
      <c r="C43" s="6">
        <f>VLOOKUP(B43,'[1]1993'!$A$375:$IV$485,3,0)</f>
        <v>18014265</v>
      </c>
      <c r="D43" s="6">
        <f>VLOOKUP(B43,[2]jan94!$A$38:$IV$148,3,0)</f>
        <v>222028</v>
      </c>
      <c r="E43" s="6">
        <f>VLOOKUP(B43,[3]feb94!$A$38:$IV$148,3,0)</f>
        <v>131649</v>
      </c>
      <c r="F43" s="6">
        <f>VLOOKUP(B43,[4]mar94!$A$38:$IV$140,3,0)</f>
        <v>28264</v>
      </c>
      <c r="G43" s="6">
        <f>VLOOKUP(B43,[5]apr94!$A$38:$IV$146,3,0)</f>
        <v>115401</v>
      </c>
      <c r="H43" s="6">
        <f>VLOOKUP(B43,[6]may94!$A$38:$IV$1443,3,0)</f>
        <v>252102</v>
      </c>
      <c r="I43" s="6">
        <f>VLOOKUP(B43,[7]jun94!$A$38:$IV$143,3,0)</f>
        <v>82592</v>
      </c>
      <c r="J43" s="6">
        <f>VLOOKUP(B43,[8]jul94!$A$38:$IV$143,3,0)</f>
        <v>340509</v>
      </c>
      <c r="K43" s="6">
        <f>VLOOKUP(B43,[9]aug94!$A$38:$IV$142,3,0)</f>
        <v>142855</v>
      </c>
      <c r="L43" s="6">
        <f>VLOOKUP(B43,[10]sep94!$A$38:$IV$140,3,0)</f>
        <v>150658</v>
      </c>
      <c r="M43" s="6">
        <f>VLOOKUP(B43,[11]oct94!$A$38:$IV$139,3,0)</f>
        <v>143856</v>
      </c>
      <c r="N43" s="6">
        <f>VLOOKUP(B43,[12]nov94!$A$38:$IV$139,3,0)</f>
        <v>354621</v>
      </c>
      <c r="O43" s="6">
        <f>VLOOKUP(B43,[13]dec94!$A$38:$IV$138,3,0)</f>
        <v>135664</v>
      </c>
      <c r="P43" s="6">
        <f>VLOOKUP(B43,[14]jan95!$A$37:$IV$133,3,0)</f>
        <v>147016</v>
      </c>
      <c r="Q43" s="6">
        <f>VLOOKUP(B43,[15]feb95!$A$37:$IV$127,3,0)</f>
        <v>25758</v>
      </c>
      <c r="R43" s="6">
        <f>VLOOKUP(B43,[16]mar95!$A$37:$IV$128,3,0)</f>
        <v>58660</v>
      </c>
      <c r="S43" s="6">
        <f>VLOOKUP(B43,[17]apr95!$A$37:$IV$122,3,0)</f>
        <v>42244</v>
      </c>
      <c r="T43" s="6">
        <f>VLOOKUP(B43,[18]may95!$A$37:$IV$126,3,0)</f>
        <v>41046</v>
      </c>
      <c r="U43" s="6">
        <f>VLOOKUP(B43,[19]jun95!$A$37:$IV$141,3,0)</f>
        <v>84471</v>
      </c>
      <c r="V43" s="6" t="e">
        <f>VLOOKUP(B43,[20]jul95!$A$37:$IV$140,3,0)</f>
        <v>#N/A</v>
      </c>
      <c r="W43" s="6">
        <f>VLOOKUP(B43,[21]aug95!$A$37:$IV$139,3,0)</f>
        <v>244060</v>
      </c>
      <c r="X43" s="6">
        <f>VLOOKUP(B43,[22]sep95!$A$37:$IV$138,3,0)</f>
        <v>43315</v>
      </c>
      <c r="Y43" s="6">
        <f>VLOOKUP(B43,[23]oct95!$A$37:$IV$123,3,0)</f>
        <v>52866</v>
      </c>
      <c r="Z43" s="6">
        <f>VLOOKUP(B43,[24]nov95!$A$37:$IV$122,3,0)</f>
        <v>57272</v>
      </c>
      <c r="AA43" s="6">
        <f>VLOOKUP(B43,[25]dec95!$A$37:$IV$119,3,0)</f>
        <v>611267</v>
      </c>
      <c r="AB43" s="6">
        <f>VLOOKUP(B43,[26]jan96!$A$36:$IV$108,3,0)</f>
        <v>62320</v>
      </c>
      <c r="AC43" s="6">
        <f>VLOOKUP(B43,[27]feb96!$A$32:$IV$120,3,0)</f>
        <v>69876</v>
      </c>
      <c r="AD43" s="6">
        <f>VLOOKUP(B43,[28]mar96!$A$36:$IV$112,3,0)</f>
        <v>309015</v>
      </c>
      <c r="AE43" s="6">
        <f>VLOOKUP(B43,[29]apr96!$A$36:$IV$101,3,0)</f>
        <v>3705</v>
      </c>
      <c r="AF43" s="6">
        <f>VLOOKUP(B43,[30]may96!$A$36:$IV$111,3,0)</f>
        <v>8078</v>
      </c>
      <c r="AG43" s="6">
        <f>VLOOKUP(B43,[31]jun96!$A$36:$IV$111,3,0)</f>
        <v>1585592</v>
      </c>
      <c r="AH43" s="6" t="e">
        <f>VLOOKUP(B43,[32]jul96!$A$35:$IV$72,3,0)</f>
        <v>#N/A</v>
      </c>
      <c r="AI43" s="6">
        <f>VLOOKUP(B43,[33]aug96!$A$35:$IV$98,3,0)</f>
        <v>374135</v>
      </c>
      <c r="AJ43" s="6">
        <f>VLOOKUP(B43,[34]sep96!$A$36:$IV$98,3,0)</f>
        <v>39522</v>
      </c>
      <c r="AK43" s="6">
        <f>VLOOKUP(B43,[35]oct96!$A$36:$IV$107,3,0)</f>
        <v>52736</v>
      </c>
      <c r="AL43" s="6">
        <f>VLOOKUP(B43,[36]nov96!$A$36:$IV$106,3,0)</f>
        <v>282428</v>
      </c>
      <c r="AM43" s="6">
        <f>VLOOKUP(B43,[37]dec96!$A$36:$IV$105,3,0)</f>
        <v>63301</v>
      </c>
      <c r="AN43" s="6">
        <f>VLOOKUP(B43,[38]jan97!$A$35:$IV$100,3,0)</f>
        <v>177590</v>
      </c>
      <c r="AO43" s="6">
        <f>VLOOKUP(B43,[39]feb97!$A$42:$IV$106,3,0)</f>
        <v>96338</v>
      </c>
      <c r="AP43" s="6">
        <f>VLOOKUP(B43,[40]mar97!$A$35:$IV$96,3,0)</f>
        <v>388970</v>
      </c>
      <c r="AQ43" s="6">
        <f>VLOOKUP(B43,[41]apr97!$A$35:$IV$97,3,0)</f>
        <v>285741</v>
      </c>
      <c r="AR43" s="6">
        <f>VLOOKUP(B43,[42]may97!$A$35:$IV$96,3,0)</f>
        <v>56093</v>
      </c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N43" s="4">
        <v>35551</v>
      </c>
      <c r="CO43" s="5">
        <f t="shared" si="98"/>
        <v>0.58110532258064518</v>
      </c>
      <c r="CP43" s="5">
        <f t="shared" si="98"/>
        <v>7.1621935483870969E-3</v>
      </c>
      <c r="CQ43" s="5">
        <f t="shared" si="98"/>
        <v>4.246741935483871E-3</v>
      </c>
      <c r="CR43" s="5">
        <f t="shared" si="98"/>
        <v>9.1174193548387102E-4</v>
      </c>
      <c r="CS43" s="5">
        <f t="shared" si="98"/>
        <v>3.7226129032258064E-3</v>
      </c>
      <c r="CT43" s="5">
        <f t="shared" si="98"/>
        <v>8.1323225806451613E-3</v>
      </c>
      <c r="CU43" s="5">
        <f t="shared" si="98"/>
        <v>2.6642580645161291E-3</v>
      </c>
      <c r="CV43" s="5">
        <f t="shared" si="98"/>
        <v>1.0984161290322581E-2</v>
      </c>
      <c r="CW43" s="5">
        <f t="shared" si="98"/>
        <v>4.6082258064516135E-3</v>
      </c>
      <c r="CX43" s="5">
        <f t="shared" si="98"/>
        <v>4.8599354838709677E-3</v>
      </c>
      <c r="CY43" s="5">
        <f t="shared" si="98"/>
        <v>4.6405161290322587E-3</v>
      </c>
      <c r="CZ43" s="5">
        <f t="shared" si="98"/>
        <v>1.1439387096774193E-2</v>
      </c>
      <c r="DA43" s="5">
        <f t="shared" si="98"/>
        <v>4.3762580645161295E-3</v>
      </c>
      <c r="DB43" s="5">
        <f t="shared" si="98"/>
        <v>4.7424516129032264E-3</v>
      </c>
      <c r="DC43" s="5">
        <f t="shared" si="98"/>
        <v>8.3090322580645158E-4</v>
      </c>
      <c r="DD43" s="5">
        <f t="shared" si="98"/>
        <v>1.8922580645161289E-3</v>
      </c>
      <c r="DE43" s="5">
        <f t="shared" si="108"/>
        <v>1.3627096774193547E-3</v>
      </c>
      <c r="DF43" s="5">
        <f t="shared" si="106"/>
        <v>1.3240645161290323E-3</v>
      </c>
      <c r="DG43" s="5">
        <f t="shared" si="106"/>
        <v>2.7248709677419355E-3</v>
      </c>
      <c r="DH43" s="5" t="e">
        <f t="shared" si="106"/>
        <v>#N/A</v>
      </c>
      <c r="DI43" s="5">
        <f t="shared" si="106"/>
        <v>7.8729032258064522E-3</v>
      </c>
      <c r="DJ43" s="5">
        <f t="shared" si="106"/>
        <v>1.3972580645161289E-3</v>
      </c>
      <c r="DK43" s="5">
        <f t="shared" si="106"/>
        <v>1.7053548387096775E-3</v>
      </c>
      <c r="DL43" s="5">
        <f t="shared" si="106"/>
        <v>1.847483870967742E-3</v>
      </c>
      <c r="DM43" s="5">
        <f t="shared" si="106"/>
        <v>1.9718290322580646E-2</v>
      </c>
      <c r="DN43" s="5">
        <f t="shared" si="106"/>
        <v>2.0103225806451614E-3</v>
      </c>
      <c r="DO43" s="5">
        <f t="shared" si="106"/>
        <v>2.2540645161290319E-3</v>
      </c>
      <c r="DP43" s="5">
        <f t="shared" si="106"/>
        <v>9.9682258064516128E-3</v>
      </c>
      <c r="DQ43" s="5">
        <f t="shared" si="106"/>
        <v>1.1951612903225806E-4</v>
      </c>
      <c r="DR43" s="5">
        <f t="shared" si="106"/>
        <v>2.6058064516129033E-4</v>
      </c>
      <c r="DS43" s="5">
        <f t="shared" si="106"/>
        <v>5.1148129032258058E-2</v>
      </c>
      <c r="DT43" s="5" t="e">
        <f t="shared" si="106"/>
        <v>#N/A</v>
      </c>
      <c r="DU43" s="5">
        <f t="shared" si="106"/>
        <v>1.2068870967741936E-2</v>
      </c>
      <c r="DV43" s="5">
        <f t="shared" si="107"/>
        <v>1.2749032258064516E-3</v>
      </c>
      <c r="DW43" s="5">
        <f t="shared" si="107"/>
        <v>1.7011612903225805E-3</v>
      </c>
      <c r="DX43" s="5">
        <f t="shared" si="107"/>
        <v>9.1105806451612908E-3</v>
      </c>
      <c r="DY43" s="5">
        <f t="shared" si="107"/>
        <v>2.0419677419354835E-3</v>
      </c>
      <c r="DZ43" s="5">
        <f t="shared" si="107"/>
        <v>5.7287096774193543E-3</v>
      </c>
      <c r="EA43" s="5">
        <f t="shared" si="107"/>
        <v>3.1076774193548383E-3</v>
      </c>
      <c r="EB43" s="5">
        <f t="shared" si="107"/>
        <v>1.2547419354838709E-2</v>
      </c>
      <c r="EC43" s="5">
        <f t="shared" si="107"/>
        <v>9.2174516129032262E-3</v>
      </c>
      <c r="ED43" s="5">
        <f t="shared" si="107"/>
        <v>1.8094516129032257E-3</v>
      </c>
      <c r="EE43" s="5">
        <f t="shared" si="107"/>
        <v>0</v>
      </c>
      <c r="EF43" s="5">
        <f t="shared" si="107"/>
        <v>0</v>
      </c>
      <c r="EG43" s="5">
        <f t="shared" si="107"/>
        <v>0</v>
      </c>
      <c r="EH43" s="5">
        <f t="shared" si="107"/>
        <v>0</v>
      </c>
      <c r="EI43" s="5">
        <f t="shared" si="101"/>
        <v>0</v>
      </c>
      <c r="EJ43" s="5">
        <f t="shared" si="101"/>
        <v>0</v>
      </c>
      <c r="EK43" s="5">
        <f t="shared" si="101"/>
        <v>0</v>
      </c>
      <c r="EL43" s="5">
        <f t="shared" si="101"/>
        <v>0</v>
      </c>
      <c r="EM43" s="5">
        <f t="shared" si="101"/>
        <v>0</v>
      </c>
      <c r="EN43" s="5">
        <f t="shared" si="101"/>
        <v>0</v>
      </c>
      <c r="EO43" s="5">
        <f t="shared" si="101"/>
        <v>0</v>
      </c>
      <c r="EP43" s="5">
        <f t="shared" si="101"/>
        <v>0</v>
      </c>
      <c r="EQ43" s="5">
        <f t="shared" si="101"/>
        <v>0</v>
      </c>
      <c r="ER43" s="5">
        <f t="shared" si="101"/>
        <v>0</v>
      </c>
      <c r="ES43" s="5">
        <f t="shared" si="101"/>
        <v>0</v>
      </c>
      <c r="ET43" s="5">
        <f t="shared" si="101"/>
        <v>0</v>
      </c>
      <c r="EU43" s="5">
        <f t="shared" si="101"/>
        <v>0</v>
      </c>
      <c r="EV43" s="5">
        <f t="shared" si="101"/>
        <v>0</v>
      </c>
      <c r="EW43" s="5">
        <f t="shared" si="101"/>
        <v>0</v>
      </c>
      <c r="EX43" s="5">
        <f t="shared" si="101"/>
        <v>0</v>
      </c>
      <c r="EY43" s="5">
        <f t="shared" si="103"/>
        <v>0</v>
      </c>
      <c r="EZ43" s="5">
        <f t="shared" si="103"/>
        <v>0</v>
      </c>
      <c r="FA43" s="5">
        <f t="shared" si="103"/>
        <v>0</v>
      </c>
      <c r="FB43" s="5">
        <f t="shared" si="103"/>
        <v>0</v>
      </c>
      <c r="FC43" s="5">
        <f t="shared" si="103"/>
        <v>0</v>
      </c>
      <c r="FD43" s="5">
        <f t="shared" si="103"/>
        <v>0</v>
      </c>
      <c r="FE43" s="5">
        <f t="shared" si="103"/>
        <v>0</v>
      </c>
      <c r="FF43" s="5">
        <f t="shared" si="103"/>
        <v>0</v>
      </c>
      <c r="FG43" s="5">
        <f t="shared" si="103"/>
        <v>0</v>
      </c>
      <c r="FH43" s="5">
        <f t="shared" si="103"/>
        <v>0</v>
      </c>
      <c r="FI43" s="5">
        <f t="shared" si="103"/>
        <v>0</v>
      </c>
      <c r="FJ43" s="5">
        <f t="shared" si="103"/>
        <v>0</v>
      </c>
      <c r="FK43" s="5">
        <f t="shared" si="103"/>
        <v>0</v>
      </c>
      <c r="FL43" s="5">
        <f t="shared" si="103"/>
        <v>0</v>
      </c>
      <c r="FM43" s="5">
        <f t="shared" si="103"/>
        <v>0</v>
      </c>
      <c r="FN43" s="5">
        <f t="shared" si="103"/>
        <v>0</v>
      </c>
      <c r="FO43" s="5">
        <f t="shared" si="105"/>
        <v>0</v>
      </c>
      <c r="FP43" s="5">
        <f t="shared" si="105"/>
        <v>0</v>
      </c>
      <c r="FQ43" s="5">
        <f t="shared" si="11"/>
        <v>0</v>
      </c>
      <c r="FR43" s="5">
        <f t="shared" si="87"/>
        <v>0</v>
      </c>
      <c r="FS43" s="5">
        <f t="shared" si="88"/>
        <v>0</v>
      </c>
      <c r="FT43" s="5">
        <f t="shared" si="89"/>
        <v>0</v>
      </c>
      <c r="FU43" s="5">
        <f t="shared" si="90"/>
        <v>0</v>
      </c>
      <c r="FV43" s="5">
        <f t="shared" si="91"/>
        <v>0</v>
      </c>
      <c r="FW43" s="5">
        <f t="shared" si="92"/>
        <v>0</v>
      </c>
      <c r="FX43" s="5">
        <f t="shared" si="93"/>
        <v>0</v>
      </c>
    </row>
    <row r="44" spans="1:180" x14ac:dyDescent="0.2">
      <c r="A44" s="2">
        <v>30</v>
      </c>
      <c r="B44" s="1">
        <v>35582</v>
      </c>
      <c r="C44" s="6">
        <f>VLOOKUP(B44,'[1]1993'!$A$375:$IV$485,3,0)</f>
        <v>16955094</v>
      </c>
      <c r="D44" s="6">
        <f>VLOOKUP(B44,[2]jan94!$A$38:$IV$148,3,0)</f>
        <v>203534</v>
      </c>
      <c r="E44" s="6">
        <f>VLOOKUP(B44,[3]feb94!$A$38:$IV$148,3,0)</f>
        <v>123191</v>
      </c>
      <c r="F44" s="6">
        <f>VLOOKUP(B44,[4]mar94!$A$38:$IV$140,3,0)</f>
        <v>26563</v>
      </c>
      <c r="G44" s="6">
        <f>VLOOKUP(B44,[5]apr94!$A$38:$IV$146,3,0)</f>
        <v>109669</v>
      </c>
      <c r="H44" s="6">
        <f>VLOOKUP(B44,[6]may94!$A$38:$IV$1443,3,0)</f>
        <v>226367</v>
      </c>
      <c r="I44" s="6">
        <f>VLOOKUP(B44,[7]jun94!$A$38:$IV$143,3,0)</f>
        <v>82696</v>
      </c>
      <c r="J44" s="6">
        <f>VLOOKUP(B44,[8]jul94!$A$38:$IV$143,3,0)</f>
        <v>294217</v>
      </c>
      <c r="K44" s="6">
        <f>VLOOKUP(B44,[9]aug94!$A$38:$IV$142,3,0)</f>
        <v>129773</v>
      </c>
      <c r="L44" s="6">
        <f>VLOOKUP(B44,[10]sep94!$A$38:$IV$140,3,0)</f>
        <v>132249</v>
      </c>
      <c r="M44" s="6">
        <f>VLOOKUP(B44,[11]oct94!$A$38:$IV$139,3,0)</f>
        <v>132124</v>
      </c>
      <c r="N44" s="6">
        <f>VLOOKUP(B44,[12]nov94!$A$38:$IV$139,3,0)</f>
        <v>363964</v>
      </c>
      <c r="O44" s="6">
        <f>VLOOKUP(B44,[13]dec94!$A$38:$IV$138,3,0)</f>
        <v>114211</v>
      </c>
      <c r="P44" s="6">
        <f>VLOOKUP(B44,[14]jan95!$A$37:$IV$133,3,0)</f>
        <v>147973</v>
      </c>
      <c r="Q44" s="6">
        <f>VLOOKUP(B44,[15]feb95!$A$37:$IV$127,3,0)</f>
        <v>23679</v>
      </c>
      <c r="R44" s="6">
        <f>VLOOKUP(B44,[16]mar95!$A$37:$IV$128,3,0)</f>
        <v>60083</v>
      </c>
      <c r="S44" s="6">
        <f>VLOOKUP(B44,[17]apr95!$A$37:$IV$122,3,0)</f>
        <v>45788</v>
      </c>
      <c r="T44" s="6">
        <f>VLOOKUP(B44,[18]may95!$A$37:$IV$126,3,0)</f>
        <v>36868</v>
      </c>
      <c r="U44" s="6">
        <f>VLOOKUP(B44,[19]jun95!$A$37:$IV$141,3,0)</f>
        <v>78250</v>
      </c>
      <c r="V44" s="6" t="e">
        <f>VLOOKUP(B44,[20]jul95!$A$37:$IV$140,3,0)</f>
        <v>#N/A</v>
      </c>
      <c r="W44" s="6">
        <f>VLOOKUP(B44,[21]aug95!$A$37:$IV$139,3,0)</f>
        <v>226938</v>
      </c>
      <c r="X44" s="6">
        <f>VLOOKUP(B44,[22]sep95!$A$37:$IV$138,3,0)</f>
        <v>40662</v>
      </c>
      <c r="Y44" s="6">
        <f>VLOOKUP(B44,[23]oct95!$A$37:$IV$123,3,0)</f>
        <v>51982</v>
      </c>
      <c r="Z44" s="6">
        <f>VLOOKUP(B44,[24]nov95!$A$37:$IV$122,3,0)</f>
        <v>53377</v>
      </c>
      <c r="AA44" s="6">
        <f>VLOOKUP(B44,[25]dec95!$A$37:$IV$119,3,0)</f>
        <v>576339</v>
      </c>
      <c r="AB44" s="6">
        <f>VLOOKUP(B44,[26]jan96!$A$36:$IV$108,3,0)</f>
        <v>59481</v>
      </c>
      <c r="AC44" s="6">
        <f>VLOOKUP(B44,[27]feb96!$A$32:$IV$120,3,0)</f>
        <v>70769</v>
      </c>
      <c r="AD44" s="6">
        <f>VLOOKUP(B44,[28]mar96!$A$36:$IV$112,3,0)</f>
        <v>289083</v>
      </c>
      <c r="AE44" s="6">
        <f>VLOOKUP(B44,[29]apr96!$A$36:$IV$101,3,0)</f>
        <v>2926</v>
      </c>
      <c r="AF44" s="6">
        <f>VLOOKUP(B44,[30]may96!$A$36:$IV$111,3,0)</f>
        <v>6065</v>
      </c>
      <c r="AG44" s="6">
        <f>VLOOKUP(B44,[31]jun96!$A$36:$IV$111,3,0)</f>
        <v>1517584</v>
      </c>
      <c r="AH44" s="6" t="e">
        <f>VLOOKUP(B44,[32]jul96!$A$35:$IV$72,3,0)</f>
        <v>#N/A</v>
      </c>
      <c r="AI44" s="6">
        <f>VLOOKUP(B44,[33]aug96!$A$35:$IV$98,3,0)</f>
        <v>366266</v>
      </c>
      <c r="AJ44" s="6">
        <f>VLOOKUP(B44,[34]sep96!$A$36:$IV$98,3,0)</f>
        <v>34441</v>
      </c>
      <c r="AK44" s="6">
        <f>VLOOKUP(B44,[35]oct96!$A$36:$IV$107,3,0)</f>
        <v>48004</v>
      </c>
      <c r="AL44" s="6">
        <f>VLOOKUP(B44,[36]nov96!$A$36:$IV$106,3,0)</f>
        <v>208811</v>
      </c>
      <c r="AM44" s="6">
        <f>VLOOKUP(B44,[37]dec96!$A$36:$IV$105,3,0)</f>
        <v>55976</v>
      </c>
      <c r="AN44" s="6">
        <f>VLOOKUP(B44,[38]jan97!$A$35:$IV$100,3,0)</f>
        <v>182898</v>
      </c>
      <c r="AO44" s="6">
        <f>VLOOKUP(B44,[39]feb97!$A$42:$IV$106,3,0)</f>
        <v>72229</v>
      </c>
      <c r="AP44" s="6">
        <f>VLOOKUP(B44,[40]mar97!$A$35:$IV$96,3,0)</f>
        <v>372167</v>
      </c>
      <c r="AQ44" s="6">
        <f>VLOOKUP(B44,[41]apr97!$A$35:$IV$97,3,0)</f>
        <v>237017</v>
      </c>
      <c r="AR44" s="6">
        <f>VLOOKUP(B44,[42]may97!$A$35:$IV$96,3,0)</f>
        <v>108993</v>
      </c>
      <c r="AS44" s="6">
        <f>VLOOKUP(B44,[43]jun97!$A$35:$IV$95,3,0)</f>
        <v>258892</v>
      </c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N44" s="4">
        <v>35582</v>
      </c>
      <c r="CO44" s="5">
        <f t="shared" si="98"/>
        <v>0.56516979999999994</v>
      </c>
      <c r="CP44" s="5">
        <f t="shared" si="98"/>
        <v>6.7844666666666666E-3</v>
      </c>
      <c r="CQ44" s="5">
        <f t="shared" si="98"/>
        <v>4.1063666666666665E-3</v>
      </c>
      <c r="CR44" s="5">
        <f t="shared" si="98"/>
        <v>8.854333333333333E-4</v>
      </c>
      <c r="CS44" s="5">
        <f t="shared" si="98"/>
        <v>3.6556333333333333E-3</v>
      </c>
      <c r="CT44" s="5">
        <f t="shared" si="98"/>
        <v>7.5455666666666673E-3</v>
      </c>
      <c r="CU44" s="5">
        <f t="shared" si="98"/>
        <v>2.7565333333333334E-3</v>
      </c>
      <c r="CV44" s="5">
        <f t="shared" si="98"/>
        <v>9.8072333333333334E-3</v>
      </c>
      <c r="CW44" s="5">
        <f t="shared" si="98"/>
        <v>4.3257666666666663E-3</v>
      </c>
      <c r="CX44" s="5">
        <f t="shared" si="98"/>
        <v>4.4083000000000004E-3</v>
      </c>
      <c r="CY44" s="5">
        <f t="shared" si="98"/>
        <v>4.4041333333333333E-3</v>
      </c>
      <c r="CZ44" s="5">
        <f t="shared" si="98"/>
        <v>1.2132133333333333E-2</v>
      </c>
      <c r="DA44" s="5">
        <f t="shared" si="98"/>
        <v>3.8070333333333332E-3</v>
      </c>
      <c r="DB44" s="5">
        <f t="shared" si="98"/>
        <v>4.9324333333333331E-3</v>
      </c>
      <c r="DC44" s="5">
        <f t="shared" si="98"/>
        <v>7.8929999999999994E-4</v>
      </c>
      <c r="DD44" s="5">
        <f t="shared" si="98"/>
        <v>2.0027666666666668E-3</v>
      </c>
      <c r="DE44" s="5">
        <f t="shared" si="108"/>
        <v>1.5262666666666668E-3</v>
      </c>
      <c r="DF44" s="5">
        <f t="shared" si="106"/>
        <v>1.2289333333333334E-3</v>
      </c>
      <c r="DG44" s="5">
        <f t="shared" si="106"/>
        <v>2.6083333333333332E-3</v>
      </c>
      <c r="DH44" s="5" t="e">
        <f t="shared" si="106"/>
        <v>#N/A</v>
      </c>
      <c r="DI44" s="5">
        <f t="shared" si="106"/>
        <v>7.5646000000000003E-3</v>
      </c>
      <c r="DJ44" s="5">
        <f t="shared" si="106"/>
        <v>1.3553999999999999E-3</v>
      </c>
      <c r="DK44" s="5">
        <f t="shared" si="106"/>
        <v>1.7327333333333333E-3</v>
      </c>
      <c r="DL44" s="5">
        <f t="shared" si="106"/>
        <v>1.7792333333333334E-3</v>
      </c>
      <c r="DM44" s="5">
        <f t="shared" si="106"/>
        <v>1.9211300000000001E-2</v>
      </c>
      <c r="DN44" s="5">
        <f t="shared" si="106"/>
        <v>1.9827E-3</v>
      </c>
      <c r="DO44" s="5">
        <f t="shared" si="106"/>
        <v>2.3589666666666664E-3</v>
      </c>
      <c r="DP44" s="5">
        <f t="shared" si="106"/>
        <v>9.6360999999999999E-3</v>
      </c>
      <c r="DQ44" s="5">
        <f t="shared" si="106"/>
        <v>9.7533333333333337E-5</v>
      </c>
      <c r="DR44" s="5">
        <f t="shared" si="106"/>
        <v>2.0216666666666666E-4</v>
      </c>
      <c r="DS44" s="5">
        <f t="shared" si="106"/>
        <v>5.0586133333333332E-2</v>
      </c>
      <c r="DT44" s="5" t="e">
        <f t="shared" si="106"/>
        <v>#N/A</v>
      </c>
      <c r="DU44" s="5">
        <f t="shared" si="106"/>
        <v>1.2208866666666667E-2</v>
      </c>
      <c r="DV44" s="5">
        <f t="shared" si="107"/>
        <v>1.1480333333333333E-3</v>
      </c>
      <c r="DW44" s="5">
        <f t="shared" si="107"/>
        <v>1.6001333333333333E-3</v>
      </c>
      <c r="DX44" s="5">
        <f t="shared" si="107"/>
        <v>6.9603666666666663E-3</v>
      </c>
      <c r="DY44" s="5">
        <f t="shared" si="107"/>
        <v>1.8658666666666666E-3</v>
      </c>
      <c r="DZ44" s="5">
        <f t="shared" si="107"/>
        <v>6.0965999999999998E-3</v>
      </c>
      <c r="EA44" s="5">
        <f t="shared" si="107"/>
        <v>2.4076333333333333E-3</v>
      </c>
      <c r="EB44" s="5">
        <f t="shared" si="107"/>
        <v>1.2405566666666668E-2</v>
      </c>
      <c r="EC44" s="5">
        <f t="shared" si="107"/>
        <v>7.9005666666666675E-3</v>
      </c>
      <c r="ED44" s="5">
        <f t="shared" si="107"/>
        <v>3.6331000000000002E-3</v>
      </c>
      <c r="EE44" s="5">
        <f t="shared" si="107"/>
        <v>8.6297333333333337E-3</v>
      </c>
      <c r="EF44" s="5">
        <f t="shared" si="107"/>
        <v>0</v>
      </c>
      <c r="EG44" s="5">
        <f t="shared" si="107"/>
        <v>0</v>
      </c>
      <c r="EH44" s="5">
        <f t="shared" si="107"/>
        <v>0</v>
      </c>
      <c r="EI44" s="5">
        <f t="shared" si="101"/>
        <v>0</v>
      </c>
      <c r="EJ44" s="5">
        <f t="shared" si="101"/>
        <v>0</v>
      </c>
      <c r="EK44" s="5">
        <f t="shared" si="101"/>
        <v>0</v>
      </c>
      <c r="EL44" s="5">
        <f t="shared" si="101"/>
        <v>0</v>
      </c>
      <c r="EM44" s="5">
        <f t="shared" si="101"/>
        <v>0</v>
      </c>
      <c r="EN44" s="5">
        <f t="shared" si="101"/>
        <v>0</v>
      </c>
      <c r="EO44" s="5">
        <f t="shared" si="101"/>
        <v>0</v>
      </c>
      <c r="EP44" s="5">
        <f t="shared" si="101"/>
        <v>0</v>
      </c>
      <c r="EQ44" s="5">
        <f t="shared" si="101"/>
        <v>0</v>
      </c>
      <c r="ER44" s="5">
        <f t="shared" si="101"/>
        <v>0</v>
      </c>
      <c r="ES44" s="5">
        <f t="shared" si="101"/>
        <v>0</v>
      </c>
      <c r="ET44" s="5">
        <f t="shared" si="101"/>
        <v>0</v>
      </c>
      <c r="EU44" s="5">
        <f t="shared" si="101"/>
        <v>0</v>
      </c>
      <c r="EV44" s="5">
        <f t="shared" si="101"/>
        <v>0</v>
      </c>
      <c r="EW44" s="5">
        <f t="shared" si="101"/>
        <v>0</v>
      </c>
      <c r="EX44" s="5">
        <f t="shared" si="101"/>
        <v>0</v>
      </c>
      <c r="EY44" s="5">
        <f t="shared" si="103"/>
        <v>0</v>
      </c>
      <c r="EZ44" s="5">
        <f t="shared" si="103"/>
        <v>0</v>
      </c>
      <c r="FA44" s="5">
        <f t="shared" si="103"/>
        <v>0</v>
      </c>
      <c r="FB44" s="5">
        <f t="shared" si="103"/>
        <v>0</v>
      </c>
      <c r="FC44" s="5">
        <f t="shared" si="103"/>
        <v>0</v>
      </c>
      <c r="FD44" s="5">
        <f t="shared" si="103"/>
        <v>0</v>
      </c>
      <c r="FE44" s="5">
        <f t="shared" si="103"/>
        <v>0</v>
      </c>
      <c r="FF44" s="5">
        <f t="shared" si="103"/>
        <v>0</v>
      </c>
      <c r="FG44" s="5">
        <f t="shared" si="103"/>
        <v>0</v>
      </c>
      <c r="FH44" s="5">
        <f t="shared" si="103"/>
        <v>0</v>
      </c>
      <c r="FI44" s="5">
        <f t="shared" si="103"/>
        <v>0</v>
      </c>
      <c r="FJ44" s="5">
        <f t="shared" si="103"/>
        <v>0</v>
      </c>
      <c r="FK44" s="5">
        <f t="shared" si="103"/>
        <v>0</v>
      </c>
      <c r="FL44" s="5">
        <f t="shared" si="103"/>
        <v>0</v>
      </c>
      <c r="FM44" s="5">
        <f t="shared" si="103"/>
        <v>0</v>
      </c>
      <c r="FN44" s="5">
        <f t="shared" si="103"/>
        <v>0</v>
      </c>
      <c r="FO44" s="5">
        <f t="shared" si="105"/>
        <v>0</v>
      </c>
      <c r="FP44" s="5">
        <f t="shared" si="105"/>
        <v>0</v>
      </c>
      <c r="FQ44" s="5">
        <f t="shared" si="11"/>
        <v>0</v>
      </c>
      <c r="FR44" s="5">
        <f t="shared" si="87"/>
        <v>0</v>
      </c>
      <c r="FS44" s="5">
        <f t="shared" si="88"/>
        <v>0</v>
      </c>
      <c r="FT44" s="5">
        <f t="shared" si="89"/>
        <v>0</v>
      </c>
      <c r="FU44" s="5">
        <f t="shared" si="90"/>
        <v>0</v>
      </c>
      <c r="FV44" s="5">
        <f t="shared" si="91"/>
        <v>0</v>
      </c>
      <c r="FW44" s="5">
        <f t="shared" si="92"/>
        <v>0</v>
      </c>
      <c r="FX44" s="5">
        <f t="shared" si="93"/>
        <v>0</v>
      </c>
    </row>
    <row r="45" spans="1:180" x14ac:dyDescent="0.2">
      <c r="A45" s="2">
        <v>31</v>
      </c>
      <c r="B45" s="1">
        <v>35612</v>
      </c>
      <c r="C45" s="6">
        <f>VLOOKUP(B45,'[1]1993'!$A$375:$IV$485,3,0)</f>
        <v>18045506</v>
      </c>
      <c r="D45" s="6">
        <f>VLOOKUP(B45,[2]jan94!$A$38:$IV$148,3,0)</f>
        <v>200841</v>
      </c>
      <c r="E45" s="6">
        <f>VLOOKUP(B45,[3]feb94!$A$38:$IV$148,3,0)</f>
        <v>90666</v>
      </c>
      <c r="F45" s="6">
        <f>VLOOKUP(B45,[4]mar94!$A$38:$IV$140,3,0)</f>
        <v>26778</v>
      </c>
      <c r="G45" s="6">
        <f>VLOOKUP(B45,[5]apr94!$A$38:$IV$146,3,0)</f>
        <v>110000</v>
      </c>
      <c r="H45" s="6">
        <f>VLOOKUP(B45,[6]may94!$A$38:$IV$1443,3,0)</f>
        <v>248352</v>
      </c>
      <c r="I45" s="6">
        <f>VLOOKUP(B45,[7]jun94!$A$38:$IV$143,3,0)</f>
        <v>87359</v>
      </c>
      <c r="J45" s="6">
        <f>VLOOKUP(B45,[8]jul94!$A$38:$IV$143,3,0)</f>
        <v>313580</v>
      </c>
      <c r="K45" s="6">
        <f>VLOOKUP(B45,[9]aug94!$A$38:$IV$142,3,0)</f>
        <v>133264</v>
      </c>
      <c r="L45" s="6">
        <f>VLOOKUP(B45,[10]sep94!$A$38:$IV$140,3,0)</f>
        <v>97418</v>
      </c>
      <c r="M45" s="6">
        <f>VLOOKUP(B45,[11]oct94!$A$38:$IV$139,3,0)</f>
        <v>130430</v>
      </c>
      <c r="N45" s="6">
        <f>VLOOKUP(B45,[12]nov94!$A$38:$IV$139,3,0)</f>
        <v>373989</v>
      </c>
      <c r="O45" s="6">
        <f>VLOOKUP(B45,[13]dec94!$A$38:$IV$138,3,0)</f>
        <v>131434</v>
      </c>
      <c r="P45" s="6">
        <f>VLOOKUP(B45,[14]jan95!$A$37:$IV$133,3,0)</f>
        <v>155979</v>
      </c>
      <c r="Q45" s="6">
        <f>VLOOKUP(B45,[15]feb95!$A$37:$IV$127,3,0)</f>
        <v>23467</v>
      </c>
      <c r="R45" s="6">
        <f>VLOOKUP(B45,[16]mar95!$A$37:$IV$128,3,0)</f>
        <v>73074</v>
      </c>
      <c r="S45" s="6">
        <f>VLOOKUP(B45,[17]apr95!$A$37:$IV$122,3,0)</f>
        <v>47423</v>
      </c>
      <c r="T45" s="6">
        <f>VLOOKUP(B45,[18]may95!$A$37:$IV$126,3,0)</f>
        <v>39449</v>
      </c>
      <c r="U45" s="6">
        <f>VLOOKUP(B45,[19]jun95!$A$37:$IV$141,3,0)</f>
        <v>81871</v>
      </c>
      <c r="V45" s="6" t="e">
        <f>VLOOKUP(B45,[20]jul95!$A$37:$IV$140,3,0)</f>
        <v>#N/A</v>
      </c>
      <c r="W45" s="6">
        <f>VLOOKUP(B45,[21]aug95!$A$37:$IV$139,3,0)</f>
        <v>230775</v>
      </c>
      <c r="X45" s="6">
        <f>VLOOKUP(B45,[22]sep95!$A$37:$IV$138,3,0)</f>
        <v>42176</v>
      </c>
      <c r="Y45" s="6">
        <f>VLOOKUP(B45,[23]oct95!$A$37:$IV$123,3,0)</f>
        <v>56832</v>
      </c>
      <c r="Z45" s="6">
        <f>VLOOKUP(B45,[24]nov95!$A$37:$IV$122,3,0)</f>
        <v>60477</v>
      </c>
      <c r="AA45" s="6">
        <f>VLOOKUP(B45,[25]dec95!$A$37:$IV$119,3,0)</f>
        <v>583428</v>
      </c>
      <c r="AB45" s="6">
        <f>VLOOKUP(B45,[26]jan96!$A$36:$IV$108,3,0)</f>
        <v>58258</v>
      </c>
      <c r="AC45" s="6">
        <f>VLOOKUP(B45,[27]feb96!$A$32:$IV$120,3,0)</f>
        <v>75337</v>
      </c>
      <c r="AD45" s="6">
        <f>VLOOKUP(B45,[28]mar96!$A$36:$IV$112,3,0)</f>
        <v>285632</v>
      </c>
      <c r="AE45" s="6">
        <f>VLOOKUP(B45,[29]apr96!$A$36:$IV$101,3,0)</f>
        <v>3448</v>
      </c>
      <c r="AF45" s="6">
        <f>VLOOKUP(B45,[30]may96!$A$36:$IV$111,3,0)</f>
        <v>6329</v>
      </c>
      <c r="AG45" s="6">
        <f>VLOOKUP(B45,[31]jun96!$A$36:$IV$111,3,0)</f>
        <v>1603199</v>
      </c>
      <c r="AH45" s="6" t="e">
        <f>VLOOKUP(B45,[32]jul96!$A$35:$IV$72,3,0)</f>
        <v>#N/A</v>
      </c>
      <c r="AI45" s="6">
        <f>VLOOKUP(B45,[33]aug96!$A$35:$IV$98,3,0)</f>
        <v>450596</v>
      </c>
      <c r="AJ45" s="6">
        <f>VLOOKUP(B45,[34]sep96!$A$36:$IV$98,3,0)</f>
        <v>36741</v>
      </c>
      <c r="AK45" s="6">
        <f>VLOOKUP(B45,[35]oct96!$A$36:$IV$107,3,0)</f>
        <v>43391</v>
      </c>
      <c r="AL45" s="6">
        <f>VLOOKUP(B45,[36]nov96!$A$36:$IV$106,3,0)</f>
        <v>221893</v>
      </c>
      <c r="AM45" s="6">
        <f>VLOOKUP(B45,[37]dec96!$A$36:$IV$105,3,0)</f>
        <v>55829</v>
      </c>
      <c r="AN45" s="6">
        <f>VLOOKUP(B45,[38]jan97!$A$35:$IV$100,3,0)</f>
        <v>187372</v>
      </c>
      <c r="AO45" s="6">
        <f>VLOOKUP(B45,[39]feb97!$A$42:$IV$106,3,0)</f>
        <v>84649</v>
      </c>
      <c r="AP45" s="6">
        <f>VLOOKUP(B45,[40]mar97!$A$35:$IV$96,3,0)</f>
        <v>369694</v>
      </c>
      <c r="AQ45" s="6">
        <f>VLOOKUP(B45,[41]apr97!$A$35:$IV$97,3,0)</f>
        <v>218333</v>
      </c>
      <c r="AR45" s="6">
        <f>VLOOKUP(B45,[42]may97!$A$35:$IV$96,3,0)</f>
        <v>119564</v>
      </c>
      <c r="AS45" s="6">
        <f>VLOOKUP(B45,[43]jun97!$A$35:$IV$95,3,0)</f>
        <v>696162</v>
      </c>
      <c r="AT45" s="6">
        <f>VLOOKUP(B45,[44]jul97!$A$35:$IV$94,3,0)</f>
        <v>105189</v>
      </c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N45" s="4">
        <v>35612</v>
      </c>
      <c r="CO45" s="5">
        <f t="shared" si="98"/>
        <v>0.58211309677419354</v>
      </c>
      <c r="CP45" s="5">
        <f t="shared" si="98"/>
        <v>6.4787419354838706E-3</v>
      </c>
      <c r="CQ45" s="5">
        <f t="shared" si="98"/>
        <v>2.9247096774193547E-3</v>
      </c>
      <c r="CR45" s="5">
        <f t="shared" si="98"/>
        <v>8.6380645161290316E-4</v>
      </c>
      <c r="CS45" s="5">
        <f t="shared" si="98"/>
        <v>3.5483870967741938E-3</v>
      </c>
      <c r="CT45" s="5">
        <f t="shared" si="98"/>
        <v>8.0113548387096764E-3</v>
      </c>
      <c r="CU45" s="5">
        <f t="shared" si="98"/>
        <v>2.8180322580645162E-3</v>
      </c>
      <c r="CV45" s="5">
        <f t="shared" si="98"/>
        <v>1.0115483870967742E-2</v>
      </c>
      <c r="CW45" s="5">
        <f t="shared" si="98"/>
        <v>4.2988387096774194E-3</v>
      </c>
      <c r="CX45" s="5">
        <f t="shared" si="98"/>
        <v>3.1425161290322581E-3</v>
      </c>
      <c r="CY45" s="5">
        <f t="shared" si="98"/>
        <v>4.2074193548387092E-3</v>
      </c>
      <c r="CZ45" s="5">
        <f t="shared" si="98"/>
        <v>1.2064161290322581E-2</v>
      </c>
      <c r="DA45" s="5">
        <f t="shared" si="98"/>
        <v>4.2398064516129029E-3</v>
      </c>
      <c r="DB45" s="5">
        <f t="shared" si="98"/>
        <v>5.0315806451612906E-3</v>
      </c>
      <c r="DC45" s="5">
        <f t="shared" si="98"/>
        <v>7.5699999999999997E-4</v>
      </c>
      <c r="DD45" s="5">
        <f t="shared" si="98"/>
        <v>2.3572258064516131E-3</v>
      </c>
      <c r="DE45" s="5">
        <f t="shared" si="108"/>
        <v>1.5297741935483872E-3</v>
      </c>
      <c r="DF45" s="5">
        <f t="shared" si="106"/>
        <v>1.2725483870967742E-3</v>
      </c>
      <c r="DG45" s="5">
        <f t="shared" si="106"/>
        <v>2.6410000000000001E-3</v>
      </c>
      <c r="DH45" s="5" t="e">
        <f t="shared" si="106"/>
        <v>#N/A</v>
      </c>
      <c r="DI45" s="5">
        <f t="shared" si="106"/>
        <v>7.4443548387096775E-3</v>
      </c>
      <c r="DJ45" s="5">
        <f t="shared" si="106"/>
        <v>1.360516129032258E-3</v>
      </c>
      <c r="DK45" s="5">
        <f t="shared" si="106"/>
        <v>1.8332903225806451E-3</v>
      </c>
      <c r="DL45" s="5">
        <f t="shared" si="106"/>
        <v>1.9508709677419356E-3</v>
      </c>
      <c r="DM45" s="5">
        <f t="shared" si="106"/>
        <v>1.8820258064516128E-2</v>
      </c>
      <c r="DN45" s="5">
        <f t="shared" si="106"/>
        <v>1.8792903225806452E-3</v>
      </c>
      <c r="DO45" s="5">
        <f t="shared" si="106"/>
        <v>2.4302258064516128E-3</v>
      </c>
      <c r="DP45" s="5">
        <f t="shared" si="106"/>
        <v>9.2139354838709671E-3</v>
      </c>
      <c r="DQ45" s="5">
        <f t="shared" si="106"/>
        <v>1.1122580645161291E-4</v>
      </c>
      <c r="DR45" s="5">
        <f t="shared" si="106"/>
        <v>2.0416129032258066E-4</v>
      </c>
      <c r="DS45" s="5">
        <f t="shared" si="106"/>
        <v>5.1716096774193553E-2</v>
      </c>
      <c r="DT45" s="5" t="e">
        <f t="shared" si="106"/>
        <v>#N/A</v>
      </c>
      <c r="DU45" s="5">
        <f t="shared" si="106"/>
        <v>1.4535354838709677E-2</v>
      </c>
      <c r="DV45" s="5">
        <f t="shared" si="107"/>
        <v>1.1851935483870968E-3</v>
      </c>
      <c r="DW45" s="5">
        <f t="shared" si="107"/>
        <v>1.3997096774193548E-3</v>
      </c>
      <c r="DX45" s="5">
        <f t="shared" si="107"/>
        <v>7.1578387096774198E-3</v>
      </c>
      <c r="DY45" s="5">
        <f t="shared" si="107"/>
        <v>1.8009354838709676E-3</v>
      </c>
      <c r="DZ45" s="5">
        <f t="shared" si="107"/>
        <v>6.0442580645161297E-3</v>
      </c>
      <c r="EA45" s="5">
        <f t="shared" si="107"/>
        <v>2.7306129032258065E-3</v>
      </c>
      <c r="EB45" s="5">
        <f t="shared" si="107"/>
        <v>1.1925612903225807E-2</v>
      </c>
      <c r="EC45" s="5">
        <f t="shared" si="107"/>
        <v>7.0429999999999998E-3</v>
      </c>
      <c r="ED45" s="5">
        <f t="shared" si="107"/>
        <v>3.8569032258064517E-3</v>
      </c>
      <c r="EE45" s="5">
        <f t="shared" si="107"/>
        <v>2.2456838709677417E-2</v>
      </c>
      <c r="EF45" s="5">
        <f t="shared" si="107"/>
        <v>3.3931935483870971E-3</v>
      </c>
      <c r="EG45" s="5">
        <f t="shared" si="107"/>
        <v>0</v>
      </c>
      <c r="EH45" s="5">
        <f t="shared" si="107"/>
        <v>0</v>
      </c>
      <c r="EI45" s="5">
        <f t="shared" si="101"/>
        <v>0</v>
      </c>
      <c r="EJ45" s="5">
        <f t="shared" si="101"/>
        <v>0</v>
      </c>
      <c r="EK45" s="5">
        <f t="shared" si="101"/>
        <v>0</v>
      </c>
      <c r="EL45" s="5">
        <f t="shared" si="101"/>
        <v>0</v>
      </c>
      <c r="EM45" s="5">
        <f t="shared" si="101"/>
        <v>0</v>
      </c>
      <c r="EN45" s="5">
        <f t="shared" si="101"/>
        <v>0</v>
      </c>
      <c r="EO45" s="5">
        <f t="shared" si="101"/>
        <v>0</v>
      </c>
      <c r="EP45" s="5">
        <f t="shared" si="101"/>
        <v>0</v>
      </c>
      <c r="EQ45" s="5">
        <f t="shared" si="101"/>
        <v>0</v>
      </c>
      <c r="ER45" s="5">
        <f t="shared" si="101"/>
        <v>0</v>
      </c>
      <c r="ES45" s="5">
        <f t="shared" si="101"/>
        <v>0</v>
      </c>
      <c r="ET45" s="5">
        <f t="shared" si="101"/>
        <v>0</v>
      </c>
      <c r="EU45" s="5">
        <f t="shared" si="101"/>
        <v>0</v>
      </c>
      <c r="EV45" s="5">
        <f t="shared" si="101"/>
        <v>0</v>
      </c>
      <c r="EW45" s="5">
        <f t="shared" si="101"/>
        <v>0</v>
      </c>
      <c r="EX45" s="5">
        <f t="shared" si="101"/>
        <v>0</v>
      </c>
      <c r="EY45" s="5">
        <f t="shared" si="103"/>
        <v>0</v>
      </c>
      <c r="EZ45" s="5">
        <f t="shared" si="103"/>
        <v>0</v>
      </c>
      <c r="FA45" s="5">
        <f t="shared" si="103"/>
        <v>0</v>
      </c>
      <c r="FB45" s="5">
        <f t="shared" si="103"/>
        <v>0</v>
      </c>
      <c r="FC45" s="5">
        <f t="shared" si="103"/>
        <v>0</v>
      </c>
      <c r="FD45" s="5">
        <f t="shared" si="103"/>
        <v>0</v>
      </c>
      <c r="FE45" s="5">
        <f t="shared" si="103"/>
        <v>0</v>
      </c>
      <c r="FF45" s="5">
        <f t="shared" si="103"/>
        <v>0</v>
      </c>
      <c r="FG45" s="5">
        <f t="shared" si="103"/>
        <v>0</v>
      </c>
      <c r="FH45" s="5">
        <f t="shared" si="103"/>
        <v>0</v>
      </c>
      <c r="FI45" s="5">
        <f t="shared" si="103"/>
        <v>0</v>
      </c>
      <c r="FJ45" s="5">
        <f t="shared" si="103"/>
        <v>0</v>
      </c>
      <c r="FK45" s="5">
        <f t="shared" si="103"/>
        <v>0</v>
      </c>
      <c r="FL45" s="5">
        <f t="shared" si="103"/>
        <v>0</v>
      </c>
      <c r="FM45" s="5">
        <f t="shared" si="103"/>
        <v>0</v>
      </c>
      <c r="FN45" s="5">
        <f t="shared" si="103"/>
        <v>0</v>
      </c>
      <c r="FO45" s="5">
        <f t="shared" si="105"/>
        <v>0</v>
      </c>
      <c r="FP45" s="5">
        <f t="shared" si="105"/>
        <v>0</v>
      </c>
      <c r="FQ45" s="5">
        <f t="shared" si="11"/>
        <v>0</v>
      </c>
      <c r="FR45" s="5">
        <f t="shared" si="87"/>
        <v>0</v>
      </c>
      <c r="FS45" s="5">
        <f t="shared" si="88"/>
        <v>0</v>
      </c>
      <c r="FT45" s="5">
        <f t="shared" si="89"/>
        <v>0</v>
      </c>
      <c r="FU45" s="5">
        <f t="shared" si="90"/>
        <v>0</v>
      </c>
      <c r="FV45" s="5">
        <f t="shared" si="91"/>
        <v>0</v>
      </c>
      <c r="FW45" s="5">
        <f t="shared" si="92"/>
        <v>0</v>
      </c>
      <c r="FX45" s="5">
        <f t="shared" si="93"/>
        <v>0</v>
      </c>
    </row>
    <row r="46" spans="1:180" x14ac:dyDescent="0.2">
      <c r="A46" s="2">
        <v>31</v>
      </c>
      <c r="B46" s="1">
        <v>35643</v>
      </c>
      <c r="C46" s="6">
        <f>VLOOKUP(B46,'[1]1993'!$A$375:$IV$485,3,0)</f>
        <v>16178522</v>
      </c>
      <c r="D46" s="6">
        <f>VLOOKUP(B46,[2]jan94!$A$38:$IV$148,3,0)</f>
        <v>219983</v>
      </c>
      <c r="E46" s="6">
        <f>VLOOKUP(B46,[3]feb94!$A$38:$IV$148,3,0)</f>
        <v>129995</v>
      </c>
      <c r="F46" s="6">
        <f>VLOOKUP(B46,[4]mar94!$A$38:$IV$140,3,0)</f>
        <v>26938</v>
      </c>
      <c r="G46" s="6">
        <f>VLOOKUP(B46,[5]apr94!$A$38:$IV$146,3,0)</f>
        <v>113285</v>
      </c>
      <c r="H46" s="6">
        <f>VLOOKUP(B46,[6]may94!$A$38:$IV$1443,3,0)</f>
        <v>235410</v>
      </c>
      <c r="I46" s="6">
        <f>VLOOKUP(B46,[7]jun94!$A$38:$IV$143,3,0)</f>
        <v>89504</v>
      </c>
      <c r="J46" s="6">
        <f>VLOOKUP(B46,[8]jul94!$A$38:$IV$143,3,0)</f>
        <v>319655</v>
      </c>
      <c r="K46" s="6">
        <f>VLOOKUP(B46,[9]aug94!$A$38:$IV$142,3,0)</f>
        <v>131639</v>
      </c>
      <c r="L46" s="6">
        <f>VLOOKUP(B46,[10]sep94!$A$38:$IV$140,3,0)</f>
        <v>125458</v>
      </c>
      <c r="M46" s="6">
        <f>VLOOKUP(B46,[11]oct94!$A$38:$IV$139,3,0)</f>
        <v>126065</v>
      </c>
      <c r="N46" s="6">
        <f>VLOOKUP(B46,[12]nov94!$A$38:$IV$139,3,0)</f>
        <v>360751</v>
      </c>
      <c r="O46" s="6">
        <f>VLOOKUP(B46,[13]dec94!$A$38:$IV$138,3,0)</f>
        <v>132243</v>
      </c>
      <c r="P46" s="6">
        <f>VLOOKUP(B46,[14]jan95!$A$37:$IV$133,3,0)</f>
        <v>151709</v>
      </c>
      <c r="Q46" s="6">
        <f>VLOOKUP(B46,[15]feb95!$A$37:$IV$127,3,0)</f>
        <v>21239</v>
      </c>
      <c r="R46" s="6">
        <f>VLOOKUP(B46,[16]mar95!$A$37:$IV$128,3,0)</f>
        <v>68820</v>
      </c>
      <c r="S46" s="6">
        <f>VLOOKUP(B46,[17]apr95!$A$37:$IV$122,3,0)</f>
        <v>54894</v>
      </c>
      <c r="T46" s="6">
        <f>VLOOKUP(B46,[18]may95!$A$37:$IV$126,3,0)</f>
        <v>60279</v>
      </c>
      <c r="U46" s="6">
        <f>VLOOKUP(B46,[19]jun95!$A$37:$IV$141,3,0)</f>
        <v>82618</v>
      </c>
      <c r="V46" s="6" t="e">
        <f>VLOOKUP(B46,[20]jul95!$A$37:$IV$140,3,0)</f>
        <v>#N/A</v>
      </c>
      <c r="W46" s="6">
        <f>VLOOKUP(B46,[21]aug95!$A$37:$IV$139,3,0)</f>
        <v>231194</v>
      </c>
      <c r="X46" s="6">
        <f>VLOOKUP(B46,[22]sep95!$A$37:$IV$138,3,0)</f>
        <v>50518</v>
      </c>
      <c r="Y46" s="6">
        <f>VLOOKUP(B46,[23]oct95!$A$37:$IV$123,3,0)</f>
        <v>55044</v>
      </c>
      <c r="Z46" s="6">
        <f>VLOOKUP(B46,[24]nov95!$A$37:$IV$122,3,0)</f>
        <v>57991</v>
      </c>
      <c r="AA46" s="6">
        <f>VLOOKUP(B46,[25]dec95!$A$37:$IV$119,3,0)</f>
        <v>572781</v>
      </c>
      <c r="AB46" s="6">
        <f>VLOOKUP(B46,[26]jan96!$A$36:$IV$108,3,0)</f>
        <v>51465</v>
      </c>
      <c r="AC46" s="6">
        <f>VLOOKUP(B46,[27]feb96!$A$32:$IV$120,3,0)</f>
        <v>73363</v>
      </c>
      <c r="AD46" s="6">
        <f>VLOOKUP(B46,[28]mar96!$A$36:$IV$112,3,0)</f>
        <v>281712</v>
      </c>
      <c r="AE46" s="6">
        <f>VLOOKUP(B46,[29]apr96!$A$36:$IV$101,3,0)</f>
        <v>3257</v>
      </c>
      <c r="AF46" s="6">
        <f>VLOOKUP(B46,[30]may96!$A$36:$IV$111,3,0)</f>
        <v>6533</v>
      </c>
      <c r="AG46" s="6">
        <f>VLOOKUP(B46,[31]jun96!$A$36:$IV$111,3,0)</f>
        <v>1579755</v>
      </c>
      <c r="AH46" s="6" t="e">
        <f>VLOOKUP(B46,[32]jul96!$A$35:$IV$72,3,0)</f>
        <v>#N/A</v>
      </c>
      <c r="AI46" s="6">
        <f>VLOOKUP(B46,[33]aug96!$A$35:$IV$98,3,0)</f>
        <v>447393</v>
      </c>
      <c r="AJ46" s="6">
        <f>VLOOKUP(B46,[34]sep96!$A$36:$IV$98,3,0)</f>
        <v>35662</v>
      </c>
      <c r="AK46" s="6">
        <f>VLOOKUP(B46,[35]oct96!$A$36:$IV$107,3,0)</f>
        <v>45079</v>
      </c>
      <c r="AL46" s="6">
        <f>VLOOKUP(B46,[36]nov96!$A$36:$IV$106,3,0)</f>
        <v>240731</v>
      </c>
      <c r="AM46" s="6">
        <f>VLOOKUP(B46,[37]dec96!$A$36:$IV$105,3,0)</f>
        <v>52645</v>
      </c>
      <c r="AN46" s="6">
        <f>VLOOKUP(B46,[38]jan97!$A$35:$IV$100,3,0)</f>
        <v>183216</v>
      </c>
      <c r="AO46" s="6">
        <f>VLOOKUP(B46,[39]feb97!$A$42:$IV$106,3,0)</f>
        <v>80163</v>
      </c>
      <c r="AP46" s="6">
        <f>VLOOKUP(B46,[40]mar97!$A$35:$IV$96,3,0)</f>
        <v>354485</v>
      </c>
      <c r="AQ46" s="6">
        <f>VLOOKUP(B46,[41]apr97!$A$35:$IV$97,3,0)</f>
        <v>196701</v>
      </c>
      <c r="AR46" s="6">
        <f>VLOOKUP(B46,[42]may97!$A$35:$IV$96,3,0)</f>
        <v>125755</v>
      </c>
      <c r="AS46" s="6">
        <f>VLOOKUP(B46,[43]jun97!$A$35:$IV$95,3,0)</f>
        <v>607543</v>
      </c>
      <c r="AT46" s="6">
        <f>VLOOKUP(B46,[44]jul97!$A$35:$IV$94,3,0)</f>
        <v>263445</v>
      </c>
      <c r="AU46" s="6">
        <f>VLOOKUP(B46,[45]aug97!$A$35:$IV$96,3,0)</f>
        <v>237855</v>
      </c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N46" s="4">
        <v>35643</v>
      </c>
      <c r="CO46" s="5">
        <f t="shared" si="98"/>
        <v>0.52188780645161292</v>
      </c>
      <c r="CP46" s="5">
        <f t="shared" si="98"/>
        <v>7.0962258064516132E-3</v>
      </c>
      <c r="CQ46" s="5">
        <f t="shared" si="98"/>
        <v>4.1933870967741935E-3</v>
      </c>
      <c r="CR46" s="5">
        <f t="shared" si="98"/>
        <v>8.6896774193548386E-4</v>
      </c>
      <c r="CS46" s="5">
        <f t="shared" si="98"/>
        <v>3.6543548387096775E-3</v>
      </c>
      <c r="CT46" s="5">
        <f t="shared" si="98"/>
        <v>7.593870967741936E-3</v>
      </c>
      <c r="CU46" s="5">
        <f t="shared" si="98"/>
        <v>2.8872258064516127E-3</v>
      </c>
      <c r="CV46" s="5">
        <f t="shared" si="98"/>
        <v>1.0311451612903226E-2</v>
      </c>
      <c r="CW46" s="5">
        <f t="shared" si="98"/>
        <v>4.24641935483871E-3</v>
      </c>
      <c r="CX46" s="5">
        <f t="shared" si="98"/>
        <v>4.0470322580645158E-3</v>
      </c>
      <c r="CY46" s="5">
        <f t="shared" si="98"/>
        <v>4.0666129032258065E-3</v>
      </c>
      <c r="CZ46" s="5">
        <f t="shared" si="98"/>
        <v>1.1637129032258064E-2</v>
      </c>
      <c r="DA46" s="5">
        <f t="shared" si="98"/>
        <v>4.2659032258064514E-3</v>
      </c>
      <c r="DB46" s="5">
        <f t="shared" si="98"/>
        <v>4.8938387096774194E-3</v>
      </c>
      <c r="DC46" s="5">
        <f t="shared" si="98"/>
        <v>6.8512903225806453E-4</v>
      </c>
      <c r="DD46" s="5">
        <f t="shared" si="98"/>
        <v>2.2200000000000002E-3</v>
      </c>
      <c r="DE46" s="5">
        <f t="shared" si="108"/>
        <v>1.7707741935483871E-3</v>
      </c>
      <c r="DF46" s="5">
        <f t="shared" si="106"/>
        <v>1.9444838709677418E-3</v>
      </c>
      <c r="DG46" s="5">
        <f t="shared" si="106"/>
        <v>2.6650967741935483E-3</v>
      </c>
      <c r="DH46" s="5" t="e">
        <f t="shared" si="106"/>
        <v>#N/A</v>
      </c>
      <c r="DI46" s="5">
        <f t="shared" si="106"/>
        <v>7.4578709677419362E-3</v>
      </c>
      <c r="DJ46" s="5">
        <f t="shared" si="106"/>
        <v>1.6296129032258065E-3</v>
      </c>
      <c r="DK46" s="5">
        <f t="shared" si="106"/>
        <v>1.7756129032258066E-3</v>
      </c>
      <c r="DL46" s="5">
        <f t="shared" si="106"/>
        <v>1.8706774193548387E-3</v>
      </c>
      <c r="DM46" s="5">
        <f t="shared" si="106"/>
        <v>1.8476806451612902E-2</v>
      </c>
      <c r="DN46" s="5">
        <f t="shared" si="106"/>
        <v>1.6601612903225805E-3</v>
      </c>
      <c r="DO46" s="5">
        <f t="shared" si="106"/>
        <v>2.3665483870967739E-3</v>
      </c>
      <c r="DP46" s="5">
        <f t="shared" si="106"/>
        <v>9.0874838709677427E-3</v>
      </c>
      <c r="DQ46" s="5">
        <f t="shared" si="106"/>
        <v>1.0506451612903225E-4</v>
      </c>
      <c r="DR46" s="5">
        <f t="shared" si="106"/>
        <v>2.1074193548387097E-4</v>
      </c>
      <c r="DS46" s="5">
        <f t="shared" si="106"/>
        <v>5.0959838709677421E-2</v>
      </c>
      <c r="DT46" s="5" t="e">
        <f t="shared" si="106"/>
        <v>#N/A</v>
      </c>
      <c r="DU46" s="5">
        <f t="shared" si="106"/>
        <v>1.4432032258064515E-2</v>
      </c>
      <c r="DV46" s="5">
        <f t="shared" si="107"/>
        <v>1.1503870967741936E-3</v>
      </c>
      <c r="DW46" s="5">
        <f t="shared" si="107"/>
        <v>1.4541612903225807E-3</v>
      </c>
      <c r="DX46" s="5">
        <f t="shared" si="107"/>
        <v>7.7655161290322581E-3</v>
      </c>
      <c r="DY46" s="5">
        <f t="shared" si="107"/>
        <v>1.6982258064516128E-3</v>
      </c>
      <c r="DZ46" s="5">
        <f t="shared" si="107"/>
        <v>5.9101935483870964E-3</v>
      </c>
      <c r="EA46" s="5">
        <f t="shared" si="107"/>
        <v>2.5859032258064517E-3</v>
      </c>
      <c r="EB46" s="5">
        <f t="shared" si="107"/>
        <v>1.1434999999999999E-2</v>
      </c>
      <c r="EC46" s="5">
        <f t="shared" si="107"/>
        <v>6.345193548387096E-3</v>
      </c>
      <c r="ED46" s="5">
        <f t="shared" si="107"/>
        <v>4.0566129032258069E-3</v>
      </c>
      <c r="EE46" s="5">
        <f t="shared" si="107"/>
        <v>1.9598161290322581E-2</v>
      </c>
      <c r="EF46" s="5">
        <f t="shared" si="107"/>
        <v>8.498225806451612E-3</v>
      </c>
      <c r="EG46" s="5">
        <f t="shared" si="107"/>
        <v>7.6727419354838712E-3</v>
      </c>
      <c r="EH46" s="5">
        <f t="shared" si="107"/>
        <v>0</v>
      </c>
      <c r="EI46" s="5">
        <f t="shared" si="101"/>
        <v>0</v>
      </c>
      <c r="EJ46" s="5">
        <f t="shared" si="101"/>
        <v>0</v>
      </c>
      <c r="EK46" s="5">
        <f t="shared" si="101"/>
        <v>0</v>
      </c>
      <c r="EL46" s="5">
        <f t="shared" si="101"/>
        <v>0</v>
      </c>
      <c r="EM46" s="5">
        <f t="shared" si="101"/>
        <v>0</v>
      </c>
      <c r="EN46" s="5">
        <f t="shared" si="101"/>
        <v>0</v>
      </c>
      <c r="EO46" s="5">
        <f t="shared" si="101"/>
        <v>0</v>
      </c>
      <c r="EP46" s="5">
        <f t="shared" si="101"/>
        <v>0</v>
      </c>
      <c r="EQ46" s="5">
        <f t="shared" si="101"/>
        <v>0</v>
      </c>
      <c r="ER46" s="5">
        <f t="shared" si="101"/>
        <v>0</v>
      </c>
      <c r="ES46" s="5">
        <f t="shared" si="101"/>
        <v>0</v>
      </c>
      <c r="ET46" s="5">
        <f t="shared" si="101"/>
        <v>0</v>
      </c>
      <c r="EU46" s="5">
        <f t="shared" si="101"/>
        <v>0</v>
      </c>
      <c r="EV46" s="5">
        <f t="shared" si="101"/>
        <v>0</v>
      </c>
      <c r="EW46" s="5">
        <f t="shared" si="101"/>
        <v>0</v>
      </c>
      <c r="EX46" s="5">
        <f t="shared" si="101"/>
        <v>0</v>
      </c>
      <c r="EY46" s="5">
        <f t="shared" si="103"/>
        <v>0</v>
      </c>
      <c r="EZ46" s="5">
        <f t="shared" si="103"/>
        <v>0</v>
      </c>
      <c r="FA46" s="5">
        <f t="shared" si="103"/>
        <v>0</v>
      </c>
      <c r="FB46" s="5">
        <f t="shared" si="103"/>
        <v>0</v>
      </c>
      <c r="FC46" s="5">
        <f t="shared" si="103"/>
        <v>0</v>
      </c>
      <c r="FD46" s="5">
        <f t="shared" si="103"/>
        <v>0</v>
      </c>
      <c r="FE46" s="5">
        <f t="shared" si="103"/>
        <v>0</v>
      </c>
      <c r="FF46" s="5">
        <f t="shared" si="103"/>
        <v>0</v>
      </c>
      <c r="FG46" s="5">
        <f t="shared" si="103"/>
        <v>0</v>
      </c>
      <c r="FH46" s="5">
        <f t="shared" si="103"/>
        <v>0</v>
      </c>
      <c r="FI46" s="5">
        <f t="shared" si="103"/>
        <v>0</v>
      </c>
      <c r="FJ46" s="5">
        <f t="shared" si="103"/>
        <v>0</v>
      </c>
      <c r="FK46" s="5">
        <f t="shared" si="103"/>
        <v>0</v>
      </c>
      <c r="FL46" s="5">
        <f t="shared" si="103"/>
        <v>0</v>
      </c>
      <c r="FM46" s="5">
        <f t="shared" si="103"/>
        <v>0</v>
      </c>
      <c r="FN46" s="5">
        <f t="shared" si="103"/>
        <v>0</v>
      </c>
      <c r="FO46" s="5">
        <f t="shared" si="105"/>
        <v>0</v>
      </c>
      <c r="FP46" s="5">
        <f t="shared" si="105"/>
        <v>0</v>
      </c>
      <c r="FQ46" s="5">
        <f t="shared" si="11"/>
        <v>0</v>
      </c>
      <c r="FR46" s="5">
        <f t="shared" si="87"/>
        <v>0</v>
      </c>
      <c r="FS46" s="5">
        <f t="shared" si="88"/>
        <v>0</v>
      </c>
      <c r="FT46" s="5">
        <f t="shared" si="89"/>
        <v>0</v>
      </c>
      <c r="FU46" s="5">
        <f t="shared" si="90"/>
        <v>0</v>
      </c>
      <c r="FV46" s="5">
        <f t="shared" si="91"/>
        <v>0</v>
      </c>
      <c r="FW46" s="5">
        <f t="shared" si="92"/>
        <v>0</v>
      </c>
      <c r="FX46" s="5">
        <f t="shared" si="93"/>
        <v>0</v>
      </c>
    </row>
    <row r="47" spans="1:180" x14ac:dyDescent="0.2">
      <c r="A47" s="2">
        <v>30</v>
      </c>
      <c r="B47" s="1">
        <v>35674</v>
      </c>
      <c r="C47" s="6">
        <f>VLOOKUP(B47,'[1]1993'!$A$375:$IV$485,3,0)</f>
        <v>17223480</v>
      </c>
      <c r="D47" s="6">
        <f>VLOOKUP(B47,[2]jan94!$A$38:$IV$148,3,0)</f>
        <v>217400</v>
      </c>
      <c r="E47" s="6">
        <f>VLOOKUP(B47,[3]feb94!$A$38:$IV$148,3,0)</f>
        <v>116276</v>
      </c>
      <c r="F47" s="6">
        <f>VLOOKUP(B47,[4]mar94!$A$38:$IV$140,3,0)</f>
        <v>47770</v>
      </c>
      <c r="G47" s="6">
        <f>VLOOKUP(B47,[5]apr94!$A$38:$IV$146,3,0)</f>
        <v>103294</v>
      </c>
      <c r="H47" s="6">
        <f>VLOOKUP(B47,[6]may94!$A$38:$IV$1443,3,0)</f>
        <v>395713</v>
      </c>
      <c r="I47" s="6">
        <f>VLOOKUP(B47,[7]jun94!$A$38:$IV$143,3,0)</f>
        <v>160009</v>
      </c>
      <c r="J47" s="6">
        <f>VLOOKUP(B47,[8]jul94!$A$38:$IV$143,3,0)</f>
        <v>586604</v>
      </c>
      <c r="K47" s="6">
        <f>VLOOKUP(B47,[9]aug94!$A$38:$IV$142,3,0)</f>
        <v>175175</v>
      </c>
      <c r="L47" s="6">
        <f>VLOOKUP(B47,[10]sep94!$A$38:$IV$140,3,0)</f>
        <v>94016</v>
      </c>
      <c r="M47" s="6">
        <f>VLOOKUP(B47,[11]oct94!$A$38:$IV$139,3,0)</f>
        <v>133885</v>
      </c>
      <c r="N47" s="6">
        <f>VLOOKUP(B47,[12]nov94!$A$38:$IV$139,3,0)</f>
        <v>427564</v>
      </c>
      <c r="O47" s="6">
        <f>VLOOKUP(B47,[13]dec94!$A$38:$IV$138,3,0)</f>
        <v>147213</v>
      </c>
      <c r="P47" s="6">
        <f>VLOOKUP(B47,[14]jan95!$A$37:$IV$133,3,0)</f>
        <v>323870</v>
      </c>
      <c r="Q47" s="6">
        <f>VLOOKUP(B47,[15]feb95!$A$37:$IV$127,3,0)</f>
        <v>66903</v>
      </c>
      <c r="R47" s="6">
        <f>VLOOKUP(B47,[16]mar95!$A$37:$IV$128,3,0)</f>
        <v>64392</v>
      </c>
      <c r="S47" s="6">
        <f>VLOOKUP(B47,[17]apr95!$A$37:$IV$122,3,0)</f>
        <v>56488</v>
      </c>
      <c r="T47" s="6">
        <f>VLOOKUP(B47,[18]may95!$A$37:$IV$126,3,0)</f>
        <v>86268</v>
      </c>
      <c r="U47" s="6">
        <f>VLOOKUP(B47,[19]jun95!$A$37:$IV$141,3,0)</f>
        <v>127451</v>
      </c>
      <c r="V47" s="6" t="e">
        <f>VLOOKUP(B47,[20]jul95!$A$37:$IV$140,3,0)</f>
        <v>#N/A</v>
      </c>
      <c r="W47" s="6">
        <f>VLOOKUP(B47,[21]aug95!$A$37:$IV$139,3,0)</f>
        <v>210624</v>
      </c>
      <c r="X47" s="6">
        <f>VLOOKUP(B47,[22]sep95!$A$37:$IV$138,3,0)</f>
        <v>44823</v>
      </c>
      <c r="Y47" s="6">
        <f>VLOOKUP(B47,[23]oct95!$A$37:$IV$123,3,0)</f>
        <v>53832</v>
      </c>
      <c r="Z47" s="6">
        <f>VLOOKUP(B47,[24]nov95!$A$37:$IV$122,3,0)</f>
        <v>51543</v>
      </c>
      <c r="AA47" s="6">
        <f>VLOOKUP(B47,[25]dec95!$A$37:$IV$119,3,0)</f>
        <v>545763</v>
      </c>
      <c r="AB47" s="6">
        <f>VLOOKUP(B47,[26]jan96!$A$36:$IV$108,3,0)</f>
        <v>53649</v>
      </c>
      <c r="AC47" s="6">
        <f>VLOOKUP(B47,[27]feb96!$A$32:$IV$120,3,0)</f>
        <v>64732</v>
      </c>
      <c r="AD47" s="6">
        <f>VLOOKUP(B47,[28]mar96!$A$36:$IV$112,3,0)</f>
        <v>291213</v>
      </c>
      <c r="AE47" s="6">
        <f>VLOOKUP(B47,[29]apr96!$A$36:$IV$101,3,0)</f>
        <v>2984</v>
      </c>
      <c r="AF47" s="6">
        <f>VLOOKUP(B47,[30]may96!$A$36:$IV$111,3,0)</f>
        <v>6922</v>
      </c>
      <c r="AG47" s="6">
        <f>VLOOKUP(B47,[31]jun96!$A$36:$IV$111,3,0)</f>
        <v>1480910</v>
      </c>
      <c r="AH47" s="6" t="e">
        <f>VLOOKUP(B47,[32]jul96!$A$35:$IV$72,3,0)</f>
        <v>#N/A</v>
      </c>
      <c r="AI47" s="6">
        <f>VLOOKUP(B47,[33]aug96!$A$35:$IV$98,3,0)</f>
        <v>457737</v>
      </c>
      <c r="AJ47" s="6">
        <f>VLOOKUP(B47,[34]sep96!$A$36:$IV$98,3,0)</f>
        <v>32719</v>
      </c>
      <c r="AK47" s="6">
        <f>VLOOKUP(B47,[35]oct96!$A$36:$IV$107,3,0)</f>
        <v>46551</v>
      </c>
      <c r="AL47" s="6">
        <f>VLOOKUP(B47,[36]nov96!$A$36:$IV$106,3,0)</f>
        <v>228773</v>
      </c>
      <c r="AM47" s="6">
        <f>VLOOKUP(B47,[37]dec96!$A$36:$IV$105,3,0)</f>
        <v>49390</v>
      </c>
      <c r="AN47" s="6">
        <f>VLOOKUP(B47,[38]jan97!$A$35:$IV$100,3,0)</f>
        <v>167082</v>
      </c>
      <c r="AO47" s="6">
        <f>VLOOKUP(B47,[39]feb97!$A$42:$IV$106,3,0)</f>
        <v>74136</v>
      </c>
      <c r="AP47" s="6">
        <f>VLOOKUP(B47,[40]mar97!$A$35:$IV$96,3,0)</f>
        <v>336980</v>
      </c>
      <c r="AQ47" s="6">
        <f>VLOOKUP(B47,[41]apr97!$A$35:$IV$97,3,0)</f>
        <v>172006</v>
      </c>
      <c r="AR47" s="6">
        <f>VLOOKUP(B47,[42]may97!$A$35:$IV$96,3,0)</f>
        <v>109400</v>
      </c>
      <c r="AS47" s="6">
        <f>VLOOKUP(B47,[43]jun97!$A$35:$IV$95,3,0)</f>
        <v>513813</v>
      </c>
      <c r="AT47" s="6">
        <f>VLOOKUP(B47,[44]jul97!$A$35:$IV$94,3,0)</f>
        <v>209352</v>
      </c>
      <c r="AU47" s="6">
        <f>VLOOKUP(B47,[45]aug97!$A$35:$IV$96,3,0)</f>
        <v>273280</v>
      </c>
      <c r="AV47" s="6">
        <f>VLOOKUP(B47,[46]sep97!$A$35:$IV$92,3,0)</f>
        <v>415633</v>
      </c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N47" s="4">
        <v>35674</v>
      </c>
      <c r="CO47" s="5">
        <f t="shared" si="98"/>
        <v>0.57411599999999996</v>
      </c>
      <c r="CP47" s="5">
        <f t="shared" si="98"/>
        <v>7.2466666666666669E-3</v>
      </c>
      <c r="CQ47" s="5">
        <f t="shared" si="98"/>
        <v>3.8758666666666667E-3</v>
      </c>
      <c r="CR47" s="5">
        <f t="shared" si="98"/>
        <v>1.5923333333333334E-3</v>
      </c>
      <c r="CS47" s="5">
        <f t="shared" si="98"/>
        <v>3.4431333333333333E-3</v>
      </c>
      <c r="CT47" s="5">
        <f t="shared" si="98"/>
        <v>1.3190433333333333E-2</v>
      </c>
      <c r="CU47" s="5">
        <f t="shared" si="98"/>
        <v>5.333633333333334E-3</v>
      </c>
      <c r="CV47" s="5">
        <f t="shared" si="98"/>
        <v>1.9553466666666668E-2</v>
      </c>
      <c r="CW47" s="5">
        <f t="shared" si="98"/>
        <v>5.839166666666667E-3</v>
      </c>
      <c r="CX47" s="5">
        <f t="shared" si="98"/>
        <v>3.1338666666666667E-3</v>
      </c>
      <c r="CY47" s="5">
        <f t="shared" si="98"/>
        <v>4.4628333333333334E-3</v>
      </c>
      <c r="CZ47" s="5">
        <f t="shared" si="98"/>
        <v>1.4252133333333333E-2</v>
      </c>
      <c r="DA47" s="5">
        <f t="shared" si="98"/>
        <v>4.9071000000000002E-3</v>
      </c>
      <c r="DB47" s="5">
        <f t="shared" si="98"/>
        <v>1.0795666666666667E-2</v>
      </c>
      <c r="DC47" s="5">
        <f t="shared" si="98"/>
        <v>2.2301000000000001E-3</v>
      </c>
      <c r="DD47" s="5">
        <f t="shared" si="98"/>
        <v>2.1464000000000001E-3</v>
      </c>
      <c r="DE47" s="5">
        <f t="shared" si="108"/>
        <v>1.8829333333333332E-3</v>
      </c>
      <c r="DF47" s="5">
        <f t="shared" si="106"/>
        <v>2.8755999999999999E-3</v>
      </c>
      <c r="DG47" s="5">
        <f t="shared" si="106"/>
        <v>4.2483666666666671E-3</v>
      </c>
      <c r="DH47" s="5" t="e">
        <f t="shared" si="106"/>
        <v>#N/A</v>
      </c>
      <c r="DI47" s="5">
        <f t="shared" si="106"/>
        <v>7.0207999999999998E-3</v>
      </c>
      <c r="DJ47" s="5">
        <f t="shared" si="106"/>
        <v>1.4941000000000002E-3</v>
      </c>
      <c r="DK47" s="5">
        <f t="shared" si="106"/>
        <v>1.7944E-3</v>
      </c>
      <c r="DL47" s="5">
        <f t="shared" si="106"/>
        <v>1.7181E-3</v>
      </c>
      <c r="DM47" s="5">
        <f t="shared" si="106"/>
        <v>1.8192099999999999E-2</v>
      </c>
      <c r="DN47" s="5">
        <f t="shared" si="106"/>
        <v>1.7883E-3</v>
      </c>
      <c r="DO47" s="5">
        <f t="shared" si="106"/>
        <v>2.1577333333333334E-3</v>
      </c>
      <c r="DP47" s="5">
        <f t="shared" si="106"/>
        <v>9.7070999999999998E-3</v>
      </c>
      <c r="DQ47" s="5">
        <f t="shared" si="106"/>
        <v>9.9466666666666668E-5</v>
      </c>
      <c r="DR47" s="5">
        <f t="shared" si="106"/>
        <v>2.3073333333333335E-4</v>
      </c>
      <c r="DS47" s="5">
        <f t="shared" si="106"/>
        <v>4.9363666666666667E-2</v>
      </c>
      <c r="DT47" s="5" t="e">
        <f t="shared" si="106"/>
        <v>#N/A</v>
      </c>
      <c r="DU47" s="5">
        <f t="shared" si="106"/>
        <v>1.52579E-2</v>
      </c>
      <c r="DV47" s="5">
        <f t="shared" si="107"/>
        <v>1.0906333333333333E-3</v>
      </c>
      <c r="DW47" s="5">
        <f t="shared" si="107"/>
        <v>1.5517E-3</v>
      </c>
      <c r="DX47" s="5">
        <f t="shared" si="107"/>
        <v>7.6257666666666672E-3</v>
      </c>
      <c r="DY47" s="5">
        <f t="shared" si="107"/>
        <v>1.6463333333333334E-3</v>
      </c>
      <c r="DZ47" s="5">
        <f t="shared" si="107"/>
        <v>5.5694000000000004E-3</v>
      </c>
      <c r="EA47" s="5">
        <f t="shared" si="107"/>
        <v>2.4711999999999998E-3</v>
      </c>
      <c r="EB47" s="5">
        <f t="shared" si="107"/>
        <v>1.1232666666666667E-2</v>
      </c>
      <c r="EC47" s="5">
        <f t="shared" si="107"/>
        <v>5.733533333333333E-3</v>
      </c>
      <c r="ED47" s="5">
        <f t="shared" si="107"/>
        <v>3.6466666666666665E-3</v>
      </c>
      <c r="EE47" s="5">
        <f t="shared" si="107"/>
        <v>1.7127099999999999E-2</v>
      </c>
      <c r="EF47" s="5">
        <f t="shared" si="107"/>
        <v>6.9784000000000001E-3</v>
      </c>
      <c r="EG47" s="5">
        <f t="shared" si="107"/>
        <v>9.1093333333333339E-3</v>
      </c>
      <c r="EH47" s="5">
        <f t="shared" si="107"/>
        <v>1.3854433333333332E-2</v>
      </c>
      <c r="EI47" s="5">
        <f t="shared" si="101"/>
        <v>0</v>
      </c>
      <c r="EJ47" s="5">
        <f t="shared" si="101"/>
        <v>0</v>
      </c>
      <c r="EK47" s="5">
        <f t="shared" si="101"/>
        <v>0</v>
      </c>
      <c r="EL47" s="5">
        <f t="shared" si="101"/>
        <v>0</v>
      </c>
      <c r="EM47" s="5">
        <f t="shared" si="101"/>
        <v>0</v>
      </c>
      <c r="EN47" s="5">
        <f t="shared" si="101"/>
        <v>0</v>
      </c>
      <c r="EO47" s="5">
        <f t="shared" si="101"/>
        <v>0</v>
      </c>
      <c r="EP47" s="5">
        <f t="shared" si="101"/>
        <v>0</v>
      </c>
      <c r="EQ47" s="5">
        <f t="shared" si="101"/>
        <v>0</v>
      </c>
      <c r="ER47" s="5">
        <f t="shared" si="101"/>
        <v>0</v>
      </c>
      <c r="ES47" s="5">
        <f t="shared" si="101"/>
        <v>0</v>
      </c>
      <c r="ET47" s="5">
        <f t="shared" si="101"/>
        <v>0</v>
      </c>
      <c r="EU47" s="5">
        <f t="shared" si="101"/>
        <v>0</v>
      </c>
      <c r="EV47" s="5">
        <f t="shared" si="101"/>
        <v>0</v>
      </c>
      <c r="EW47" s="5">
        <f t="shared" si="101"/>
        <v>0</v>
      </c>
      <c r="EX47" s="5">
        <f t="shared" si="101"/>
        <v>0</v>
      </c>
      <c r="EY47" s="5">
        <f t="shared" si="103"/>
        <v>0</v>
      </c>
      <c r="EZ47" s="5">
        <f t="shared" si="103"/>
        <v>0</v>
      </c>
      <c r="FA47" s="5">
        <f t="shared" si="103"/>
        <v>0</v>
      </c>
      <c r="FB47" s="5">
        <f t="shared" si="103"/>
        <v>0</v>
      </c>
      <c r="FC47" s="5">
        <f t="shared" si="103"/>
        <v>0</v>
      </c>
      <c r="FD47" s="5">
        <f t="shared" si="103"/>
        <v>0</v>
      </c>
      <c r="FE47" s="5">
        <f t="shared" si="103"/>
        <v>0</v>
      </c>
      <c r="FF47" s="5">
        <f t="shared" si="103"/>
        <v>0</v>
      </c>
      <c r="FG47" s="5">
        <f t="shared" si="103"/>
        <v>0</v>
      </c>
      <c r="FH47" s="5">
        <f t="shared" si="103"/>
        <v>0</v>
      </c>
      <c r="FI47" s="5">
        <f t="shared" si="103"/>
        <v>0</v>
      </c>
      <c r="FJ47" s="5">
        <f t="shared" si="103"/>
        <v>0</v>
      </c>
      <c r="FK47" s="5">
        <f t="shared" si="103"/>
        <v>0</v>
      </c>
      <c r="FL47" s="5">
        <f t="shared" si="103"/>
        <v>0</v>
      </c>
      <c r="FM47" s="5">
        <f t="shared" si="103"/>
        <v>0</v>
      </c>
      <c r="FN47" s="5">
        <f t="shared" si="103"/>
        <v>0</v>
      </c>
      <c r="FO47" s="5">
        <f t="shared" si="105"/>
        <v>0</v>
      </c>
      <c r="FP47" s="5">
        <f t="shared" si="105"/>
        <v>0</v>
      </c>
      <c r="FQ47" s="5">
        <f t="shared" si="11"/>
        <v>0</v>
      </c>
      <c r="FR47" s="5">
        <f t="shared" si="87"/>
        <v>0</v>
      </c>
      <c r="FS47" s="5">
        <f t="shared" si="88"/>
        <v>0</v>
      </c>
      <c r="FT47" s="5">
        <f t="shared" si="89"/>
        <v>0</v>
      </c>
      <c r="FU47" s="5">
        <f t="shared" si="90"/>
        <v>0</v>
      </c>
      <c r="FV47" s="5">
        <f t="shared" si="91"/>
        <v>0</v>
      </c>
      <c r="FW47" s="5">
        <f t="shared" si="92"/>
        <v>0</v>
      </c>
      <c r="FX47" s="5">
        <f t="shared" si="93"/>
        <v>0</v>
      </c>
    </row>
    <row r="48" spans="1:180" x14ac:dyDescent="0.2">
      <c r="A48" s="2">
        <v>31</v>
      </c>
      <c r="B48" s="1">
        <v>35704</v>
      </c>
      <c r="C48" s="6">
        <f>VLOOKUP(B48,'[1]1993'!$A$375:$IV$485,3,0)</f>
        <v>17575323</v>
      </c>
      <c r="D48" s="6">
        <f>VLOOKUP(B48,[2]jan94!$A$38:$IV$148,3,0)</f>
        <v>224498</v>
      </c>
      <c r="E48" s="6">
        <f>VLOOKUP(B48,[3]feb94!$A$38:$IV$148,3,0)</f>
        <v>132841</v>
      </c>
      <c r="F48" s="6">
        <f>VLOOKUP(B48,[4]mar94!$A$38:$IV$140,3,0)</f>
        <v>26639</v>
      </c>
      <c r="G48" s="6">
        <f>VLOOKUP(B48,[5]apr94!$A$38:$IV$146,3,0)</f>
        <v>86884</v>
      </c>
      <c r="H48" s="6">
        <f>VLOOKUP(B48,[6]may94!$A$38:$IV$1443,3,0)</f>
        <v>241780</v>
      </c>
      <c r="I48" s="6">
        <f>VLOOKUP(B48,[7]jun94!$A$38:$IV$143,3,0)</f>
        <v>84086</v>
      </c>
      <c r="J48" s="6">
        <f>VLOOKUP(B48,[8]jul94!$A$38:$IV$143,3,0)</f>
        <v>325669</v>
      </c>
      <c r="K48" s="6">
        <f>VLOOKUP(B48,[9]aug94!$A$38:$IV$142,3,0)</f>
        <v>129369</v>
      </c>
      <c r="L48" s="6">
        <f>VLOOKUP(B48,[10]sep94!$A$38:$IV$140,3,0)</f>
        <v>92492</v>
      </c>
      <c r="M48" s="6">
        <f>VLOOKUP(B48,[11]oct94!$A$38:$IV$139,3,0)</f>
        <v>127496</v>
      </c>
      <c r="N48" s="6">
        <f>VLOOKUP(B48,[12]nov94!$A$38:$IV$139,3,0)</f>
        <v>339397</v>
      </c>
      <c r="O48" s="6">
        <f>VLOOKUP(B48,[13]dec94!$A$38:$IV$138,3,0)</f>
        <v>130321</v>
      </c>
      <c r="P48" s="6">
        <f>VLOOKUP(B48,[14]jan95!$A$37:$IV$133,3,0)</f>
        <v>149587</v>
      </c>
      <c r="Q48" s="6">
        <f>VLOOKUP(B48,[15]feb95!$A$37:$IV$127,3,0)</f>
        <v>22444</v>
      </c>
      <c r="R48" s="6">
        <f>VLOOKUP(B48,[16]mar95!$A$37:$IV$128,3,0)</f>
        <v>48431</v>
      </c>
      <c r="S48" s="6">
        <f>VLOOKUP(B48,[17]apr95!$A$37:$IV$122,3,0)</f>
        <v>83792</v>
      </c>
      <c r="T48" s="6">
        <f>VLOOKUP(B48,[18]may95!$A$37:$IV$126,3,0)</f>
        <v>53023</v>
      </c>
      <c r="U48" s="6">
        <f>VLOOKUP(B48,[19]jun95!$A$37:$IV$141,3,0)</f>
        <v>78165</v>
      </c>
      <c r="V48" s="6" t="e">
        <f>VLOOKUP(B48,[20]jul95!$A$37:$IV$140,3,0)</f>
        <v>#N/A</v>
      </c>
      <c r="W48" s="6">
        <f>VLOOKUP(B48,[21]aug95!$A$37:$IV$139,3,0)</f>
        <v>209320</v>
      </c>
      <c r="X48" s="6">
        <f>VLOOKUP(B48,[22]sep95!$A$37:$IV$138,3,0)</f>
        <v>44357</v>
      </c>
      <c r="Y48" s="6">
        <f>VLOOKUP(B48,[23]oct95!$A$37:$IV$123,3,0)</f>
        <v>53601</v>
      </c>
      <c r="Z48" s="6">
        <f>VLOOKUP(B48,[24]nov95!$A$37:$IV$122,3,0)</f>
        <v>53405</v>
      </c>
      <c r="AA48" s="6">
        <f>VLOOKUP(B48,[25]dec95!$A$37:$IV$119,3,0)</f>
        <v>543149</v>
      </c>
      <c r="AB48" s="6">
        <f>VLOOKUP(B48,[26]jan96!$A$36:$IV$108,3,0)</f>
        <v>53319</v>
      </c>
      <c r="AC48" s="6">
        <f>VLOOKUP(B48,[27]feb96!$A$32:$IV$120,3,0)</f>
        <v>62756</v>
      </c>
      <c r="AD48" s="6">
        <f>VLOOKUP(B48,[28]mar96!$A$36:$IV$112,3,0)</f>
        <v>301290</v>
      </c>
      <c r="AE48" s="6">
        <f>VLOOKUP(B48,[29]apr96!$A$36:$IV$101,3,0)</f>
        <v>3487</v>
      </c>
      <c r="AF48" s="6">
        <f>VLOOKUP(B48,[30]may96!$A$36:$IV$111,3,0)</f>
        <v>6533</v>
      </c>
      <c r="AG48" s="6">
        <f>VLOOKUP(B48,[31]jun96!$A$36:$IV$111,3,0)</f>
        <v>1453854</v>
      </c>
      <c r="AH48" s="6" t="e">
        <f>VLOOKUP(B48,[32]jul96!$A$35:$IV$72,3,0)</f>
        <v>#N/A</v>
      </c>
      <c r="AI48" s="6">
        <f>VLOOKUP(B48,[33]aug96!$A$35:$IV$98,3,0)</f>
        <v>407791</v>
      </c>
      <c r="AJ48" s="6">
        <f>VLOOKUP(B48,[34]sep96!$A$36:$IV$98,3,0)</f>
        <v>33456</v>
      </c>
      <c r="AK48" s="6">
        <f>VLOOKUP(B48,[35]oct96!$A$36:$IV$107,3,0)</f>
        <v>42163</v>
      </c>
      <c r="AL48" s="6">
        <f>VLOOKUP(B48,[36]nov96!$A$36:$IV$106,3,0)</f>
        <v>233634</v>
      </c>
      <c r="AM48" s="6">
        <f>VLOOKUP(B48,[37]dec96!$A$36:$IV$105,3,0)</f>
        <v>48408</v>
      </c>
      <c r="AN48" s="6">
        <f>VLOOKUP(B48,[38]jan97!$A$35:$IV$100,3,0)</f>
        <v>184572</v>
      </c>
      <c r="AO48" s="6">
        <f>VLOOKUP(B48,[39]feb97!$A$42:$IV$106,3,0)</f>
        <v>71472</v>
      </c>
      <c r="AP48" s="6">
        <f>VLOOKUP(B48,[40]mar97!$A$35:$IV$96,3,0)</f>
        <v>337803</v>
      </c>
      <c r="AQ48" s="6">
        <f>VLOOKUP(B48,[41]apr97!$A$35:$IV$97,3,0)</f>
        <v>159004</v>
      </c>
      <c r="AR48" s="6">
        <f>VLOOKUP(B48,[42]may97!$A$35:$IV$96,3,0)</f>
        <v>105537</v>
      </c>
      <c r="AS48" s="6">
        <f>VLOOKUP(B48,[43]jun97!$A$35:$IV$95,3,0)</f>
        <v>462219</v>
      </c>
      <c r="AT48" s="6">
        <f>VLOOKUP(B48,[44]jul97!$A$35:$IV$94,3,0)</f>
        <v>188218</v>
      </c>
      <c r="AU48" s="6">
        <f>VLOOKUP(B48,[45]aug97!$A$35:$IV$96,3,0)</f>
        <v>245738</v>
      </c>
      <c r="AV48" s="6">
        <f>VLOOKUP(B48,[46]sep97!$A$35:$IV$92,3,0)</f>
        <v>1087643</v>
      </c>
      <c r="AW48" s="6">
        <f>VLOOKUP(B48,[47]oct97!$A$35:$IV$91,3,0)</f>
        <v>195116</v>
      </c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N48" s="4">
        <v>35704</v>
      </c>
      <c r="CO48" s="5">
        <f t="shared" si="98"/>
        <v>0.56694590322580651</v>
      </c>
      <c r="CP48" s="5">
        <f t="shared" si="98"/>
        <v>7.2418709677419353E-3</v>
      </c>
      <c r="CQ48" s="5">
        <f t="shared" si="98"/>
        <v>4.2851935483870967E-3</v>
      </c>
      <c r="CR48" s="5">
        <f t="shared" si="98"/>
        <v>8.5932258064516122E-4</v>
      </c>
      <c r="CS48" s="5">
        <f t="shared" si="98"/>
        <v>2.802709677419355E-3</v>
      </c>
      <c r="CT48" s="5">
        <f t="shared" si="98"/>
        <v>7.7993548387096769E-3</v>
      </c>
      <c r="CU48" s="5">
        <f t="shared" si="98"/>
        <v>2.7124516129032254E-3</v>
      </c>
      <c r="CV48" s="5">
        <f t="shared" si="98"/>
        <v>1.0505451612903225E-2</v>
      </c>
      <c r="CW48" s="5">
        <f t="shared" si="98"/>
        <v>4.1731935483870974E-3</v>
      </c>
      <c r="CX48" s="5">
        <f t="shared" si="98"/>
        <v>2.9836129032258067E-3</v>
      </c>
      <c r="CY48" s="5">
        <f t="shared" si="98"/>
        <v>4.112774193548387E-3</v>
      </c>
      <c r="CZ48" s="5">
        <f t="shared" si="98"/>
        <v>1.0948290322580646E-2</v>
      </c>
      <c r="DA48" s="5">
        <f t="shared" si="98"/>
        <v>4.2039032258064509E-3</v>
      </c>
      <c r="DB48" s="5">
        <f t="shared" si="98"/>
        <v>4.8253870967741933E-3</v>
      </c>
      <c r="DC48" s="5">
        <f t="shared" si="98"/>
        <v>7.2399999999999993E-4</v>
      </c>
      <c r="DD48" s="5">
        <f t="shared" si="98"/>
        <v>1.5622903225806452E-3</v>
      </c>
      <c r="DE48" s="5">
        <f t="shared" si="108"/>
        <v>2.7029677419354841E-3</v>
      </c>
      <c r="DF48" s="5">
        <f t="shared" si="106"/>
        <v>1.7104193548387098E-3</v>
      </c>
      <c r="DG48" s="5">
        <f t="shared" si="106"/>
        <v>2.5214516129032256E-3</v>
      </c>
      <c r="DH48" s="5" t="e">
        <f t="shared" si="106"/>
        <v>#N/A</v>
      </c>
      <c r="DI48" s="5">
        <f t="shared" si="106"/>
        <v>6.7522580645161291E-3</v>
      </c>
      <c r="DJ48" s="5">
        <f t="shared" si="106"/>
        <v>1.4308709677419355E-3</v>
      </c>
      <c r="DK48" s="5">
        <f t="shared" si="106"/>
        <v>1.7290645161290323E-3</v>
      </c>
      <c r="DL48" s="5">
        <f t="shared" si="106"/>
        <v>1.722741935483871E-3</v>
      </c>
      <c r="DM48" s="5">
        <f t="shared" si="106"/>
        <v>1.7520935483870969E-2</v>
      </c>
      <c r="DN48" s="5">
        <f t="shared" si="106"/>
        <v>1.7199677419354837E-3</v>
      </c>
      <c r="DO48" s="5">
        <f t="shared" si="106"/>
        <v>2.0243870967741936E-3</v>
      </c>
      <c r="DP48" s="5">
        <f t="shared" si="106"/>
        <v>9.7190322580645166E-3</v>
      </c>
      <c r="DQ48" s="5">
        <f t="shared" si="106"/>
        <v>1.1248387096774194E-4</v>
      </c>
      <c r="DR48" s="5">
        <f t="shared" si="106"/>
        <v>2.1074193548387097E-4</v>
      </c>
      <c r="DS48" s="5">
        <f t="shared" si="106"/>
        <v>4.6898516129032258E-2</v>
      </c>
      <c r="DT48" s="5" t="e">
        <f t="shared" si="106"/>
        <v>#N/A</v>
      </c>
      <c r="DU48" s="5">
        <f t="shared" si="106"/>
        <v>1.3154548387096775E-2</v>
      </c>
      <c r="DV48" s="5">
        <f t="shared" si="107"/>
        <v>1.0792258064516128E-3</v>
      </c>
      <c r="DW48" s="5">
        <f t="shared" si="107"/>
        <v>1.3600967741935483E-3</v>
      </c>
      <c r="DX48" s="5">
        <f t="shared" si="107"/>
        <v>7.5365806451612909E-3</v>
      </c>
      <c r="DY48" s="5">
        <f t="shared" si="107"/>
        <v>1.5615483870967742E-3</v>
      </c>
      <c r="DZ48" s="5">
        <f t="shared" si="107"/>
        <v>5.9539354838709681E-3</v>
      </c>
      <c r="EA48" s="5">
        <f t="shared" si="107"/>
        <v>2.3055483870967741E-3</v>
      </c>
      <c r="EB48" s="5">
        <f t="shared" si="107"/>
        <v>1.0896870967741936E-2</v>
      </c>
      <c r="EC48" s="5">
        <f t="shared" si="107"/>
        <v>5.1291612903225812E-3</v>
      </c>
      <c r="ED48" s="5">
        <f t="shared" si="107"/>
        <v>3.4044193548387097E-3</v>
      </c>
      <c r="EE48" s="5">
        <f t="shared" si="107"/>
        <v>1.4910290322580644E-2</v>
      </c>
      <c r="EF48" s="5">
        <f t="shared" si="107"/>
        <v>6.0715483870967743E-3</v>
      </c>
      <c r="EG48" s="5">
        <f t="shared" si="107"/>
        <v>7.9270322580645165E-3</v>
      </c>
      <c r="EH48" s="5">
        <f t="shared" si="107"/>
        <v>3.508525806451613E-2</v>
      </c>
      <c r="EI48" s="5">
        <f t="shared" si="101"/>
        <v>6.294064516129033E-3</v>
      </c>
      <c r="EJ48" s="5">
        <f t="shared" si="101"/>
        <v>0</v>
      </c>
      <c r="EK48" s="5">
        <f t="shared" si="101"/>
        <v>0</v>
      </c>
      <c r="EL48" s="5">
        <f t="shared" si="101"/>
        <v>0</v>
      </c>
      <c r="EM48" s="5">
        <f t="shared" si="101"/>
        <v>0</v>
      </c>
      <c r="EN48" s="5">
        <f t="shared" si="101"/>
        <v>0</v>
      </c>
      <c r="EO48" s="5">
        <f t="shared" si="101"/>
        <v>0</v>
      </c>
      <c r="EP48" s="5">
        <f t="shared" si="101"/>
        <v>0</v>
      </c>
      <c r="EQ48" s="5">
        <f t="shared" si="101"/>
        <v>0</v>
      </c>
      <c r="ER48" s="5">
        <f t="shared" si="101"/>
        <v>0</v>
      </c>
      <c r="ES48" s="5">
        <f t="shared" si="101"/>
        <v>0</v>
      </c>
      <c r="ET48" s="5">
        <f t="shared" si="101"/>
        <v>0</v>
      </c>
      <c r="EU48" s="5">
        <f t="shared" si="101"/>
        <v>0</v>
      </c>
      <c r="EV48" s="5">
        <f t="shared" si="101"/>
        <v>0</v>
      </c>
      <c r="EW48" s="5">
        <f t="shared" si="101"/>
        <v>0</v>
      </c>
      <c r="EX48" s="5">
        <f t="shared" si="101"/>
        <v>0</v>
      </c>
      <c r="EY48" s="5">
        <f t="shared" si="103"/>
        <v>0</v>
      </c>
      <c r="EZ48" s="5">
        <f t="shared" si="103"/>
        <v>0</v>
      </c>
      <c r="FA48" s="5">
        <f t="shared" si="103"/>
        <v>0</v>
      </c>
      <c r="FB48" s="5">
        <f t="shared" si="103"/>
        <v>0</v>
      </c>
      <c r="FC48" s="5">
        <f t="shared" si="103"/>
        <v>0</v>
      </c>
      <c r="FD48" s="5">
        <f t="shared" si="103"/>
        <v>0</v>
      </c>
      <c r="FE48" s="5">
        <f t="shared" si="103"/>
        <v>0</v>
      </c>
      <c r="FF48" s="5">
        <f t="shared" si="103"/>
        <v>0</v>
      </c>
      <c r="FG48" s="5">
        <f t="shared" si="103"/>
        <v>0</v>
      </c>
      <c r="FH48" s="5">
        <f t="shared" si="103"/>
        <v>0</v>
      </c>
      <c r="FI48" s="5">
        <f t="shared" si="103"/>
        <v>0</v>
      </c>
      <c r="FJ48" s="5">
        <f t="shared" si="103"/>
        <v>0</v>
      </c>
      <c r="FK48" s="5">
        <f t="shared" si="103"/>
        <v>0</v>
      </c>
      <c r="FL48" s="5">
        <f t="shared" si="103"/>
        <v>0</v>
      </c>
      <c r="FM48" s="5">
        <f t="shared" si="103"/>
        <v>0</v>
      </c>
      <c r="FN48" s="5">
        <f t="shared" si="103"/>
        <v>0</v>
      </c>
      <c r="FO48" s="5">
        <f t="shared" si="105"/>
        <v>0</v>
      </c>
      <c r="FP48" s="5">
        <f t="shared" si="105"/>
        <v>0</v>
      </c>
      <c r="FQ48" s="5">
        <f t="shared" si="11"/>
        <v>0</v>
      </c>
      <c r="FR48" s="5">
        <f t="shared" si="87"/>
        <v>0</v>
      </c>
      <c r="FS48" s="5">
        <f t="shared" si="88"/>
        <v>0</v>
      </c>
      <c r="FT48" s="5">
        <f t="shared" si="89"/>
        <v>0</v>
      </c>
      <c r="FU48" s="5">
        <f t="shared" si="90"/>
        <v>0</v>
      </c>
      <c r="FV48" s="5">
        <f t="shared" si="91"/>
        <v>0</v>
      </c>
      <c r="FW48" s="5">
        <f t="shared" si="92"/>
        <v>0</v>
      </c>
      <c r="FX48" s="5">
        <f t="shared" si="93"/>
        <v>0</v>
      </c>
    </row>
    <row r="49" spans="1:180" x14ac:dyDescent="0.2">
      <c r="A49" s="2">
        <v>30</v>
      </c>
      <c r="B49" s="1">
        <v>35735</v>
      </c>
      <c r="C49" s="6">
        <f>VLOOKUP(B49,'[1]1993'!$A$375:$IV$485,3,0)</f>
        <v>16513017</v>
      </c>
      <c r="D49" s="6">
        <f>VLOOKUP(B49,[2]jan94!$A$38:$IV$148,3,0)</f>
        <v>211305</v>
      </c>
      <c r="E49" s="6">
        <f>VLOOKUP(B49,[3]feb94!$A$38:$IV$148,3,0)</f>
        <v>119688</v>
      </c>
      <c r="F49" s="6">
        <f>VLOOKUP(B49,[4]mar94!$A$38:$IV$140,3,0)</f>
        <v>25877</v>
      </c>
      <c r="G49" s="6">
        <f>VLOOKUP(B49,[5]apr94!$A$38:$IV$146,3,0)</f>
        <v>117738</v>
      </c>
      <c r="H49" s="6">
        <f>VLOOKUP(B49,[6]may94!$A$38:$IV$1443,3,0)</f>
        <v>237371</v>
      </c>
      <c r="I49" s="6">
        <f>VLOOKUP(B49,[7]jun94!$A$38:$IV$143,3,0)</f>
        <v>80119</v>
      </c>
      <c r="J49" s="6">
        <f>VLOOKUP(B49,[8]jul94!$A$38:$IV$143,3,0)</f>
        <v>317281</v>
      </c>
      <c r="K49" s="6">
        <f>VLOOKUP(B49,[9]aug94!$A$38:$IV$142,3,0)</f>
        <v>119656</v>
      </c>
      <c r="L49" s="6">
        <f>VLOOKUP(B49,[10]sep94!$A$38:$IV$140,3,0)</f>
        <v>66252</v>
      </c>
      <c r="M49" s="6">
        <f>VLOOKUP(B49,[11]oct94!$A$38:$IV$139,3,0)</f>
        <v>114937</v>
      </c>
      <c r="N49" s="6">
        <f>VLOOKUP(B49,[12]nov94!$A$38:$IV$139,3,0)</f>
        <v>315278</v>
      </c>
      <c r="O49" s="6">
        <f>VLOOKUP(B49,[13]dec94!$A$38:$IV$138,3,0)</f>
        <v>119574</v>
      </c>
      <c r="P49" s="6">
        <f>VLOOKUP(B49,[14]jan95!$A$37:$IV$133,3,0)</f>
        <v>142307</v>
      </c>
      <c r="Q49" s="6">
        <f>VLOOKUP(B49,[15]feb95!$A$37:$IV$127,3,0)</f>
        <v>21529</v>
      </c>
      <c r="R49" s="6">
        <f>VLOOKUP(B49,[16]mar95!$A$37:$IV$128,3,0)</f>
        <v>57233</v>
      </c>
      <c r="S49" s="6">
        <f>VLOOKUP(B49,[17]apr95!$A$37:$IV$122,3,0)</f>
        <v>81061</v>
      </c>
      <c r="T49" s="6">
        <f>VLOOKUP(B49,[18]may95!$A$37:$IV$126,3,0)</f>
        <v>49935</v>
      </c>
      <c r="U49" s="6">
        <f>VLOOKUP(B49,[19]jun95!$A$37:$IV$141,3,0)</f>
        <v>80839</v>
      </c>
      <c r="V49" s="6" t="e">
        <f>VLOOKUP(B49,[20]jul95!$A$37:$IV$140,3,0)</f>
        <v>#N/A</v>
      </c>
      <c r="W49" s="6">
        <f>VLOOKUP(B49,[21]aug95!$A$37:$IV$139,3,0)</f>
        <v>206448</v>
      </c>
      <c r="X49" s="6">
        <f>VLOOKUP(B49,[22]sep95!$A$37:$IV$138,3,0)</f>
        <v>38567</v>
      </c>
      <c r="Y49" s="6">
        <f>VLOOKUP(B49,[23]oct95!$A$37:$IV$123,3,0)</f>
        <v>50395</v>
      </c>
      <c r="Z49" s="6">
        <f>VLOOKUP(B49,[24]nov95!$A$37:$IV$122,3,0)</f>
        <v>50149</v>
      </c>
      <c r="AA49" s="6">
        <f>VLOOKUP(B49,[25]dec95!$A$37:$IV$119,3,0)</f>
        <v>536105</v>
      </c>
      <c r="AB49" s="6">
        <f>VLOOKUP(B49,[26]jan96!$A$36:$IV$108,3,0)</f>
        <v>52478</v>
      </c>
      <c r="AC49" s="6">
        <f>VLOOKUP(B49,[27]feb96!$A$32:$IV$120,3,0)</f>
        <v>59719</v>
      </c>
      <c r="AD49" s="6">
        <f>VLOOKUP(B49,[28]mar96!$A$36:$IV$112,3,0)</f>
        <v>279691</v>
      </c>
      <c r="AE49" s="6">
        <f>VLOOKUP(B49,[29]apr96!$A$36:$IV$101,3,0)</f>
        <v>2763</v>
      </c>
      <c r="AF49" s="6">
        <f>VLOOKUP(B49,[30]may96!$A$36:$IV$111,3,0)</f>
        <v>6836</v>
      </c>
      <c r="AG49" s="6">
        <f>VLOOKUP(B49,[31]jun96!$A$36:$IV$111,3,0)</f>
        <v>1404207</v>
      </c>
      <c r="AH49" s="6" t="e">
        <f>VLOOKUP(B49,[32]jul96!$A$35:$IV$72,3,0)</f>
        <v>#N/A</v>
      </c>
      <c r="AI49" s="6">
        <f>VLOOKUP(B49,[33]aug96!$A$35:$IV$98,3,0)</f>
        <v>421954</v>
      </c>
      <c r="AJ49" s="6">
        <f>VLOOKUP(B49,[34]sep96!$A$36:$IV$98,3,0)</f>
        <v>30820</v>
      </c>
      <c r="AK49" s="6">
        <f>VLOOKUP(B49,[35]oct96!$A$36:$IV$107,3,0)</f>
        <v>42778</v>
      </c>
      <c r="AL49" s="6">
        <f>VLOOKUP(B49,[36]nov96!$A$36:$IV$106,3,0)</f>
        <v>215104</v>
      </c>
      <c r="AM49" s="6">
        <f>VLOOKUP(B49,[37]dec96!$A$36:$IV$105,3,0)</f>
        <v>45566</v>
      </c>
      <c r="AN49" s="6">
        <f>VLOOKUP(B49,[38]jan97!$A$35:$IV$100,3,0)</f>
        <v>168941</v>
      </c>
      <c r="AO49" s="6">
        <f>VLOOKUP(B49,[39]feb97!$A$42:$IV$106,3,0)</f>
        <v>65926</v>
      </c>
      <c r="AP49" s="6">
        <f>VLOOKUP(B49,[40]mar97!$A$35:$IV$96,3,0)</f>
        <v>315547</v>
      </c>
      <c r="AQ49" s="6">
        <f>VLOOKUP(B49,[41]apr97!$A$35:$IV$97,3,0)</f>
        <v>140752</v>
      </c>
      <c r="AR49" s="6">
        <f>VLOOKUP(B49,[42]may97!$A$35:$IV$96,3,0)</f>
        <v>89706</v>
      </c>
      <c r="AS49" s="6">
        <f>VLOOKUP(B49,[43]jun97!$A$35:$IV$95,3,0)</f>
        <v>464119</v>
      </c>
      <c r="AT49" s="6">
        <f>VLOOKUP(B49,[44]jul97!$A$35:$IV$94,3,0)</f>
        <v>180070</v>
      </c>
      <c r="AU49" s="6">
        <f>VLOOKUP(B49,[45]aug97!$A$35:$IV$96,3,0)</f>
        <v>210886</v>
      </c>
      <c r="AV49" s="6">
        <f>VLOOKUP(B49,[46]sep97!$A$35:$IV$92,3,0)</f>
        <v>852078</v>
      </c>
      <c r="AW49" s="6">
        <f>VLOOKUP(B49,[47]oct97!$A$35:$IV$91,3,0)</f>
        <v>422426</v>
      </c>
      <c r="AX49" s="6">
        <f>VLOOKUP(B49,[48]nov97!$A$35:$IV$90,3,0)</f>
        <v>353460</v>
      </c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N49" s="4">
        <v>35735</v>
      </c>
      <c r="CO49" s="5">
        <f t="shared" si="98"/>
        <v>0.55043390000000003</v>
      </c>
      <c r="CP49" s="5">
        <f t="shared" si="98"/>
        <v>7.0434999999999994E-3</v>
      </c>
      <c r="CQ49" s="5">
        <f t="shared" si="98"/>
        <v>3.9896000000000003E-3</v>
      </c>
      <c r="CR49" s="5">
        <f t="shared" si="98"/>
        <v>8.6256666666666669E-4</v>
      </c>
      <c r="CS49" s="5">
        <f t="shared" si="98"/>
        <v>3.9245999999999994E-3</v>
      </c>
      <c r="CT49" s="5">
        <f t="shared" si="98"/>
        <v>7.9123666666666669E-3</v>
      </c>
      <c r="CU49" s="5">
        <f t="shared" si="98"/>
        <v>2.6706333333333331E-3</v>
      </c>
      <c r="CV49" s="5">
        <f t="shared" si="98"/>
        <v>1.0576033333333333E-2</v>
      </c>
      <c r="CW49" s="5">
        <f t="shared" si="98"/>
        <v>3.988533333333333E-3</v>
      </c>
      <c r="CX49" s="5">
        <f t="shared" si="98"/>
        <v>2.2084000000000001E-3</v>
      </c>
      <c r="CY49" s="5">
        <f t="shared" si="98"/>
        <v>3.8312333333333335E-3</v>
      </c>
      <c r="CZ49" s="5">
        <f t="shared" si="98"/>
        <v>1.0509266666666666E-2</v>
      </c>
      <c r="DA49" s="5">
        <f t="shared" si="98"/>
        <v>3.9858000000000003E-3</v>
      </c>
      <c r="DB49" s="5">
        <f t="shared" si="98"/>
        <v>4.7435666666666666E-3</v>
      </c>
      <c r="DC49" s="5">
        <f t="shared" si="98"/>
        <v>7.1763333333333334E-4</v>
      </c>
      <c r="DD49" s="5">
        <f t="shared" ref="DD49:DD80" si="109">(R49/1000000)/$A49</f>
        <v>1.9077666666666667E-3</v>
      </c>
      <c r="DE49" s="5">
        <f t="shared" si="108"/>
        <v>2.7020333333333331E-3</v>
      </c>
      <c r="DF49" s="5">
        <f t="shared" si="106"/>
        <v>1.6645E-3</v>
      </c>
      <c r="DG49" s="5">
        <f t="shared" si="106"/>
        <v>2.6946333333333333E-3</v>
      </c>
      <c r="DH49" s="5" t="e">
        <f t="shared" si="106"/>
        <v>#N/A</v>
      </c>
      <c r="DI49" s="5">
        <f t="shared" si="106"/>
        <v>6.8815999999999999E-3</v>
      </c>
      <c r="DJ49" s="5">
        <f t="shared" si="106"/>
        <v>1.2855666666666667E-3</v>
      </c>
      <c r="DK49" s="5">
        <f t="shared" si="106"/>
        <v>1.6798333333333333E-3</v>
      </c>
      <c r="DL49" s="5">
        <f t="shared" si="106"/>
        <v>1.6716333333333332E-3</v>
      </c>
      <c r="DM49" s="5">
        <f t="shared" si="106"/>
        <v>1.787016666666667E-2</v>
      </c>
      <c r="DN49" s="5">
        <f t="shared" si="106"/>
        <v>1.7492666666666665E-3</v>
      </c>
      <c r="DO49" s="5">
        <f t="shared" si="106"/>
        <v>1.9906333333333335E-3</v>
      </c>
      <c r="DP49" s="5">
        <f t="shared" si="106"/>
        <v>9.3230333333333346E-3</v>
      </c>
      <c r="DQ49" s="5">
        <f t="shared" si="106"/>
        <v>9.2099999999999989E-5</v>
      </c>
      <c r="DR49" s="5">
        <f t="shared" si="106"/>
        <v>2.2786666666666666E-4</v>
      </c>
      <c r="DS49" s="5">
        <f t="shared" si="106"/>
        <v>4.6806899999999999E-2</v>
      </c>
      <c r="DT49" s="5" t="e">
        <f t="shared" si="106"/>
        <v>#N/A</v>
      </c>
      <c r="DU49" s="5">
        <f t="shared" si="106"/>
        <v>1.4065133333333334E-2</v>
      </c>
      <c r="DV49" s="5">
        <f t="shared" si="107"/>
        <v>1.0273333333333334E-3</v>
      </c>
      <c r="DW49" s="5">
        <f t="shared" si="107"/>
        <v>1.4259333333333333E-3</v>
      </c>
      <c r="DX49" s="5">
        <f t="shared" si="107"/>
        <v>7.1701333333333327E-3</v>
      </c>
      <c r="DY49" s="5">
        <f t="shared" si="107"/>
        <v>1.5188666666666668E-3</v>
      </c>
      <c r="DZ49" s="5">
        <f t="shared" si="107"/>
        <v>5.6313666666666668E-3</v>
      </c>
      <c r="EA49" s="5">
        <f t="shared" si="107"/>
        <v>2.1975333333333334E-3</v>
      </c>
      <c r="EB49" s="5">
        <f t="shared" si="107"/>
        <v>1.0518233333333333E-2</v>
      </c>
      <c r="EC49" s="5">
        <f t="shared" si="107"/>
        <v>4.6917333333333332E-3</v>
      </c>
      <c r="ED49" s="5">
        <f t="shared" si="107"/>
        <v>2.9901999999999997E-3</v>
      </c>
      <c r="EE49" s="5">
        <f t="shared" si="107"/>
        <v>1.5470633333333334E-2</v>
      </c>
      <c r="EF49" s="5">
        <f t="shared" si="107"/>
        <v>6.0023333333333335E-3</v>
      </c>
      <c r="EG49" s="5">
        <f t="shared" si="107"/>
        <v>7.0295333333333333E-3</v>
      </c>
      <c r="EH49" s="5">
        <f t="shared" si="107"/>
        <v>2.84026E-2</v>
      </c>
      <c r="EI49" s="5">
        <f t="shared" si="101"/>
        <v>1.4080866666666667E-2</v>
      </c>
      <c r="EJ49" s="5">
        <f t="shared" si="101"/>
        <v>1.1781999999999999E-2</v>
      </c>
      <c r="EK49" s="5">
        <f t="shared" si="101"/>
        <v>0</v>
      </c>
      <c r="EL49" s="5">
        <f t="shared" si="101"/>
        <v>0</v>
      </c>
      <c r="EM49" s="5">
        <f t="shared" si="101"/>
        <v>0</v>
      </c>
      <c r="EN49" s="5">
        <f t="shared" si="101"/>
        <v>0</v>
      </c>
      <c r="EO49" s="5">
        <f t="shared" si="101"/>
        <v>0</v>
      </c>
      <c r="EP49" s="5">
        <f t="shared" si="101"/>
        <v>0</v>
      </c>
      <c r="EQ49" s="5">
        <f t="shared" si="101"/>
        <v>0</v>
      </c>
      <c r="ER49" s="5">
        <f t="shared" si="101"/>
        <v>0</v>
      </c>
      <c r="ES49" s="5">
        <f t="shared" si="101"/>
        <v>0</v>
      </c>
      <c r="ET49" s="5">
        <f t="shared" si="101"/>
        <v>0</v>
      </c>
      <c r="EU49" s="5">
        <f t="shared" si="101"/>
        <v>0</v>
      </c>
      <c r="EV49" s="5">
        <f t="shared" si="101"/>
        <v>0</v>
      </c>
      <c r="EW49" s="5">
        <f t="shared" si="101"/>
        <v>0</v>
      </c>
      <c r="EX49" s="5">
        <f t="shared" si="101"/>
        <v>0</v>
      </c>
      <c r="EY49" s="5">
        <f t="shared" si="103"/>
        <v>0</v>
      </c>
      <c r="EZ49" s="5">
        <f t="shared" si="103"/>
        <v>0</v>
      </c>
      <c r="FA49" s="5">
        <f t="shared" si="103"/>
        <v>0</v>
      </c>
      <c r="FB49" s="5">
        <f t="shared" si="103"/>
        <v>0</v>
      </c>
      <c r="FC49" s="5">
        <f t="shared" si="103"/>
        <v>0</v>
      </c>
      <c r="FD49" s="5">
        <f t="shared" si="103"/>
        <v>0</v>
      </c>
      <c r="FE49" s="5">
        <f t="shared" si="103"/>
        <v>0</v>
      </c>
      <c r="FF49" s="5">
        <f t="shared" si="103"/>
        <v>0</v>
      </c>
      <c r="FG49" s="5">
        <f t="shared" si="103"/>
        <v>0</v>
      </c>
      <c r="FH49" s="5">
        <f t="shared" si="103"/>
        <v>0</v>
      </c>
      <c r="FI49" s="5">
        <f t="shared" si="103"/>
        <v>0</v>
      </c>
      <c r="FJ49" s="5">
        <f t="shared" si="103"/>
        <v>0</v>
      </c>
      <c r="FK49" s="5">
        <f t="shared" si="103"/>
        <v>0</v>
      </c>
      <c r="FL49" s="5">
        <f t="shared" si="103"/>
        <v>0</v>
      </c>
      <c r="FM49" s="5">
        <f t="shared" si="103"/>
        <v>0</v>
      </c>
      <c r="FN49" s="5">
        <f t="shared" si="103"/>
        <v>0</v>
      </c>
      <c r="FO49" s="5">
        <f t="shared" si="105"/>
        <v>0</v>
      </c>
      <c r="FP49" s="5">
        <f t="shared" si="105"/>
        <v>0</v>
      </c>
      <c r="FQ49" s="5">
        <f t="shared" si="11"/>
        <v>0</v>
      </c>
      <c r="FR49" s="5">
        <f t="shared" si="87"/>
        <v>0</v>
      </c>
      <c r="FS49" s="5">
        <f t="shared" si="88"/>
        <v>0</v>
      </c>
      <c r="FT49" s="5">
        <f t="shared" si="89"/>
        <v>0</v>
      </c>
      <c r="FU49" s="5">
        <f t="shared" si="90"/>
        <v>0</v>
      </c>
      <c r="FV49" s="5">
        <f t="shared" si="91"/>
        <v>0</v>
      </c>
      <c r="FW49" s="5">
        <f t="shared" si="92"/>
        <v>0</v>
      </c>
      <c r="FX49" s="5">
        <f t="shared" si="93"/>
        <v>0</v>
      </c>
    </row>
    <row r="50" spans="1:180" x14ac:dyDescent="0.2">
      <c r="A50" s="2">
        <v>31</v>
      </c>
      <c r="B50" s="1">
        <v>35765</v>
      </c>
      <c r="C50" s="6">
        <f>VLOOKUP(B50,'[1]1993'!$A$375:$IV$485,3,0)</f>
        <v>16433462</v>
      </c>
      <c r="D50" s="6">
        <f>VLOOKUP(B50,[2]jan94!$A$38:$IV$148,3,0)</f>
        <v>209955</v>
      </c>
      <c r="E50" s="6">
        <f>VLOOKUP(B50,[3]feb94!$A$38:$IV$148,3,0)</f>
        <v>120617</v>
      </c>
      <c r="F50" s="6">
        <f>VLOOKUP(B50,[4]mar94!$A$38:$IV$140,3,0)</f>
        <v>21186</v>
      </c>
      <c r="G50" s="6">
        <f>VLOOKUP(B50,[5]apr94!$A$38:$IV$146,3,0)</f>
        <v>99035</v>
      </c>
      <c r="H50" s="6">
        <f>VLOOKUP(B50,[6]may94!$A$38:$IV$1443,3,0)</f>
        <v>199366</v>
      </c>
      <c r="I50" s="6">
        <f>VLOOKUP(B50,[7]jun94!$A$38:$IV$143,3,0)</f>
        <v>80805</v>
      </c>
      <c r="J50" s="6">
        <f>VLOOKUP(B50,[8]jul94!$A$38:$IV$143,3,0)</f>
        <v>320921</v>
      </c>
      <c r="K50" s="6">
        <f>VLOOKUP(B50,[9]aug94!$A$38:$IV$142,3,0)</f>
        <v>116718</v>
      </c>
      <c r="L50" s="6">
        <f>VLOOKUP(B50,[10]sep94!$A$38:$IV$140,3,0)</f>
        <v>76425</v>
      </c>
      <c r="M50" s="6">
        <f>VLOOKUP(B50,[11]oct94!$A$38:$IV$139,3,0)</f>
        <v>125217</v>
      </c>
      <c r="N50" s="6">
        <f>VLOOKUP(B50,[12]nov94!$A$38:$IV$139,3,0)</f>
        <v>321232</v>
      </c>
      <c r="O50" s="6">
        <f>VLOOKUP(B50,[13]dec94!$A$38:$IV$138,3,0)</f>
        <v>115463</v>
      </c>
      <c r="P50" s="6">
        <f>VLOOKUP(B50,[14]jan95!$A$37:$IV$133,3,0)</f>
        <v>138956</v>
      </c>
      <c r="Q50" s="6">
        <f>VLOOKUP(B50,[15]feb95!$A$37:$IV$127,3,0)</f>
        <v>20783</v>
      </c>
      <c r="R50" s="6">
        <f>VLOOKUP(B50,[16]mar95!$A$37:$IV$128,3,0)</f>
        <v>44449</v>
      </c>
      <c r="S50" s="6">
        <f>VLOOKUP(B50,[17]apr95!$A$37:$IV$122,3,0)</f>
        <v>87826</v>
      </c>
      <c r="T50" s="6">
        <f>VLOOKUP(B50,[18]may95!$A$37:$IV$126,3,0)</f>
        <v>49765</v>
      </c>
      <c r="U50" s="6">
        <f>VLOOKUP(B50,[19]jun95!$A$37:$IV$141,3,0)</f>
        <v>72457</v>
      </c>
      <c r="V50" s="6" t="e">
        <f>VLOOKUP(B50,[20]jul95!$A$37:$IV$140,3,0)</f>
        <v>#N/A</v>
      </c>
      <c r="W50" s="6">
        <f>VLOOKUP(B50,[21]aug95!$A$37:$IV$139,3,0)</f>
        <v>209529</v>
      </c>
      <c r="X50" s="6">
        <f>VLOOKUP(B50,[22]sep95!$A$37:$IV$138,3,0)</f>
        <v>38399</v>
      </c>
      <c r="Y50" s="6">
        <f>VLOOKUP(B50,[23]oct95!$A$37:$IV$123,3,0)</f>
        <v>49009</v>
      </c>
      <c r="Z50" s="6">
        <f>VLOOKUP(B50,[24]nov95!$A$37:$IV$122,3,0)</f>
        <v>53179</v>
      </c>
      <c r="AA50" s="6">
        <f>VLOOKUP(B50,[25]dec95!$A$37:$IV$119,3,0)</f>
        <v>537071</v>
      </c>
      <c r="AB50" s="6">
        <f>VLOOKUP(B50,[26]jan96!$A$36:$IV$108,3,0)</f>
        <v>46596</v>
      </c>
      <c r="AC50" s="6">
        <f>VLOOKUP(B50,[27]feb96!$A$32:$IV$120,3,0)</f>
        <v>58560</v>
      </c>
      <c r="AD50" s="6">
        <f>VLOOKUP(B50,[28]mar96!$A$36:$IV$112,3,0)</f>
        <v>290636</v>
      </c>
      <c r="AE50" s="6">
        <f>VLOOKUP(B50,[29]apr96!$A$36:$IV$101,3,0)</f>
        <v>3516</v>
      </c>
      <c r="AF50" s="6">
        <f>VLOOKUP(B50,[30]may96!$A$36:$IV$111,3,0)</f>
        <v>7338</v>
      </c>
      <c r="AG50" s="6">
        <f>VLOOKUP(B50,[31]jun96!$A$36:$IV$111,3,0)</f>
        <v>1447471</v>
      </c>
      <c r="AH50" s="6" t="e">
        <f>VLOOKUP(B50,[32]jul96!$A$35:$IV$72,3,0)</f>
        <v>#N/A</v>
      </c>
      <c r="AI50" s="6">
        <f>VLOOKUP(B50,[33]aug96!$A$35:$IV$98,3,0)</f>
        <v>416002</v>
      </c>
      <c r="AJ50" s="6">
        <f>VLOOKUP(B50,[34]sep96!$A$36:$IV$98,3,0)</f>
        <v>31050</v>
      </c>
      <c r="AK50" s="6">
        <f>VLOOKUP(B50,[35]oct96!$A$36:$IV$107,3,0)</f>
        <v>44909</v>
      </c>
      <c r="AL50" s="6">
        <f>VLOOKUP(B50,[36]nov96!$A$36:$IV$106,3,0)</f>
        <v>197914</v>
      </c>
      <c r="AM50" s="6">
        <f>VLOOKUP(B50,[37]dec96!$A$36:$IV$105,3,0)</f>
        <v>45490</v>
      </c>
      <c r="AN50" s="6">
        <f>VLOOKUP(B50,[38]jan97!$A$35:$IV$100,3,0)</f>
        <v>158732</v>
      </c>
      <c r="AO50" s="6">
        <f>VLOOKUP(B50,[39]feb97!$A$42:$IV$106,3,0)</f>
        <v>60496</v>
      </c>
      <c r="AP50" s="6">
        <f>VLOOKUP(B50,[40]mar97!$A$35:$IV$96,3,0)</f>
        <v>316793</v>
      </c>
      <c r="AQ50" s="6">
        <f>VLOOKUP(B50,[41]apr97!$A$35:$IV$97,3,0)</f>
        <v>141046</v>
      </c>
      <c r="AR50" s="6">
        <f>VLOOKUP(B50,[42]may97!$A$35:$IV$96,3,0)</f>
        <v>89135</v>
      </c>
      <c r="AS50" s="6">
        <f>VLOOKUP(B50,[43]jun97!$A$35:$IV$95,3,0)</f>
        <v>469983</v>
      </c>
      <c r="AT50" s="6">
        <f>VLOOKUP(B50,[44]jul97!$A$35:$IV$94,3,0)</f>
        <v>173594</v>
      </c>
      <c r="AU50" s="6">
        <f>VLOOKUP(B50,[45]aug97!$A$35:$IV$96,3,0)</f>
        <v>209924</v>
      </c>
      <c r="AV50" s="6">
        <f>VLOOKUP(B50,[46]sep97!$A$35:$IV$92,3,0)</f>
        <v>850701</v>
      </c>
      <c r="AW50" s="6">
        <f>VLOOKUP(B50,[47]oct97!$A$35:$IV$91,3,0)</f>
        <v>501653</v>
      </c>
      <c r="AX50" s="6">
        <f>VLOOKUP(B50,[48]nov97!$A$35:$IV$90,3,0)</f>
        <v>469984</v>
      </c>
      <c r="AY50" s="6">
        <f>VLOOKUP(B50,[49]dec97!$A$35:$IV$89,3,0)</f>
        <v>177925</v>
      </c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N50" s="4">
        <v>35765</v>
      </c>
      <c r="CO50" s="5">
        <f t="shared" ref="CO50:DC66" si="110">(C50/1000000)/$A50</f>
        <v>0.53011167741935483</v>
      </c>
      <c r="CP50" s="5">
        <f t="shared" si="110"/>
        <v>6.7727419354838714E-3</v>
      </c>
      <c r="CQ50" s="5">
        <f t="shared" si="110"/>
        <v>3.8908709677419355E-3</v>
      </c>
      <c r="CR50" s="5">
        <f t="shared" si="110"/>
        <v>6.8341935483870963E-4</v>
      </c>
      <c r="CS50" s="5">
        <f t="shared" si="110"/>
        <v>3.1946774193548385E-3</v>
      </c>
      <c r="CT50" s="5">
        <f t="shared" si="110"/>
        <v>6.4311612903225806E-3</v>
      </c>
      <c r="CU50" s="5">
        <f t="shared" si="110"/>
        <v>2.6066129032258066E-3</v>
      </c>
      <c r="CV50" s="5">
        <f t="shared" si="110"/>
        <v>1.0352290322580646E-2</v>
      </c>
      <c r="CW50" s="5">
        <f t="shared" si="110"/>
        <v>3.7650967741935486E-3</v>
      </c>
      <c r="CX50" s="5">
        <f t="shared" si="110"/>
        <v>2.4653225806451616E-3</v>
      </c>
      <c r="CY50" s="5">
        <f t="shared" si="110"/>
        <v>4.039258064516129E-3</v>
      </c>
      <c r="CZ50" s="5">
        <f t="shared" si="110"/>
        <v>1.0362322580645162E-2</v>
      </c>
      <c r="DA50" s="5">
        <f t="shared" si="110"/>
        <v>3.7246129032258062E-3</v>
      </c>
      <c r="DB50" s="5">
        <f t="shared" si="110"/>
        <v>4.4824516129032257E-3</v>
      </c>
      <c r="DC50" s="5">
        <f t="shared" si="110"/>
        <v>6.7041935483870964E-4</v>
      </c>
      <c r="DD50" s="5">
        <f t="shared" si="109"/>
        <v>1.4338387096774195E-3</v>
      </c>
      <c r="DE50" s="5">
        <f t="shared" si="108"/>
        <v>2.8330967741935485E-3</v>
      </c>
      <c r="DF50" s="5">
        <f t="shared" si="106"/>
        <v>1.6053225806451612E-3</v>
      </c>
      <c r="DG50" s="5">
        <f t="shared" si="106"/>
        <v>2.337322580645161E-3</v>
      </c>
      <c r="DH50" s="5" t="e">
        <f t="shared" si="106"/>
        <v>#N/A</v>
      </c>
      <c r="DI50" s="5">
        <f t="shared" si="106"/>
        <v>6.7589999999999994E-3</v>
      </c>
      <c r="DJ50" s="5">
        <f t="shared" si="106"/>
        <v>1.2386774193548387E-3</v>
      </c>
      <c r="DK50" s="5">
        <f t="shared" si="106"/>
        <v>1.5809354838709677E-3</v>
      </c>
      <c r="DL50" s="5">
        <f t="shared" si="106"/>
        <v>1.7154516129032258E-3</v>
      </c>
      <c r="DM50" s="5">
        <f t="shared" si="106"/>
        <v>1.7324870967741934E-2</v>
      </c>
      <c r="DN50" s="5">
        <f t="shared" si="106"/>
        <v>1.5030967741935482E-3</v>
      </c>
      <c r="DO50" s="5">
        <f t="shared" si="106"/>
        <v>1.8890322580645161E-3</v>
      </c>
      <c r="DP50" s="5">
        <f t="shared" si="106"/>
        <v>9.375354838709677E-3</v>
      </c>
      <c r="DQ50" s="5">
        <f t="shared" si="106"/>
        <v>1.1341935483870968E-4</v>
      </c>
      <c r="DR50" s="5">
        <f t="shared" si="106"/>
        <v>2.3670967741935484E-4</v>
      </c>
      <c r="DS50" s="5">
        <f t="shared" si="106"/>
        <v>4.6692612903225808E-2</v>
      </c>
      <c r="DT50" s="5" t="e">
        <f t="shared" si="106"/>
        <v>#N/A</v>
      </c>
      <c r="DU50" s="5">
        <f t="shared" ref="DU50:EJ69" si="111">(AI50/1000000)/$A50</f>
        <v>1.3419419354838709E-2</v>
      </c>
      <c r="DV50" s="5">
        <f t="shared" si="107"/>
        <v>1.0016129032258065E-3</v>
      </c>
      <c r="DW50" s="5">
        <f t="shared" si="107"/>
        <v>1.4486774193548386E-3</v>
      </c>
      <c r="DX50" s="5">
        <f t="shared" si="107"/>
        <v>6.3843225806451617E-3</v>
      </c>
      <c r="DY50" s="5">
        <f t="shared" si="107"/>
        <v>1.4674193548387098E-3</v>
      </c>
      <c r="DZ50" s="5">
        <f t="shared" si="107"/>
        <v>5.1203870967741942E-3</v>
      </c>
      <c r="EA50" s="5">
        <f t="shared" si="107"/>
        <v>1.9514838709677419E-3</v>
      </c>
      <c r="EB50" s="5">
        <f t="shared" si="107"/>
        <v>1.0219129032258065E-2</v>
      </c>
      <c r="EC50" s="5">
        <f t="shared" si="107"/>
        <v>4.5498709677419353E-3</v>
      </c>
      <c r="ED50" s="5">
        <f t="shared" si="107"/>
        <v>2.8753225806451613E-3</v>
      </c>
      <c r="EE50" s="5">
        <f t="shared" si="107"/>
        <v>1.5160741935483871E-2</v>
      </c>
      <c r="EF50" s="5">
        <f t="shared" si="107"/>
        <v>5.599806451612903E-3</v>
      </c>
      <c r="EG50" s="5">
        <f t="shared" si="107"/>
        <v>6.7717419354838713E-3</v>
      </c>
      <c r="EH50" s="5">
        <f t="shared" si="107"/>
        <v>2.7441967741935486E-2</v>
      </c>
      <c r="EI50" s="5">
        <f t="shared" si="101"/>
        <v>1.6182354838709678E-2</v>
      </c>
      <c r="EJ50" s="5">
        <f t="shared" si="101"/>
        <v>1.5160774193548388E-2</v>
      </c>
      <c r="EK50" s="5">
        <f t="shared" si="101"/>
        <v>5.739516129032258E-3</v>
      </c>
      <c r="EL50" s="5">
        <f t="shared" si="101"/>
        <v>0</v>
      </c>
      <c r="EM50" s="5">
        <f t="shared" si="101"/>
        <v>0</v>
      </c>
      <c r="EN50" s="5">
        <f t="shared" si="101"/>
        <v>0</v>
      </c>
      <c r="EO50" s="5">
        <f t="shared" si="101"/>
        <v>0</v>
      </c>
      <c r="EP50" s="5">
        <f t="shared" si="101"/>
        <v>0</v>
      </c>
      <c r="EQ50" s="5">
        <f t="shared" si="101"/>
        <v>0</v>
      </c>
      <c r="ER50" s="5">
        <f t="shared" si="101"/>
        <v>0</v>
      </c>
      <c r="ES50" s="5">
        <f t="shared" si="101"/>
        <v>0</v>
      </c>
      <c r="ET50" s="5">
        <f t="shared" si="101"/>
        <v>0</v>
      </c>
      <c r="EU50" s="5">
        <f t="shared" si="101"/>
        <v>0</v>
      </c>
      <c r="EV50" s="5">
        <f t="shared" ref="EV50:FK66" si="112">(BJ50/1000000)/$A50</f>
        <v>0</v>
      </c>
      <c r="EW50" s="5">
        <f t="shared" si="112"/>
        <v>0</v>
      </c>
      <c r="EX50" s="5">
        <f t="shared" si="112"/>
        <v>0</v>
      </c>
      <c r="EY50" s="5">
        <f t="shared" si="103"/>
        <v>0</v>
      </c>
      <c r="EZ50" s="5">
        <f t="shared" si="103"/>
        <v>0</v>
      </c>
      <c r="FA50" s="5">
        <f t="shared" si="103"/>
        <v>0</v>
      </c>
      <c r="FB50" s="5">
        <f t="shared" si="103"/>
        <v>0</v>
      </c>
      <c r="FC50" s="5">
        <f t="shared" si="103"/>
        <v>0</v>
      </c>
      <c r="FD50" s="5">
        <f t="shared" si="103"/>
        <v>0</v>
      </c>
      <c r="FE50" s="5">
        <f t="shared" si="103"/>
        <v>0</v>
      </c>
      <c r="FF50" s="5">
        <f t="shared" si="103"/>
        <v>0</v>
      </c>
      <c r="FG50" s="5">
        <f t="shared" si="103"/>
        <v>0</v>
      </c>
      <c r="FH50" s="5">
        <f t="shared" si="103"/>
        <v>0</v>
      </c>
      <c r="FI50" s="5">
        <f t="shared" si="103"/>
        <v>0</v>
      </c>
      <c r="FJ50" s="5">
        <f t="shared" si="103"/>
        <v>0</v>
      </c>
      <c r="FK50" s="5">
        <f t="shared" si="103"/>
        <v>0</v>
      </c>
      <c r="FL50" s="5">
        <f t="shared" ref="FL50:FS88" si="113">(BZ50/1000000)/$A50</f>
        <v>0</v>
      </c>
      <c r="FM50" s="5">
        <f t="shared" si="113"/>
        <v>0</v>
      </c>
      <c r="FN50" s="5">
        <f t="shared" si="113"/>
        <v>0</v>
      </c>
      <c r="FO50" s="5">
        <f t="shared" si="105"/>
        <v>0</v>
      </c>
      <c r="FP50" s="5">
        <f t="shared" si="105"/>
        <v>0</v>
      </c>
      <c r="FQ50" s="5">
        <f t="shared" si="11"/>
        <v>0</v>
      </c>
      <c r="FR50" s="5">
        <f>(CF50/1000000)/$A50</f>
        <v>0</v>
      </c>
      <c r="FS50" s="5">
        <f>(CG50/1000000)/$A50</f>
        <v>0</v>
      </c>
      <c r="FT50" s="5">
        <f>(CH50/1000000)/$A50</f>
        <v>0</v>
      </c>
      <c r="FU50" s="5">
        <f>(CI50/1000000)/$A50</f>
        <v>0</v>
      </c>
      <c r="FV50" s="5">
        <f>(CJ50/1000000)/$A50</f>
        <v>0</v>
      </c>
      <c r="FW50" s="5">
        <f t="shared" ref="FW50:FX88" si="114">(CK50/1000000)/$A50</f>
        <v>0</v>
      </c>
      <c r="FX50" s="5">
        <f t="shared" si="114"/>
        <v>0</v>
      </c>
    </row>
    <row r="51" spans="1:180" x14ac:dyDescent="0.2">
      <c r="A51" s="2">
        <v>31</v>
      </c>
      <c r="B51" s="1">
        <v>35796</v>
      </c>
      <c r="C51" s="6">
        <f>VLOOKUP(B51,'[1]1993'!$A$375:$IV$485,3,0)</f>
        <v>15929643</v>
      </c>
      <c r="D51" s="6">
        <f>VLOOKUP(B51,[2]jan94!$A$38:$IV$148,3,0)</f>
        <v>220906</v>
      </c>
      <c r="E51" s="6">
        <f>VLOOKUP(B51,[3]feb94!$A$38:$IV$148,3,0)</f>
        <v>112567</v>
      </c>
      <c r="F51" s="6">
        <f>VLOOKUP(B51,[4]mar94!$A$38:$IV$140,3,0)</f>
        <v>22140</v>
      </c>
      <c r="G51" s="6">
        <f>VLOOKUP(B51,[5]apr94!$A$38:$IV$146,3,0)</f>
        <v>88048</v>
      </c>
      <c r="H51" s="6">
        <f>VLOOKUP(B51,[6]may94!$A$38:$IV$1443,3,0)</f>
        <v>223435</v>
      </c>
      <c r="I51" s="6">
        <f>VLOOKUP(B51,[7]jun94!$A$38:$IV$143,3,0)</f>
        <v>80440</v>
      </c>
      <c r="J51" s="6">
        <f>VLOOKUP(B51,[8]jul94!$A$38:$IV$143,3,0)</f>
        <v>322652</v>
      </c>
      <c r="K51" s="6">
        <f>VLOOKUP(B51,[9]aug94!$A$38:$IV$142,3,0)</f>
        <v>115746</v>
      </c>
      <c r="L51" s="6">
        <f>VLOOKUP(B51,[10]sep94!$A$38:$IV$140,3,0)</f>
        <v>129086</v>
      </c>
      <c r="M51" s="6">
        <f>VLOOKUP(B51,[11]oct94!$A$38:$IV$139,3,0)</f>
        <v>115668</v>
      </c>
      <c r="N51" s="6">
        <f>VLOOKUP(B51,[12]nov94!$A$38:$IV$139,3,0)</f>
        <v>322376</v>
      </c>
      <c r="O51" s="6">
        <f>VLOOKUP(B51,[13]dec94!$A$38:$IV$138,3,0)</f>
        <v>118795</v>
      </c>
      <c r="P51" s="6">
        <f>VLOOKUP(B51,[14]jan95!$A$37:$IV$133,3,0)</f>
        <v>136761</v>
      </c>
      <c r="Q51" s="6">
        <f>VLOOKUP(B51,[15]feb95!$A$37:$IV$127,3,0)</f>
        <v>20785</v>
      </c>
      <c r="R51" s="6">
        <f>VLOOKUP(B51,[16]mar95!$A$37:$IV$128,3,0)</f>
        <v>40092</v>
      </c>
      <c r="S51" s="6">
        <f>VLOOKUP(B51,[17]apr95!$A$37:$IV$122,3,0)</f>
        <v>84480</v>
      </c>
      <c r="T51" s="6">
        <f>VLOOKUP(B51,[18]may95!$A$37:$IV$126,3,0)</f>
        <v>49480</v>
      </c>
      <c r="U51" s="6">
        <f>VLOOKUP(B51,[19]jun95!$A$37:$IV$141,3,0)</f>
        <v>80957</v>
      </c>
      <c r="V51" s="6" t="e">
        <f>VLOOKUP(B51,[20]jul95!$A$37:$IV$140,3,0)</f>
        <v>#N/A</v>
      </c>
      <c r="W51" s="6">
        <f>VLOOKUP(B51,[21]aug95!$A$37:$IV$139,3,0)</f>
        <v>125612</v>
      </c>
      <c r="X51" s="6">
        <f>VLOOKUP(B51,[22]sep95!$A$37:$IV$138,3,0)</f>
        <v>40380</v>
      </c>
      <c r="Y51" s="6">
        <f>VLOOKUP(B51,[23]oct95!$A$37:$IV$123,3,0)</f>
        <v>36422</v>
      </c>
      <c r="Z51" s="6">
        <f>VLOOKUP(B51,[24]nov95!$A$37:$IV$122,3,0)</f>
        <v>52890</v>
      </c>
      <c r="AA51" s="6">
        <f>VLOOKUP(B51,[25]dec95!$A$37:$IV$119,3,0)</f>
        <v>550521</v>
      </c>
      <c r="AB51" s="6">
        <f>VLOOKUP(B51,[26]jan96!$A$36:$IV$108,3,0)</f>
        <v>53928</v>
      </c>
      <c r="AC51" s="6">
        <f>VLOOKUP(B51,[27]feb96!$A$32:$IV$120,3,0)</f>
        <v>58558</v>
      </c>
      <c r="AD51" s="6">
        <f>VLOOKUP(B51,[28]mar96!$A$36:$IV$112,3,0)</f>
        <v>263819</v>
      </c>
      <c r="AE51" s="6">
        <f>VLOOKUP(B51,[29]apr96!$A$36:$IV$101,3,0)</f>
        <v>3382</v>
      </c>
      <c r="AF51" s="6">
        <f>VLOOKUP(B51,[30]may96!$A$36:$IV$111,3,0)</f>
        <v>15952</v>
      </c>
      <c r="AG51" s="6">
        <f>VLOOKUP(B51,[31]jun96!$A$36:$IV$111,3,0)</f>
        <v>1414670</v>
      </c>
      <c r="AH51" s="6" t="e">
        <f>VLOOKUP(B51,[32]jul96!$A$35:$IV$72,3,0)</f>
        <v>#N/A</v>
      </c>
      <c r="AI51" s="6">
        <f>VLOOKUP(B51,[33]aug96!$A$35:$IV$98,3,0)</f>
        <v>412901</v>
      </c>
      <c r="AJ51" s="6">
        <f>VLOOKUP(B51,[34]sep96!$A$36:$IV$98,3,0)</f>
        <v>31526</v>
      </c>
      <c r="AK51" s="6">
        <f>VLOOKUP(B51,[35]oct96!$A$36:$IV$107,3,0)</f>
        <v>40425</v>
      </c>
      <c r="AL51" s="6">
        <f>VLOOKUP(B51,[36]nov96!$A$36:$IV$106,3,0)</f>
        <v>242200</v>
      </c>
      <c r="AM51" s="6">
        <f>VLOOKUP(B51,[37]dec96!$A$36:$IV$105,3,0)</f>
        <v>48099</v>
      </c>
      <c r="AN51" s="6">
        <f>VLOOKUP(B51,[38]jan97!$A$35:$IV$100,3,0)</f>
        <v>156613</v>
      </c>
      <c r="AO51" s="6">
        <f>VLOOKUP(B51,[39]feb97!$A$42:$IV$106,3,0)</f>
        <v>65568</v>
      </c>
      <c r="AP51" s="6">
        <f>VLOOKUP(B51,[40]mar97!$A$35:$IV$96,3,0)</f>
        <v>311724</v>
      </c>
      <c r="AQ51" s="6">
        <f>VLOOKUP(B51,[41]apr97!$A$35:$IV$97,3,0)</f>
        <v>130518</v>
      </c>
      <c r="AR51" s="6">
        <f>VLOOKUP(B51,[42]may97!$A$35:$IV$96,3,0)</f>
        <v>91333</v>
      </c>
      <c r="AS51" s="6">
        <f>VLOOKUP(B51,[43]jun97!$A$35:$IV$95,3,0)</f>
        <v>452503</v>
      </c>
      <c r="AT51" s="6">
        <f>VLOOKUP(B51,[44]jul97!$A$35:$IV$94,3,0)</f>
        <v>167407</v>
      </c>
      <c r="AU51" s="6">
        <f>VLOOKUP(B51,[45]aug97!$A$35:$IV$96,3,0)</f>
        <v>195291</v>
      </c>
      <c r="AV51" s="6">
        <f>VLOOKUP(B51,[46]sep97!$A$35:$IV$92,3,0)</f>
        <v>737377</v>
      </c>
      <c r="AW51" s="6">
        <f>VLOOKUP(B51,[47]oct97!$A$35:$IV$91,3,0)</f>
        <v>505153</v>
      </c>
      <c r="AX51" s="6">
        <f>VLOOKUP(B51,[48]nov97!$A$35:$IV$90,3,0)</f>
        <v>376275</v>
      </c>
      <c r="AY51" s="6">
        <f>VLOOKUP(B51,[49]dec97!$A$35:$IV$89,3,0)</f>
        <v>104265</v>
      </c>
      <c r="AZ51" s="6">
        <f>VLOOKUP(B51,[50]jan98!$A$34:$IV$84,3,0)</f>
        <v>51520</v>
      </c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N51" s="4">
        <v>35796</v>
      </c>
      <c r="CO51" s="5">
        <f t="shared" si="110"/>
        <v>0.51385945161290325</v>
      </c>
      <c r="CP51" s="5">
        <f t="shared" si="110"/>
        <v>7.1259999999999995E-3</v>
      </c>
      <c r="CQ51" s="5">
        <f t="shared" si="110"/>
        <v>3.6311935483870966E-3</v>
      </c>
      <c r="CR51" s="5">
        <f t="shared" si="110"/>
        <v>7.1419354838709681E-4</v>
      </c>
      <c r="CS51" s="5">
        <f t="shared" si="110"/>
        <v>2.840258064516129E-3</v>
      </c>
      <c r="CT51" s="5">
        <f t="shared" si="110"/>
        <v>7.2075806451612897E-3</v>
      </c>
      <c r="CU51" s="5">
        <f t="shared" si="110"/>
        <v>2.5948387096774192E-3</v>
      </c>
      <c r="CV51" s="5">
        <f t="shared" si="110"/>
        <v>1.0408129032258065E-2</v>
      </c>
      <c r="CW51" s="5">
        <f t="shared" si="110"/>
        <v>3.733741935483871E-3</v>
      </c>
      <c r="CX51" s="5">
        <f t="shared" si="110"/>
        <v>4.1640645161290322E-3</v>
      </c>
      <c r="CY51" s="5">
        <f t="shared" si="110"/>
        <v>3.7312258064516133E-3</v>
      </c>
      <c r="CZ51" s="5">
        <f t="shared" si="110"/>
        <v>1.0399225806451614E-2</v>
      </c>
      <c r="DA51" s="5">
        <f t="shared" si="110"/>
        <v>3.8320967741935484E-3</v>
      </c>
      <c r="DB51" s="5">
        <f t="shared" si="110"/>
        <v>4.4116451612903227E-3</v>
      </c>
      <c r="DC51" s="5">
        <f t="shared" si="110"/>
        <v>6.7048387096774198E-4</v>
      </c>
      <c r="DD51" s="5">
        <f t="shared" si="109"/>
        <v>1.2932903225806452E-3</v>
      </c>
      <c r="DE51" s="5">
        <f t="shared" si="108"/>
        <v>2.7251612903225805E-3</v>
      </c>
      <c r="DF51" s="5">
        <f t="shared" si="108"/>
        <v>1.5961290322580647E-3</v>
      </c>
      <c r="DG51" s="5">
        <f t="shared" si="108"/>
        <v>2.6115161290322579E-3</v>
      </c>
      <c r="DH51" s="5" t="e">
        <f t="shared" si="108"/>
        <v>#N/A</v>
      </c>
      <c r="DI51" s="5">
        <f t="shared" si="108"/>
        <v>4.052E-3</v>
      </c>
      <c r="DJ51" s="5">
        <f t="shared" si="108"/>
        <v>1.3025806451612903E-3</v>
      </c>
      <c r="DK51" s="5">
        <f t="shared" si="108"/>
        <v>1.1749032258064518E-3</v>
      </c>
      <c r="DL51" s="5">
        <f t="shared" si="108"/>
        <v>1.7061290322580645E-3</v>
      </c>
      <c r="DM51" s="5">
        <f t="shared" si="108"/>
        <v>1.7758741935483872E-2</v>
      </c>
      <c r="DN51" s="5">
        <f t="shared" si="108"/>
        <v>1.7396129032258064E-3</v>
      </c>
      <c r="DO51" s="5">
        <f t="shared" si="108"/>
        <v>1.8889677419354838E-3</v>
      </c>
      <c r="DP51" s="5">
        <f t="shared" si="108"/>
        <v>8.5102903225806464E-3</v>
      </c>
      <c r="DQ51" s="5">
        <f t="shared" si="108"/>
        <v>1.0909677419354838E-4</v>
      </c>
      <c r="DR51" s="5">
        <f t="shared" si="108"/>
        <v>5.1458064516129033E-4</v>
      </c>
      <c r="DS51" s="5">
        <f t="shared" si="108"/>
        <v>4.5634516129032264E-2</v>
      </c>
      <c r="DT51" s="5" t="e">
        <f t="shared" si="108"/>
        <v>#N/A</v>
      </c>
      <c r="DU51" s="5">
        <f t="shared" si="111"/>
        <v>1.3319387096774195E-2</v>
      </c>
      <c r="DV51" s="5">
        <f t="shared" si="107"/>
        <v>1.0169677419354839E-3</v>
      </c>
      <c r="DW51" s="5">
        <f t="shared" si="107"/>
        <v>1.3040322580645163E-3</v>
      </c>
      <c r="DX51" s="5">
        <f t="shared" si="107"/>
        <v>7.8129032258064512E-3</v>
      </c>
      <c r="DY51" s="5">
        <f t="shared" si="107"/>
        <v>1.5515806451612904E-3</v>
      </c>
      <c r="DZ51" s="5">
        <f t="shared" si="107"/>
        <v>5.0520322580645165E-3</v>
      </c>
      <c r="EA51" s="5">
        <f t="shared" si="107"/>
        <v>2.1150967741935486E-3</v>
      </c>
      <c r="EB51" s="5">
        <f t="shared" si="107"/>
        <v>1.0055612903225807E-2</v>
      </c>
      <c r="EC51" s="5">
        <f t="shared" si="107"/>
        <v>4.2102580645161291E-3</v>
      </c>
      <c r="ED51" s="5">
        <f t="shared" si="107"/>
        <v>2.9462258064516128E-3</v>
      </c>
      <c r="EE51" s="5">
        <f t="shared" si="107"/>
        <v>1.4596870967741935E-2</v>
      </c>
      <c r="EF51" s="5">
        <f t="shared" si="107"/>
        <v>5.4002258064516128E-3</v>
      </c>
      <c r="EG51" s="5">
        <f t="shared" si="107"/>
        <v>6.2997096774193547E-3</v>
      </c>
      <c r="EH51" s="5">
        <f t="shared" si="107"/>
        <v>2.3786354838709677E-2</v>
      </c>
      <c r="EI51" s="5">
        <f t="shared" si="107"/>
        <v>1.6295258064516129E-2</v>
      </c>
      <c r="EJ51" s="5">
        <f t="shared" si="107"/>
        <v>1.2137903225806452E-2</v>
      </c>
      <c r="EK51" s="5">
        <f t="shared" si="107"/>
        <v>3.3633870967741935E-3</v>
      </c>
      <c r="EL51" s="5">
        <f t="shared" ref="EL51:FA72" si="115">(AZ51/1000000)/$A51</f>
        <v>1.6619354838709678E-3</v>
      </c>
      <c r="EM51" s="5">
        <f t="shared" si="115"/>
        <v>0</v>
      </c>
      <c r="EN51" s="5">
        <f t="shared" si="115"/>
        <v>0</v>
      </c>
      <c r="EO51" s="5">
        <f t="shared" si="115"/>
        <v>0</v>
      </c>
      <c r="EP51" s="5">
        <f t="shared" si="115"/>
        <v>0</v>
      </c>
      <c r="EQ51" s="5">
        <f t="shared" si="115"/>
        <v>0</v>
      </c>
      <c r="ER51" s="5">
        <f t="shared" si="115"/>
        <v>0</v>
      </c>
      <c r="ES51" s="5">
        <f t="shared" si="115"/>
        <v>0</v>
      </c>
      <c r="ET51" s="5">
        <f t="shared" si="115"/>
        <v>0</v>
      </c>
      <c r="EU51" s="5">
        <f t="shared" si="115"/>
        <v>0</v>
      </c>
      <c r="EV51" s="5">
        <f t="shared" si="112"/>
        <v>0</v>
      </c>
      <c r="EW51" s="5">
        <f t="shared" si="112"/>
        <v>0</v>
      </c>
      <c r="EX51" s="5">
        <f t="shared" si="112"/>
        <v>0</v>
      </c>
      <c r="EY51" s="5">
        <f t="shared" si="112"/>
        <v>0</v>
      </c>
      <c r="EZ51" s="5">
        <f t="shared" si="112"/>
        <v>0</v>
      </c>
      <c r="FA51" s="5">
        <f t="shared" si="112"/>
        <v>0</v>
      </c>
      <c r="FB51" s="5">
        <f t="shared" si="112"/>
        <v>0</v>
      </c>
      <c r="FC51" s="5">
        <f t="shared" si="112"/>
        <v>0</v>
      </c>
      <c r="FD51" s="5">
        <f t="shared" si="112"/>
        <v>0</v>
      </c>
      <c r="FE51" s="5">
        <f t="shared" si="112"/>
        <v>0</v>
      </c>
      <c r="FF51" s="5">
        <f t="shared" si="112"/>
        <v>0</v>
      </c>
      <c r="FG51" s="5">
        <f t="shared" si="112"/>
        <v>0</v>
      </c>
      <c r="FH51" s="5">
        <f t="shared" si="112"/>
        <v>0</v>
      </c>
      <c r="FI51" s="5">
        <f t="shared" si="112"/>
        <v>0</v>
      </c>
      <c r="FJ51" s="5">
        <f t="shared" si="112"/>
        <v>0</v>
      </c>
      <c r="FK51" s="5">
        <f t="shared" si="112"/>
        <v>0</v>
      </c>
      <c r="FL51" s="5">
        <f t="shared" si="113"/>
        <v>0</v>
      </c>
      <c r="FM51" s="5">
        <f t="shared" si="113"/>
        <v>0</v>
      </c>
      <c r="FN51" s="5">
        <f t="shared" si="113"/>
        <v>0</v>
      </c>
      <c r="FO51" s="5">
        <f t="shared" si="105"/>
        <v>0</v>
      </c>
      <c r="FP51" s="5">
        <f t="shared" si="105"/>
        <v>0</v>
      </c>
      <c r="FQ51" s="5">
        <f t="shared" si="105"/>
        <v>0</v>
      </c>
      <c r="FR51" s="5">
        <f t="shared" si="105"/>
        <v>0</v>
      </c>
      <c r="FS51" s="5">
        <f t="shared" si="105"/>
        <v>0</v>
      </c>
      <c r="FT51" s="5">
        <f t="shared" si="105"/>
        <v>0</v>
      </c>
      <c r="FU51" s="5">
        <f t="shared" si="105"/>
        <v>0</v>
      </c>
      <c r="FV51" s="5">
        <f t="shared" si="105"/>
        <v>0</v>
      </c>
      <c r="FW51" s="5">
        <f t="shared" si="114"/>
        <v>0</v>
      </c>
      <c r="FX51" s="5">
        <f t="shared" si="114"/>
        <v>0</v>
      </c>
    </row>
    <row r="52" spans="1:180" x14ac:dyDescent="0.2">
      <c r="A52" s="2">
        <v>28</v>
      </c>
      <c r="B52" s="1">
        <v>35827</v>
      </c>
      <c r="C52" s="6">
        <f>VLOOKUP(B52,'[1]1993'!$A$375:$IV$485,3,0)</f>
        <v>14817230</v>
      </c>
      <c r="D52" s="6">
        <f>VLOOKUP(B52,[2]jan94!$A$38:$IV$148,3,0)</f>
        <v>194203</v>
      </c>
      <c r="E52" s="6">
        <f>VLOOKUP(B52,[3]feb94!$A$38:$IV$148,3,0)</f>
        <v>103140</v>
      </c>
      <c r="F52" s="6">
        <f>VLOOKUP(B52,[4]mar94!$A$38:$IV$140,3,0)</f>
        <v>22210</v>
      </c>
      <c r="G52" s="6">
        <f>VLOOKUP(B52,[5]apr94!$A$38:$IV$146,3,0)</f>
        <v>81694</v>
      </c>
      <c r="H52" s="6">
        <f>VLOOKUP(B52,[6]may94!$A$38:$IV$1443,3,0)</f>
        <v>196107</v>
      </c>
      <c r="I52" s="6">
        <f>VLOOKUP(B52,[7]jun94!$A$38:$IV$143,3,0)</f>
        <v>72582</v>
      </c>
      <c r="J52" s="6">
        <f>VLOOKUP(B52,[8]jul94!$A$38:$IV$143,3,0)</f>
        <v>288635</v>
      </c>
      <c r="K52" s="6">
        <f>VLOOKUP(B52,[9]aug94!$A$38:$IV$142,3,0)</f>
        <v>107470</v>
      </c>
      <c r="L52" s="6">
        <f>VLOOKUP(B52,[10]sep94!$A$38:$IV$140,3,0)</f>
        <v>70106</v>
      </c>
      <c r="M52" s="6">
        <f>VLOOKUP(B52,[11]oct94!$A$38:$IV$139,3,0)</f>
        <v>117979</v>
      </c>
      <c r="N52" s="6">
        <f>VLOOKUP(B52,[12]nov94!$A$38:$IV$139,3,0)</f>
        <v>291083</v>
      </c>
      <c r="O52" s="6">
        <f>VLOOKUP(B52,[13]dec94!$A$38:$IV$138,3,0)</f>
        <v>106790</v>
      </c>
      <c r="P52" s="6">
        <f>VLOOKUP(B52,[14]jan95!$A$37:$IV$133,3,0)</f>
        <v>119533</v>
      </c>
      <c r="Q52" s="6">
        <f>VLOOKUP(B52,[15]feb95!$A$37:$IV$127,3,0)</f>
        <v>18039</v>
      </c>
      <c r="R52" s="6">
        <f>VLOOKUP(B52,[16]mar95!$A$37:$IV$128,3,0)</f>
        <v>40721</v>
      </c>
      <c r="S52" s="6">
        <f>VLOOKUP(B52,[17]apr95!$A$37:$IV$122,3,0)</f>
        <v>71395</v>
      </c>
      <c r="T52" s="6">
        <f>VLOOKUP(B52,[18]may95!$A$37:$IV$126,3,0)</f>
        <v>44281</v>
      </c>
      <c r="U52" s="6">
        <f>VLOOKUP(B52,[19]jun95!$A$37:$IV$141,3,0)</f>
        <v>69985</v>
      </c>
      <c r="V52" s="6" t="e">
        <f>VLOOKUP(B52,[20]jul95!$A$37:$IV$140,3,0)</f>
        <v>#N/A</v>
      </c>
      <c r="W52" s="6">
        <f>VLOOKUP(B52,[21]aug95!$A$37:$IV$139,3,0)</f>
        <v>190534</v>
      </c>
      <c r="X52" s="6">
        <f>VLOOKUP(B52,[22]sep95!$A$37:$IV$138,3,0)</f>
        <v>34843</v>
      </c>
      <c r="Y52" s="6">
        <f>VLOOKUP(B52,[23]oct95!$A$37:$IV$123,3,0)</f>
        <v>32930</v>
      </c>
      <c r="Z52" s="6">
        <f>VLOOKUP(B52,[24]nov95!$A$37:$IV$122,3,0)</f>
        <v>48362</v>
      </c>
      <c r="AA52" s="6">
        <f>VLOOKUP(B52,[25]dec95!$A$37:$IV$119,3,0)</f>
        <v>493171</v>
      </c>
      <c r="AB52" s="6">
        <f>VLOOKUP(B52,[26]jan96!$A$36:$IV$108,3,0)</f>
        <v>48709</v>
      </c>
      <c r="AC52" s="6">
        <f>VLOOKUP(B52,[27]feb96!$A$32:$IV$120,3,0)</f>
        <v>48826</v>
      </c>
      <c r="AD52" s="6">
        <f>VLOOKUP(B52,[28]mar96!$A$36:$IV$112,3,0)</f>
        <v>243034</v>
      </c>
      <c r="AE52" s="6">
        <f>VLOOKUP(B52,[29]apr96!$A$36:$IV$101,3,0)</f>
        <v>3002</v>
      </c>
      <c r="AF52" s="6">
        <f>VLOOKUP(B52,[30]may96!$A$36:$IV$111,3,0)</f>
        <v>6270</v>
      </c>
      <c r="AG52" s="6">
        <f>VLOOKUP(B52,[31]jun96!$A$36:$IV$111,3,0)</f>
        <v>1245211</v>
      </c>
      <c r="AH52" s="6" t="e">
        <f>VLOOKUP(B52,[32]jul96!$A$35:$IV$72,3,0)</f>
        <v>#N/A</v>
      </c>
      <c r="AI52" s="6">
        <f>VLOOKUP(B52,[33]aug96!$A$35:$IV$98,3,0)</f>
        <v>455604</v>
      </c>
      <c r="AJ52" s="6">
        <f>VLOOKUP(B52,[34]sep96!$A$36:$IV$98,3,0)</f>
        <v>26445</v>
      </c>
      <c r="AK52" s="6">
        <f>VLOOKUP(B52,[35]oct96!$A$36:$IV$107,3,0)</f>
        <v>35058</v>
      </c>
      <c r="AL52" s="6">
        <f>VLOOKUP(B52,[36]nov96!$A$36:$IV$106,3,0)</f>
        <v>210872</v>
      </c>
      <c r="AM52" s="6">
        <f>VLOOKUP(B52,[37]dec96!$A$36:$IV$105,3,0)</f>
        <v>43086</v>
      </c>
      <c r="AN52" s="6">
        <f>VLOOKUP(B52,[38]jan97!$A$35:$IV$100,3,0)</f>
        <v>137669</v>
      </c>
      <c r="AO52" s="6">
        <f>VLOOKUP(B52,[39]feb97!$A$42:$IV$106,3,0)</f>
        <v>56072</v>
      </c>
      <c r="AP52" s="6">
        <f>VLOOKUP(B52,[40]mar97!$A$35:$IV$96,3,0)</f>
        <v>273136</v>
      </c>
      <c r="AQ52" s="6">
        <f>VLOOKUP(B52,[41]apr97!$A$35:$IV$97,3,0)</f>
        <v>111824</v>
      </c>
      <c r="AR52" s="6">
        <f>VLOOKUP(B52,[42]may97!$A$35:$IV$96,3,0)</f>
        <v>75386</v>
      </c>
      <c r="AS52" s="6">
        <f>VLOOKUP(B52,[43]jun97!$A$35:$IV$95,3,0)</f>
        <v>388295</v>
      </c>
      <c r="AT52" s="6">
        <f>VLOOKUP(B52,[44]jul97!$A$35:$IV$94,3,0)</f>
        <v>143781</v>
      </c>
      <c r="AU52" s="6">
        <f>VLOOKUP(B52,[45]aug97!$A$35:$IV$96,3,0)</f>
        <v>171698</v>
      </c>
      <c r="AV52" s="6">
        <f>VLOOKUP(B52,[46]sep97!$A$35:$IV$92,3,0)</f>
        <v>641132</v>
      </c>
      <c r="AW52" s="6">
        <f>VLOOKUP(B52,[47]oct97!$A$35:$IV$91,3,0)</f>
        <v>516849</v>
      </c>
      <c r="AX52" s="6">
        <f>VLOOKUP(B52,[48]nov97!$A$35:$IV$90,3,0)</f>
        <v>304208</v>
      </c>
      <c r="AY52" s="6">
        <f>VLOOKUP(B52,[49]dec97!$A$35:$IV$89,3,0)</f>
        <v>185198</v>
      </c>
      <c r="AZ52" s="6">
        <f>VLOOKUP(B52,[50]jan98!$A$34:$IV$84,3,0)</f>
        <v>204127</v>
      </c>
      <c r="BA52" s="6">
        <f>VLOOKUP(B52,[51]feb98!$A$34:$IV$82,3,0)</f>
        <v>259324</v>
      </c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N52" s="4">
        <v>35827</v>
      </c>
      <c r="CO52" s="5">
        <f t="shared" si="110"/>
        <v>0.52918678571428568</v>
      </c>
      <c r="CP52" s="5">
        <f t="shared" si="110"/>
        <v>6.9358214285714283E-3</v>
      </c>
      <c r="CQ52" s="5">
        <f t="shared" si="110"/>
        <v>3.6835714285714284E-3</v>
      </c>
      <c r="CR52" s="5">
        <f t="shared" si="110"/>
        <v>7.9321428571428577E-4</v>
      </c>
      <c r="CS52" s="5">
        <f t="shared" si="110"/>
        <v>2.9176428571428574E-3</v>
      </c>
      <c r="CT52" s="5">
        <f t="shared" si="110"/>
        <v>7.0038214285714287E-3</v>
      </c>
      <c r="CU52" s="5">
        <f t="shared" si="110"/>
        <v>2.5922142857142854E-3</v>
      </c>
      <c r="CV52" s="5">
        <f t="shared" si="110"/>
        <v>1.0308392857142856E-2</v>
      </c>
      <c r="CW52" s="5">
        <f t="shared" si="110"/>
        <v>3.8382142857142855E-3</v>
      </c>
      <c r="CX52" s="5">
        <f t="shared" si="110"/>
        <v>2.5037857142857145E-3</v>
      </c>
      <c r="CY52" s="5">
        <f t="shared" si="110"/>
        <v>4.2135357142857139E-3</v>
      </c>
      <c r="CZ52" s="5">
        <f t="shared" si="110"/>
        <v>1.0395821428571428E-2</v>
      </c>
      <c r="DA52" s="5">
        <f t="shared" si="110"/>
        <v>3.8139285714285714E-3</v>
      </c>
      <c r="DB52" s="5">
        <f t="shared" si="110"/>
        <v>4.2690357142857139E-3</v>
      </c>
      <c r="DC52" s="5">
        <f t="shared" si="110"/>
        <v>6.4424999999999997E-4</v>
      </c>
      <c r="DD52" s="5">
        <f t="shared" si="109"/>
        <v>1.4543214285714285E-3</v>
      </c>
      <c r="DE52" s="5">
        <f t="shared" si="108"/>
        <v>2.5498214285714286E-3</v>
      </c>
      <c r="DF52" s="5">
        <f t="shared" si="108"/>
        <v>1.5814642857142857E-3</v>
      </c>
      <c r="DG52" s="5">
        <f t="shared" si="108"/>
        <v>2.4994642857142859E-3</v>
      </c>
      <c r="DH52" s="5" t="e">
        <f t="shared" si="108"/>
        <v>#N/A</v>
      </c>
      <c r="DI52" s="5">
        <f t="shared" si="108"/>
        <v>6.8047857142857146E-3</v>
      </c>
      <c r="DJ52" s="5">
        <f t="shared" si="108"/>
        <v>1.2443928571428571E-3</v>
      </c>
      <c r="DK52" s="5">
        <f t="shared" si="108"/>
        <v>1.1760714285714287E-3</v>
      </c>
      <c r="DL52" s="5">
        <f t="shared" si="108"/>
        <v>1.7272142857142857E-3</v>
      </c>
      <c r="DM52" s="5">
        <f t="shared" si="108"/>
        <v>1.761325E-2</v>
      </c>
      <c r="DN52" s="5">
        <f t="shared" si="108"/>
        <v>1.739607142857143E-3</v>
      </c>
      <c r="DO52" s="5">
        <f t="shared" si="108"/>
        <v>1.7437857142857144E-3</v>
      </c>
      <c r="DP52" s="5">
        <f t="shared" si="108"/>
        <v>8.6797857142857145E-3</v>
      </c>
      <c r="DQ52" s="5">
        <f t="shared" si="108"/>
        <v>1.0721428571428571E-4</v>
      </c>
      <c r="DR52" s="5">
        <f t="shared" si="108"/>
        <v>2.2392857142857145E-4</v>
      </c>
      <c r="DS52" s="5">
        <f t="shared" si="108"/>
        <v>4.447182142857143E-2</v>
      </c>
      <c r="DT52" s="5" t="e">
        <f t="shared" si="108"/>
        <v>#N/A</v>
      </c>
      <c r="DU52" s="5">
        <f t="shared" si="111"/>
        <v>1.627157142857143E-2</v>
      </c>
      <c r="DV52" s="5">
        <f t="shared" si="107"/>
        <v>9.4446428571428567E-4</v>
      </c>
      <c r="DW52" s="5">
        <f t="shared" si="107"/>
        <v>1.2520714285714286E-3</v>
      </c>
      <c r="DX52" s="5">
        <f t="shared" si="107"/>
        <v>7.5311428571428569E-3</v>
      </c>
      <c r="DY52" s="5">
        <f t="shared" si="107"/>
        <v>1.5387857142857143E-3</v>
      </c>
      <c r="DZ52" s="5">
        <f t="shared" si="107"/>
        <v>4.9167500000000001E-3</v>
      </c>
      <c r="EA52" s="5">
        <f t="shared" si="107"/>
        <v>2.0025714285714286E-3</v>
      </c>
      <c r="EB52" s="5">
        <f t="shared" si="107"/>
        <v>9.7548571428571432E-3</v>
      </c>
      <c r="EC52" s="5">
        <f t="shared" si="107"/>
        <v>3.9937142857142862E-3</v>
      </c>
      <c r="ED52" s="5">
        <f t="shared" si="107"/>
        <v>2.6923571428571426E-3</v>
      </c>
      <c r="EE52" s="5">
        <f t="shared" si="107"/>
        <v>1.3867678571428571E-2</v>
      </c>
      <c r="EF52" s="5">
        <f t="shared" si="107"/>
        <v>5.1350357142857144E-3</v>
      </c>
      <c r="EG52" s="5">
        <f t="shared" si="107"/>
        <v>6.1320714285714286E-3</v>
      </c>
      <c r="EH52" s="5">
        <f t="shared" si="107"/>
        <v>2.289757142857143E-2</v>
      </c>
      <c r="EI52" s="5">
        <f t="shared" si="107"/>
        <v>1.8458892857142858E-2</v>
      </c>
      <c r="EJ52" s="5">
        <f t="shared" si="107"/>
        <v>1.0864571428571428E-2</v>
      </c>
      <c r="EK52" s="5">
        <f t="shared" si="107"/>
        <v>6.6142142857142858E-3</v>
      </c>
      <c r="EL52" s="5">
        <f t="shared" si="115"/>
        <v>7.2902499999999999E-3</v>
      </c>
      <c r="EM52" s="5">
        <f t="shared" si="115"/>
        <v>9.261571428571428E-3</v>
      </c>
      <c r="EN52" s="5">
        <f t="shared" si="115"/>
        <v>0</v>
      </c>
      <c r="EO52" s="5">
        <f t="shared" si="115"/>
        <v>0</v>
      </c>
      <c r="EP52" s="5">
        <f t="shared" si="115"/>
        <v>0</v>
      </c>
      <c r="EQ52" s="5">
        <f t="shared" si="115"/>
        <v>0</v>
      </c>
      <c r="ER52" s="5">
        <f t="shared" si="115"/>
        <v>0</v>
      </c>
      <c r="ES52" s="5">
        <f t="shared" si="115"/>
        <v>0</v>
      </c>
      <c r="ET52" s="5">
        <f t="shared" si="115"/>
        <v>0</v>
      </c>
      <c r="EU52" s="5">
        <f t="shared" si="115"/>
        <v>0</v>
      </c>
      <c r="EV52" s="5">
        <f t="shared" si="112"/>
        <v>0</v>
      </c>
      <c r="EW52" s="5">
        <f t="shared" si="112"/>
        <v>0</v>
      </c>
      <c r="EX52" s="5">
        <f t="shared" si="112"/>
        <v>0</v>
      </c>
      <c r="EY52" s="5">
        <f t="shared" si="112"/>
        <v>0</v>
      </c>
      <c r="EZ52" s="5">
        <f t="shared" si="112"/>
        <v>0</v>
      </c>
      <c r="FA52" s="5">
        <f t="shared" si="112"/>
        <v>0</v>
      </c>
      <c r="FB52" s="5">
        <f t="shared" si="112"/>
        <v>0</v>
      </c>
      <c r="FC52" s="5">
        <f t="shared" si="112"/>
        <v>0</v>
      </c>
      <c r="FD52" s="5">
        <f t="shared" si="112"/>
        <v>0</v>
      </c>
      <c r="FE52" s="5">
        <f t="shared" si="112"/>
        <v>0</v>
      </c>
      <c r="FF52" s="5">
        <f t="shared" si="112"/>
        <v>0</v>
      </c>
      <c r="FG52" s="5">
        <f t="shared" si="112"/>
        <v>0</v>
      </c>
      <c r="FH52" s="5">
        <f t="shared" si="112"/>
        <v>0</v>
      </c>
      <c r="FI52" s="5">
        <f t="shared" si="112"/>
        <v>0</v>
      </c>
      <c r="FJ52" s="5">
        <f t="shared" si="112"/>
        <v>0</v>
      </c>
      <c r="FK52" s="5">
        <f t="shared" si="112"/>
        <v>0</v>
      </c>
      <c r="FL52" s="5">
        <f t="shared" si="113"/>
        <v>0</v>
      </c>
      <c r="FM52" s="5">
        <f t="shared" si="113"/>
        <v>0</v>
      </c>
      <c r="FN52" s="5">
        <f t="shared" si="113"/>
        <v>0</v>
      </c>
      <c r="FO52" s="5">
        <f t="shared" si="105"/>
        <v>0</v>
      </c>
      <c r="FP52" s="5">
        <f t="shared" si="105"/>
        <v>0</v>
      </c>
      <c r="FQ52" s="5">
        <f t="shared" si="105"/>
        <v>0</v>
      </c>
      <c r="FR52" s="5">
        <f t="shared" si="105"/>
        <v>0</v>
      </c>
      <c r="FS52" s="5">
        <f t="shared" si="105"/>
        <v>0</v>
      </c>
      <c r="FT52" s="5">
        <f t="shared" si="105"/>
        <v>0</v>
      </c>
      <c r="FU52" s="5">
        <f t="shared" si="105"/>
        <v>0</v>
      </c>
      <c r="FV52" s="5">
        <f t="shared" si="105"/>
        <v>0</v>
      </c>
      <c r="FW52" s="5">
        <f t="shared" si="114"/>
        <v>0</v>
      </c>
      <c r="FX52" s="5">
        <f t="shared" si="114"/>
        <v>0</v>
      </c>
    </row>
    <row r="53" spans="1:180" x14ac:dyDescent="0.2">
      <c r="A53" s="2">
        <v>31</v>
      </c>
      <c r="B53" s="1">
        <v>35855</v>
      </c>
      <c r="C53" s="6">
        <f>VLOOKUP(B53,'[1]1993'!$A$375:$IV$485,3,0)</f>
        <v>15927880</v>
      </c>
      <c r="D53" s="6">
        <f>VLOOKUP(B53,[2]jan94!$A$38:$IV$148,3,0)</f>
        <v>205621</v>
      </c>
      <c r="E53" s="6">
        <f>VLOOKUP(B53,[3]feb94!$A$38:$IV$148,3,0)</f>
        <v>102886</v>
      </c>
      <c r="F53" s="6">
        <f>VLOOKUP(B53,[4]mar94!$A$38:$IV$140,3,0)</f>
        <v>20940</v>
      </c>
      <c r="G53" s="6">
        <f>VLOOKUP(B53,[5]apr94!$A$38:$IV$146,3,0)</f>
        <v>82636</v>
      </c>
      <c r="H53" s="6">
        <f>VLOOKUP(B53,[6]may94!$A$38:$IV$1443,3,0)</f>
        <v>192008</v>
      </c>
      <c r="I53" s="6">
        <f>VLOOKUP(B53,[7]jun94!$A$38:$IV$143,3,0)</f>
        <v>68167</v>
      </c>
      <c r="J53" s="6">
        <f>VLOOKUP(B53,[8]jul94!$A$38:$IV$143,3,0)</f>
        <v>285490</v>
      </c>
      <c r="K53" s="6">
        <f>VLOOKUP(B53,[9]aug94!$A$38:$IV$142,3,0)</f>
        <v>111470</v>
      </c>
      <c r="L53" s="6">
        <f>VLOOKUP(B53,[10]sep94!$A$38:$IV$140,3,0)</f>
        <v>61978</v>
      </c>
      <c r="M53" s="6">
        <f>VLOOKUP(B53,[11]oct94!$A$38:$IV$139,3,0)</f>
        <v>120747</v>
      </c>
      <c r="N53" s="6">
        <f>VLOOKUP(B53,[12]nov94!$A$38:$IV$139,3,0)</f>
        <v>295700</v>
      </c>
      <c r="O53" s="6">
        <f>VLOOKUP(B53,[13]dec94!$A$38:$IV$138,3,0)</f>
        <v>95058</v>
      </c>
      <c r="P53" s="6">
        <f>VLOOKUP(B53,[14]jan95!$A$37:$IV$133,3,0)</f>
        <v>132434</v>
      </c>
      <c r="Q53" s="6">
        <f>VLOOKUP(B53,[15]feb95!$A$37:$IV$127,3,0)</f>
        <v>19812</v>
      </c>
      <c r="R53" s="6">
        <f>VLOOKUP(B53,[16]mar95!$A$37:$IV$128,3,0)</f>
        <v>40956</v>
      </c>
      <c r="S53" s="6">
        <f>VLOOKUP(B53,[17]apr95!$A$37:$IV$122,3,0)</f>
        <v>74739</v>
      </c>
      <c r="T53" s="6">
        <f>VLOOKUP(B53,[18]may95!$A$37:$IV$126,3,0)</f>
        <v>45336</v>
      </c>
      <c r="U53" s="6">
        <f>VLOOKUP(B53,[19]jun95!$A$37:$IV$141,3,0)</f>
        <v>65887</v>
      </c>
      <c r="V53" s="6" t="e">
        <f>VLOOKUP(B53,[20]jul95!$A$37:$IV$140,3,0)</f>
        <v>#N/A</v>
      </c>
      <c r="W53" s="6">
        <f>VLOOKUP(B53,[21]aug95!$A$37:$IV$139,3,0)</f>
        <v>199468</v>
      </c>
      <c r="X53" s="6">
        <f>VLOOKUP(B53,[22]sep95!$A$37:$IV$138,3,0)</f>
        <v>39431</v>
      </c>
      <c r="Y53" s="6">
        <f>VLOOKUP(B53,[23]oct95!$A$37:$IV$123,3,0)</f>
        <v>47299</v>
      </c>
      <c r="Z53" s="6">
        <f>VLOOKUP(B53,[24]nov95!$A$37:$IV$122,3,0)</f>
        <v>45652</v>
      </c>
      <c r="AA53" s="6">
        <f>VLOOKUP(B53,[25]dec95!$A$37:$IV$119,3,0)</f>
        <v>540557</v>
      </c>
      <c r="AB53" s="6">
        <f>VLOOKUP(B53,[26]jan96!$A$36:$IV$108,3,0)</f>
        <v>49097</v>
      </c>
      <c r="AC53" s="6">
        <f>VLOOKUP(B53,[27]feb96!$A$32:$IV$120,3,0)</f>
        <v>53615</v>
      </c>
      <c r="AD53" s="6">
        <f>VLOOKUP(B53,[28]mar96!$A$36:$IV$112,3,0)</f>
        <v>276641</v>
      </c>
      <c r="AE53" s="6">
        <f>VLOOKUP(B53,[29]apr96!$A$36:$IV$101,3,0)</f>
        <v>3057</v>
      </c>
      <c r="AF53" s="6">
        <f>VLOOKUP(B53,[30]may96!$A$36:$IV$111,3,0)</f>
        <v>6722</v>
      </c>
      <c r="AG53" s="6">
        <f>VLOOKUP(B53,[31]jun96!$A$36:$IV$111,3,0)</f>
        <v>1370930</v>
      </c>
      <c r="AH53" s="6" t="e">
        <f>VLOOKUP(B53,[32]jul96!$A$35:$IV$72,3,0)</f>
        <v>#N/A</v>
      </c>
      <c r="AI53" s="6">
        <f>VLOOKUP(B53,[33]aug96!$A$35:$IV$98,3,0)</f>
        <v>496614</v>
      </c>
      <c r="AJ53" s="6">
        <f>VLOOKUP(B53,[34]sep96!$A$36:$IV$98,3,0)</f>
        <v>28266</v>
      </c>
      <c r="AK53" s="6">
        <f>VLOOKUP(B53,[35]oct96!$A$36:$IV$107,3,0)</f>
        <v>40231</v>
      </c>
      <c r="AL53" s="6">
        <f>VLOOKUP(B53,[36]nov96!$A$36:$IV$106,3,0)</f>
        <v>189621</v>
      </c>
      <c r="AM53" s="6">
        <f>VLOOKUP(B53,[37]dec96!$A$36:$IV$105,3,0)</f>
        <v>46671</v>
      </c>
      <c r="AN53" s="6">
        <f>VLOOKUP(B53,[38]jan97!$A$35:$IV$100,3,0)</f>
        <v>144856</v>
      </c>
      <c r="AO53" s="6">
        <f>VLOOKUP(B53,[39]feb97!$A$42:$IV$106,3,0)</f>
        <v>57976</v>
      </c>
      <c r="AP53" s="6">
        <f>VLOOKUP(B53,[40]mar97!$A$35:$IV$96,3,0)</f>
        <v>252389</v>
      </c>
      <c r="AQ53" s="6">
        <f>VLOOKUP(B53,[41]apr97!$A$35:$IV$97,3,0)</f>
        <v>112353</v>
      </c>
      <c r="AR53" s="6">
        <f>VLOOKUP(B53,[42]may97!$A$35:$IV$96,3,0)</f>
        <v>76042</v>
      </c>
      <c r="AS53" s="6">
        <f>VLOOKUP(B53,[43]jun97!$A$35:$IV$95,3,0)</f>
        <v>408334</v>
      </c>
      <c r="AT53" s="6">
        <f>VLOOKUP(B53,[44]jul97!$A$35:$IV$94,3,0)</f>
        <v>145490</v>
      </c>
      <c r="AU53" s="6">
        <f>VLOOKUP(B53,[45]aug97!$A$35:$IV$96,3,0)</f>
        <v>176382</v>
      </c>
      <c r="AV53" s="6">
        <f>VLOOKUP(B53,[46]sep97!$A$35:$IV$92,3,0)</f>
        <v>661941</v>
      </c>
      <c r="AW53" s="6">
        <f>VLOOKUP(B53,[47]oct97!$A$35:$IV$91,3,0)</f>
        <v>585051</v>
      </c>
      <c r="AX53" s="6">
        <f>VLOOKUP(B53,[48]nov97!$A$35:$IV$90,3,0)</f>
        <v>326622</v>
      </c>
      <c r="AY53" s="6">
        <f>VLOOKUP(B53,[49]dec97!$A$35:$IV$89,3,0)</f>
        <v>191404</v>
      </c>
      <c r="AZ53" s="6">
        <f>VLOOKUP(B53,[50]jan98!$A$34:$IV$84,3,0)</f>
        <v>287905</v>
      </c>
      <c r="BA53" s="6">
        <f>VLOOKUP(B53,[51]feb98!$A$34:$IV$82,3,0)</f>
        <v>770611</v>
      </c>
      <c r="BB53" s="6">
        <f>VLOOKUP(B53,[52]mar98!$A$34:$IV$81,3,0)</f>
        <v>84645</v>
      </c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N53" s="4">
        <v>35855</v>
      </c>
      <c r="CO53" s="5">
        <f t="shared" si="110"/>
        <v>0.51380258064516127</v>
      </c>
      <c r="CP53" s="5">
        <f t="shared" si="110"/>
        <v>6.632935483870968E-3</v>
      </c>
      <c r="CQ53" s="5">
        <f t="shared" si="110"/>
        <v>3.3189032258064519E-3</v>
      </c>
      <c r="CR53" s="5">
        <f t="shared" si="110"/>
        <v>6.7548387096774199E-4</v>
      </c>
      <c r="CS53" s="5">
        <f t="shared" si="110"/>
        <v>2.6656774193548386E-3</v>
      </c>
      <c r="CT53" s="5">
        <f t="shared" si="110"/>
        <v>6.1938064516129038E-3</v>
      </c>
      <c r="CU53" s="5">
        <f t="shared" si="110"/>
        <v>2.198935483870968E-3</v>
      </c>
      <c r="CV53" s="5">
        <f t="shared" si="110"/>
        <v>9.2093548387096776E-3</v>
      </c>
      <c r="CW53" s="5">
        <f t="shared" si="110"/>
        <v>3.5958064516129033E-3</v>
      </c>
      <c r="CX53" s="5">
        <f t="shared" si="110"/>
        <v>1.9992903225806453E-3</v>
      </c>
      <c r="CY53" s="5">
        <f t="shared" si="110"/>
        <v>3.895064516129032E-3</v>
      </c>
      <c r="CZ53" s="5">
        <f t="shared" si="110"/>
        <v>9.5387096774193561E-3</v>
      </c>
      <c r="DA53" s="5">
        <f t="shared" si="110"/>
        <v>3.0663870967741935E-3</v>
      </c>
      <c r="DB53" s="5">
        <f t="shared" si="110"/>
        <v>4.2720645161290318E-3</v>
      </c>
      <c r="DC53" s="5">
        <f t="shared" si="110"/>
        <v>6.3909677419354838E-4</v>
      </c>
      <c r="DD53" s="5">
        <f t="shared" si="109"/>
        <v>1.3211612903225806E-3</v>
      </c>
      <c r="DE53" s="5">
        <f t="shared" si="108"/>
        <v>2.4109354838709679E-3</v>
      </c>
      <c r="DF53" s="5">
        <f t="shared" si="108"/>
        <v>1.4624516129032258E-3</v>
      </c>
      <c r="DG53" s="5">
        <f t="shared" si="108"/>
        <v>2.1253870967741935E-3</v>
      </c>
      <c r="DH53" s="5" t="e">
        <f t="shared" si="108"/>
        <v>#N/A</v>
      </c>
      <c r="DI53" s="5">
        <f t="shared" si="108"/>
        <v>6.4344516129032263E-3</v>
      </c>
      <c r="DJ53" s="5">
        <f t="shared" si="108"/>
        <v>1.2719677419354839E-3</v>
      </c>
      <c r="DK53" s="5">
        <f t="shared" si="108"/>
        <v>1.5257741935483871E-3</v>
      </c>
      <c r="DL53" s="5">
        <f t="shared" si="108"/>
        <v>1.4726451612903225E-3</v>
      </c>
      <c r="DM53" s="5">
        <f t="shared" si="108"/>
        <v>1.7437322580645159E-2</v>
      </c>
      <c r="DN53" s="5">
        <f t="shared" si="108"/>
        <v>1.5837741935483872E-3</v>
      </c>
      <c r="DO53" s="5">
        <f t="shared" si="108"/>
        <v>1.7295161290322581E-3</v>
      </c>
      <c r="DP53" s="5">
        <f t="shared" si="108"/>
        <v>8.9239032258064521E-3</v>
      </c>
      <c r="DQ53" s="5">
        <f t="shared" si="108"/>
        <v>9.8612903225806441E-5</v>
      </c>
      <c r="DR53" s="5">
        <f t="shared" si="108"/>
        <v>2.1683870967741936E-4</v>
      </c>
      <c r="DS53" s="5">
        <f t="shared" si="108"/>
        <v>4.4223548387096773E-2</v>
      </c>
      <c r="DT53" s="5" t="e">
        <f t="shared" si="108"/>
        <v>#N/A</v>
      </c>
      <c r="DU53" s="5">
        <f t="shared" si="111"/>
        <v>1.6019806451612904E-2</v>
      </c>
      <c r="DV53" s="5">
        <f t="shared" si="107"/>
        <v>9.1180645161290325E-4</v>
      </c>
      <c r="DW53" s="5">
        <f t="shared" si="107"/>
        <v>1.2977741935483872E-3</v>
      </c>
      <c r="DX53" s="5">
        <f t="shared" si="107"/>
        <v>6.116806451612904E-3</v>
      </c>
      <c r="DY53" s="5">
        <f t="shared" si="107"/>
        <v>1.5055161290322579E-3</v>
      </c>
      <c r="DZ53" s="5">
        <f t="shared" si="107"/>
        <v>4.6727741935483876E-3</v>
      </c>
      <c r="EA53" s="5">
        <f t="shared" si="107"/>
        <v>1.8701935483870968E-3</v>
      </c>
      <c r="EB53" s="5">
        <f t="shared" si="107"/>
        <v>8.1415806451612897E-3</v>
      </c>
      <c r="EC53" s="5">
        <f t="shared" si="107"/>
        <v>3.624290322580645E-3</v>
      </c>
      <c r="ED53" s="5">
        <f t="shared" si="107"/>
        <v>2.4529677419354839E-3</v>
      </c>
      <c r="EE53" s="5">
        <f t="shared" si="107"/>
        <v>1.3172064516129031E-2</v>
      </c>
      <c r="EF53" s="5">
        <f t="shared" si="107"/>
        <v>4.6932258064516135E-3</v>
      </c>
      <c r="EG53" s="5">
        <f t="shared" si="107"/>
        <v>5.6897419354838717E-3</v>
      </c>
      <c r="EH53" s="5">
        <f t="shared" si="107"/>
        <v>2.1352935483870968E-2</v>
      </c>
      <c r="EI53" s="5">
        <f t="shared" si="107"/>
        <v>1.8872612903225807E-2</v>
      </c>
      <c r="EJ53" s="5">
        <f t="shared" si="107"/>
        <v>1.0536193548387097E-2</v>
      </c>
      <c r="EK53" s="5">
        <f t="shared" ref="EK53:EK88" si="116">(AY53/1000000)/$A53</f>
        <v>6.1743225806451607E-3</v>
      </c>
      <c r="EL53" s="5">
        <f t="shared" si="115"/>
        <v>9.2872580645161299E-3</v>
      </c>
      <c r="EM53" s="5">
        <f t="shared" si="115"/>
        <v>2.485841935483871E-2</v>
      </c>
      <c r="EN53" s="5">
        <f t="shared" si="115"/>
        <v>2.7304838709677421E-3</v>
      </c>
      <c r="EO53" s="5">
        <f t="shared" si="115"/>
        <v>0</v>
      </c>
      <c r="EP53" s="5">
        <f t="shared" si="115"/>
        <v>0</v>
      </c>
      <c r="EQ53" s="5">
        <f t="shared" si="115"/>
        <v>0</v>
      </c>
      <c r="ER53" s="5">
        <f t="shared" si="115"/>
        <v>0</v>
      </c>
      <c r="ES53" s="5">
        <f t="shared" si="115"/>
        <v>0</v>
      </c>
      <c r="ET53" s="5">
        <f t="shared" si="115"/>
        <v>0</v>
      </c>
      <c r="EU53" s="5">
        <f t="shared" si="115"/>
        <v>0</v>
      </c>
      <c r="EV53" s="5">
        <f t="shared" si="112"/>
        <v>0</v>
      </c>
      <c r="EW53" s="5">
        <f t="shared" si="112"/>
        <v>0</v>
      </c>
      <c r="EX53" s="5">
        <f t="shared" si="112"/>
        <v>0</v>
      </c>
      <c r="EY53" s="5">
        <f t="shared" si="112"/>
        <v>0</v>
      </c>
      <c r="EZ53" s="5">
        <f t="shared" si="112"/>
        <v>0</v>
      </c>
      <c r="FA53" s="5">
        <f t="shared" si="112"/>
        <v>0</v>
      </c>
      <c r="FB53" s="5">
        <f t="shared" si="112"/>
        <v>0</v>
      </c>
      <c r="FC53" s="5">
        <f t="shared" si="112"/>
        <v>0</v>
      </c>
      <c r="FD53" s="5">
        <f t="shared" si="112"/>
        <v>0</v>
      </c>
      <c r="FE53" s="5">
        <f t="shared" si="112"/>
        <v>0</v>
      </c>
      <c r="FF53" s="5">
        <f t="shared" si="112"/>
        <v>0</v>
      </c>
      <c r="FG53" s="5">
        <f t="shared" si="112"/>
        <v>0</v>
      </c>
      <c r="FH53" s="5">
        <f t="shared" si="112"/>
        <v>0</v>
      </c>
      <c r="FI53" s="5">
        <f t="shared" si="112"/>
        <v>0</v>
      </c>
      <c r="FJ53" s="5">
        <f t="shared" si="112"/>
        <v>0</v>
      </c>
      <c r="FK53" s="5">
        <f t="shared" si="112"/>
        <v>0</v>
      </c>
      <c r="FL53" s="5">
        <f t="shared" si="113"/>
        <v>0</v>
      </c>
      <c r="FM53" s="5">
        <f t="shared" si="113"/>
        <v>0</v>
      </c>
      <c r="FN53" s="5">
        <f t="shared" si="113"/>
        <v>0</v>
      </c>
      <c r="FO53" s="5">
        <f t="shared" si="105"/>
        <v>0</v>
      </c>
      <c r="FP53" s="5">
        <f t="shared" si="105"/>
        <v>0</v>
      </c>
      <c r="FQ53" s="5">
        <f t="shared" si="105"/>
        <v>0</v>
      </c>
      <c r="FR53" s="5">
        <f t="shared" si="105"/>
        <v>0</v>
      </c>
      <c r="FS53" s="5">
        <f t="shared" si="105"/>
        <v>0</v>
      </c>
      <c r="FT53" s="5">
        <f t="shared" si="105"/>
        <v>0</v>
      </c>
      <c r="FU53" s="5">
        <f t="shared" si="105"/>
        <v>0</v>
      </c>
      <c r="FV53" s="5">
        <f t="shared" si="105"/>
        <v>0</v>
      </c>
      <c r="FW53" s="5">
        <f t="shared" si="114"/>
        <v>0</v>
      </c>
      <c r="FX53" s="5">
        <f t="shared" si="114"/>
        <v>0</v>
      </c>
    </row>
    <row r="54" spans="1:180" x14ac:dyDescent="0.2">
      <c r="A54" s="2">
        <v>30</v>
      </c>
      <c r="B54" s="1">
        <v>35886</v>
      </c>
      <c r="C54" s="6">
        <f>VLOOKUP(B54,'[1]1993'!$A$375:$IV$485,3,0)</f>
        <v>20499934</v>
      </c>
      <c r="D54" s="6">
        <f>VLOOKUP(B54,[2]jan94!$A$38:$IV$148,3,0)</f>
        <v>208208</v>
      </c>
      <c r="E54" s="6">
        <f>VLOOKUP(B54,[3]feb94!$A$38:$IV$148,3,0)</f>
        <v>99626</v>
      </c>
      <c r="F54" s="6">
        <f>VLOOKUP(B54,[4]mar94!$A$38:$IV$140,3,0)</f>
        <v>23392</v>
      </c>
      <c r="G54" s="6">
        <f>VLOOKUP(B54,[5]apr94!$A$38:$IV$146,3,0)</f>
        <v>82570</v>
      </c>
      <c r="H54" s="6">
        <f>VLOOKUP(B54,[6]may94!$A$38:$IV$1443,3,0)</f>
        <v>201217</v>
      </c>
      <c r="I54" s="6">
        <f>VLOOKUP(B54,[7]jun94!$A$38:$IV$143,3,0)</f>
        <v>72343</v>
      </c>
      <c r="J54" s="6">
        <f>VLOOKUP(B54,[8]jul94!$A$38:$IV$143,3,0)</f>
        <v>292841</v>
      </c>
      <c r="K54" s="6">
        <f>VLOOKUP(B54,[9]aug94!$A$38:$IV$142,3,0)</f>
        <v>112221</v>
      </c>
      <c r="L54" s="6">
        <f>VLOOKUP(B54,[10]sep94!$A$38:$IV$140,3,0)</f>
        <v>89641</v>
      </c>
      <c r="M54" s="6">
        <f>VLOOKUP(B54,[11]oct94!$A$38:$IV$139,3,0)</f>
        <v>117012</v>
      </c>
      <c r="N54" s="6">
        <f>VLOOKUP(B54,[12]nov94!$A$38:$IV$139,3,0)</f>
        <v>286566</v>
      </c>
      <c r="O54" s="6">
        <f>VLOOKUP(B54,[13]dec94!$A$38:$IV$138,3,0)</f>
        <v>103494</v>
      </c>
      <c r="P54" s="6">
        <f>VLOOKUP(B54,[14]jan95!$A$37:$IV$133,3,0)</f>
        <v>170349</v>
      </c>
      <c r="Q54" s="6">
        <f>VLOOKUP(B54,[15]feb95!$A$37:$IV$127,3,0)</f>
        <v>18828</v>
      </c>
      <c r="R54" s="6">
        <f>VLOOKUP(B54,[16]mar95!$A$37:$IV$128,3,0)</f>
        <v>40425</v>
      </c>
      <c r="S54" s="6">
        <f>VLOOKUP(B54,[17]apr95!$A$37:$IV$122,3,0)</f>
        <v>69616</v>
      </c>
      <c r="T54" s="6">
        <f>VLOOKUP(B54,[18]may95!$A$37:$IV$126,3,0)</f>
        <v>43805</v>
      </c>
      <c r="U54" s="6">
        <f>VLOOKUP(B54,[19]jun95!$A$37:$IV$141,3,0)</f>
        <v>67571</v>
      </c>
      <c r="V54" s="6" t="e">
        <f>VLOOKUP(B54,[20]jul95!$A$37:$IV$140,3,0)</f>
        <v>#N/A</v>
      </c>
      <c r="W54" s="6">
        <f>VLOOKUP(B54,[21]aug95!$A$37:$IV$139,3,0)</f>
        <v>193076</v>
      </c>
      <c r="X54" s="6">
        <f>VLOOKUP(B54,[22]sep95!$A$37:$IV$138,3,0)</f>
        <v>37328</v>
      </c>
      <c r="Y54" s="6">
        <f>VLOOKUP(B54,[23]oct95!$A$37:$IV$123,3,0)</f>
        <v>34093</v>
      </c>
      <c r="Z54" s="6">
        <f>VLOOKUP(B54,[24]nov95!$A$37:$IV$122,3,0)</f>
        <v>47267</v>
      </c>
      <c r="AA54" s="6">
        <f>VLOOKUP(B54,[25]dec95!$A$37:$IV$119,3,0)</f>
        <v>518170</v>
      </c>
      <c r="AB54" s="6">
        <f>VLOOKUP(B54,[26]jan96!$A$36:$IV$108,3,0)</f>
        <v>47115</v>
      </c>
      <c r="AC54" s="6">
        <f>VLOOKUP(B54,[27]feb96!$A$32:$IV$120,3,0)</f>
        <v>65176</v>
      </c>
      <c r="AD54" s="6">
        <f>VLOOKUP(B54,[28]mar96!$A$36:$IV$112,3,0)</f>
        <v>271282</v>
      </c>
      <c r="AE54" s="6">
        <f>VLOOKUP(B54,[29]apr96!$A$36:$IV$101,3,0)</f>
        <v>2989</v>
      </c>
      <c r="AF54" s="6">
        <f>VLOOKUP(B54,[30]may96!$A$36:$IV$111,3,0)</f>
        <v>6521</v>
      </c>
      <c r="AG54" s="6">
        <f>VLOOKUP(B54,[31]jun96!$A$36:$IV$111,3,0)</f>
        <v>1287553</v>
      </c>
      <c r="AH54" s="6" t="e">
        <f>VLOOKUP(B54,[32]jul96!$A$35:$IV$72,3,0)</f>
        <v>#N/A</v>
      </c>
      <c r="AI54" s="6">
        <f>VLOOKUP(B54,[33]aug96!$A$35:$IV$98,3,0)</f>
        <v>406522</v>
      </c>
      <c r="AJ54" s="6">
        <f>VLOOKUP(B54,[34]sep96!$A$36:$IV$98,3,0)</f>
        <v>27106</v>
      </c>
      <c r="AK54" s="6">
        <f>VLOOKUP(B54,[35]oct96!$A$36:$IV$107,3,0)</f>
        <v>35743</v>
      </c>
      <c r="AL54" s="6">
        <f>VLOOKUP(B54,[36]nov96!$A$36:$IV$106,3,0)</f>
        <v>203626</v>
      </c>
      <c r="AM54" s="6">
        <f>VLOOKUP(B54,[37]dec96!$A$36:$IV$105,3,0)</f>
        <v>45557</v>
      </c>
      <c r="AN54" s="6">
        <f>VLOOKUP(B54,[38]jan97!$A$35:$IV$100,3,0)</f>
        <v>136183</v>
      </c>
      <c r="AO54" s="6">
        <f>VLOOKUP(B54,[39]feb97!$A$42:$IV$106,3,0)</f>
        <v>55546</v>
      </c>
      <c r="AP54" s="6">
        <f>VLOOKUP(B54,[40]mar97!$A$35:$IV$96,3,0)</f>
        <v>243395</v>
      </c>
      <c r="AQ54" s="6">
        <f>VLOOKUP(B54,[41]apr97!$A$35:$IV$97,3,0)</f>
        <v>98541</v>
      </c>
      <c r="AR54" s="6">
        <f>VLOOKUP(B54,[42]may97!$A$35:$IV$96,3,0)</f>
        <v>71327</v>
      </c>
      <c r="AS54" s="6">
        <f>VLOOKUP(B54,[43]jun97!$A$35:$IV$95,3,0)</f>
        <v>382943</v>
      </c>
      <c r="AT54" s="6">
        <f>VLOOKUP(B54,[44]jul97!$A$35:$IV$94,3,0)</f>
        <v>134331</v>
      </c>
      <c r="AU54" s="6">
        <f>VLOOKUP(B54,[45]aug97!$A$35:$IV$96,3,0)</f>
        <v>163780</v>
      </c>
      <c r="AV54" s="6">
        <f>VLOOKUP(B54,[46]sep97!$A$35:$IV$92,3,0)</f>
        <v>607771</v>
      </c>
      <c r="AW54" s="6">
        <f>VLOOKUP(B54,[47]oct97!$A$35:$IV$91,3,0)</f>
        <v>585909</v>
      </c>
      <c r="AX54" s="6">
        <f>VLOOKUP(B54,[48]nov97!$A$35:$IV$90,3,0)</f>
        <v>294604</v>
      </c>
      <c r="AY54" s="6">
        <f>VLOOKUP(B54,[49]dec97!$A$35:$IV$89,3,0)</f>
        <v>163402</v>
      </c>
      <c r="AZ54" s="6">
        <f>VLOOKUP(B54,[50]jan98!$A$34:$IV$84,3,0)</f>
        <v>395964</v>
      </c>
      <c r="BA54" s="6">
        <f>VLOOKUP(B54,[51]feb98!$A$34:$IV$82,3,0)</f>
        <v>297349</v>
      </c>
      <c r="BB54" s="6">
        <f>VLOOKUP(B54,[52]mar98!$A$34:$IV$81,3,0)</f>
        <v>229092</v>
      </c>
      <c r="BC54" s="6">
        <f>VLOOKUP(B54,[53]apr98!$A$34:$IV$79,3,0)</f>
        <v>82124</v>
      </c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N54" s="4">
        <v>35886</v>
      </c>
      <c r="CO54" s="5">
        <f t="shared" si="110"/>
        <v>0.68333113333333328</v>
      </c>
      <c r="CP54" s="5">
        <f t="shared" si="110"/>
        <v>6.9402666666666668E-3</v>
      </c>
      <c r="CQ54" s="5">
        <f t="shared" si="110"/>
        <v>3.3208666666666668E-3</v>
      </c>
      <c r="CR54" s="5">
        <f t="shared" si="110"/>
        <v>7.7973333333333328E-4</v>
      </c>
      <c r="CS54" s="5">
        <f t="shared" si="110"/>
        <v>2.7523333333333336E-3</v>
      </c>
      <c r="CT54" s="5">
        <f t="shared" si="110"/>
        <v>6.707233333333334E-3</v>
      </c>
      <c r="CU54" s="5">
        <f t="shared" si="110"/>
        <v>2.4114333333333333E-3</v>
      </c>
      <c r="CV54" s="5">
        <f t="shared" si="110"/>
        <v>9.7613666666666668E-3</v>
      </c>
      <c r="CW54" s="5">
        <f t="shared" si="110"/>
        <v>3.7407E-3</v>
      </c>
      <c r="CX54" s="5">
        <f t="shared" si="110"/>
        <v>2.9880333333333333E-3</v>
      </c>
      <c r="CY54" s="5">
        <f t="shared" si="110"/>
        <v>3.9004E-3</v>
      </c>
      <c r="CZ54" s="5">
        <f t="shared" si="110"/>
        <v>9.5522000000000003E-3</v>
      </c>
      <c r="DA54" s="5">
        <f t="shared" si="110"/>
        <v>3.4498000000000003E-3</v>
      </c>
      <c r="DB54" s="5">
        <f t="shared" si="110"/>
        <v>5.6782999999999998E-3</v>
      </c>
      <c r="DC54" s="5">
        <f t="shared" si="110"/>
        <v>6.2760000000000008E-4</v>
      </c>
      <c r="DD54" s="5">
        <f t="shared" si="109"/>
        <v>1.3475000000000002E-3</v>
      </c>
      <c r="DE54" s="5">
        <f t="shared" si="108"/>
        <v>2.3205333333333332E-3</v>
      </c>
      <c r="DF54" s="5">
        <f t="shared" si="108"/>
        <v>1.4601666666666665E-3</v>
      </c>
      <c r="DG54" s="5">
        <f t="shared" si="108"/>
        <v>2.2523666666666668E-3</v>
      </c>
      <c r="DH54" s="5" t="e">
        <f t="shared" si="108"/>
        <v>#N/A</v>
      </c>
      <c r="DI54" s="5">
        <f t="shared" si="108"/>
        <v>6.4358666666666665E-3</v>
      </c>
      <c r="DJ54" s="5">
        <f t="shared" si="108"/>
        <v>1.2442666666666667E-3</v>
      </c>
      <c r="DK54" s="5">
        <f t="shared" si="108"/>
        <v>1.1364333333333332E-3</v>
      </c>
      <c r="DL54" s="5">
        <f t="shared" si="108"/>
        <v>1.5755666666666668E-3</v>
      </c>
      <c r="DM54" s="5">
        <f t="shared" si="108"/>
        <v>1.7272333333333334E-2</v>
      </c>
      <c r="DN54" s="5">
        <f t="shared" si="108"/>
        <v>1.5704999999999998E-3</v>
      </c>
      <c r="DO54" s="5">
        <f t="shared" si="108"/>
        <v>2.1725333333333331E-3</v>
      </c>
      <c r="DP54" s="5">
        <f t="shared" si="108"/>
        <v>9.0427333333333339E-3</v>
      </c>
      <c r="DQ54" s="5">
        <f t="shared" si="108"/>
        <v>9.9633333333333334E-5</v>
      </c>
      <c r="DR54" s="5">
        <f t="shared" si="108"/>
        <v>2.1736666666666667E-4</v>
      </c>
      <c r="DS54" s="5">
        <f t="shared" si="108"/>
        <v>4.2918433333333332E-2</v>
      </c>
      <c r="DT54" s="5" t="e">
        <f t="shared" si="108"/>
        <v>#N/A</v>
      </c>
      <c r="DU54" s="5">
        <f t="shared" si="111"/>
        <v>1.3550733333333334E-2</v>
      </c>
      <c r="DV54" s="5">
        <f t="shared" si="111"/>
        <v>9.0353333333333336E-4</v>
      </c>
      <c r="DW54" s="5">
        <f t="shared" si="111"/>
        <v>1.1914333333333331E-3</v>
      </c>
      <c r="DX54" s="5">
        <f t="shared" si="111"/>
        <v>6.7875333333333333E-3</v>
      </c>
      <c r="DY54" s="5">
        <f t="shared" si="111"/>
        <v>1.5185666666666666E-3</v>
      </c>
      <c r="DZ54" s="5">
        <f t="shared" si="111"/>
        <v>4.539433333333333E-3</v>
      </c>
      <c r="EA54" s="5">
        <f t="shared" si="111"/>
        <v>1.8515333333333332E-3</v>
      </c>
      <c r="EB54" s="5">
        <f t="shared" si="111"/>
        <v>8.1131666666666661E-3</v>
      </c>
      <c r="EC54" s="5">
        <f t="shared" si="111"/>
        <v>3.2847000000000002E-3</v>
      </c>
      <c r="ED54" s="5">
        <f t="shared" si="111"/>
        <v>2.3775666666666665E-3</v>
      </c>
      <c r="EE54" s="5">
        <f t="shared" si="111"/>
        <v>1.2764766666666667E-2</v>
      </c>
      <c r="EF54" s="5">
        <f t="shared" si="111"/>
        <v>4.4777000000000003E-3</v>
      </c>
      <c r="EG54" s="5">
        <f t="shared" si="111"/>
        <v>5.4593333333333334E-3</v>
      </c>
      <c r="EH54" s="5">
        <f t="shared" si="111"/>
        <v>2.0259033333333332E-2</v>
      </c>
      <c r="EI54" s="5">
        <f t="shared" si="111"/>
        <v>1.95303E-2</v>
      </c>
      <c r="EJ54" s="5">
        <f t="shared" si="111"/>
        <v>9.8201333333333331E-3</v>
      </c>
      <c r="EK54" s="5">
        <f t="shared" si="116"/>
        <v>5.4467333333333328E-3</v>
      </c>
      <c r="EL54" s="5">
        <f t="shared" si="115"/>
        <v>1.31988E-2</v>
      </c>
      <c r="EM54" s="5">
        <f t="shared" si="115"/>
        <v>9.9116333333333327E-3</v>
      </c>
      <c r="EN54" s="5">
        <f t="shared" si="115"/>
        <v>7.6363999999999998E-3</v>
      </c>
      <c r="EO54" s="5">
        <f t="shared" si="115"/>
        <v>2.7374666666666668E-3</v>
      </c>
      <c r="EP54" s="5">
        <f t="shared" si="115"/>
        <v>0</v>
      </c>
      <c r="EQ54" s="5">
        <f t="shared" si="115"/>
        <v>0</v>
      </c>
      <c r="ER54" s="5">
        <f t="shared" si="115"/>
        <v>0</v>
      </c>
      <c r="ES54" s="5">
        <f t="shared" si="115"/>
        <v>0</v>
      </c>
      <c r="ET54" s="5">
        <f t="shared" si="115"/>
        <v>0</v>
      </c>
      <c r="EU54" s="5">
        <f t="shared" si="115"/>
        <v>0</v>
      </c>
      <c r="EV54" s="5">
        <f t="shared" si="112"/>
        <v>0</v>
      </c>
      <c r="EW54" s="5">
        <f t="shared" si="112"/>
        <v>0</v>
      </c>
      <c r="EX54" s="5">
        <f t="shared" si="112"/>
        <v>0</v>
      </c>
      <c r="EY54" s="5">
        <f t="shared" si="112"/>
        <v>0</v>
      </c>
      <c r="EZ54" s="5">
        <f t="shared" si="112"/>
        <v>0</v>
      </c>
      <c r="FA54" s="5">
        <f t="shared" si="112"/>
        <v>0</v>
      </c>
      <c r="FB54" s="5">
        <f t="shared" si="112"/>
        <v>0</v>
      </c>
      <c r="FC54" s="5">
        <f t="shared" si="112"/>
        <v>0</v>
      </c>
      <c r="FD54" s="5">
        <f t="shared" si="112"/>
        <v>0</v>
      </c>
      <c r="FE54" s="5">
        <f t="shared" si="112"/>
        <v>0</v>
      </c>
      <c r="FF54" s="5">
        <f t="shared" si="112"/>
        <v>0</v>
      </c>
      <c r="FG54" s="5">
        <f t="shared" si="112"/>
        <v>0</v>
      </c>
      <c r="FH54" s="5">
        <f t="shared" si="112"/>
        <v>0</v>
      </c>
      <c r="FI54" s="5">
        <f t="shared" si="112"/>
        <v>0</v>
      </c>
      <c r="FJ54" s="5">
        <f t="shared" si="112"/>
        <v>0</v>
      </c>
      <c r="FK54" s="5">
        <f t="shared" si="112"/>
        <v>0</v>
      </c>
      <c r="FL54" s="5">
        <f t="shared" si="113"/>
        <v>0</v>
      </c>
      <c r="FM54" s="5">
        <f t="shared" si="113"/>
        <v>0</v>
      </c>
      <c r="FN54" s="5">
        <f t="shared" si="113"/>
        <v>0</v>
      </c>
      <c r="FO54" s="5">
        <f t="shared" si="105"/>
        <v>0</v>
      </c>
      <c r="FP54" s="5">
        <f t="shared" si="105"/>
        <v>0</v>
      </c>
      <c r="FQ54" s="5">
        <f t="shared" si="105"/>
        <v>0</v>
      </c>
      <c r="FR54" s="5">
        <f t="shared" si="105"/>
        <v>0</v>
      </c>
      <c r="FS54" s="5">
        <f t="shared" si="105"/>
        <v>0</v>
      </c>
      <c r="FT54" s="5">
        <f t="shared" si="105"/>
        <v>0</v>
      </c>
      <c r="FU54" s="5">
        <f t="shared" si="105"/>
        <v>0</v>
      </c>
      <c r="FV54" s="5">
        <f t="shared" si="105"/>
        <v>0</v>
      </c>
      <c r="FW54" s="5">
        <f t="shared" si="114"/>
        <v>0</v>
      </c>
      <c r="FX54" s="5">
        <f t="shared" si="114"/>
        <v>0</v>
      </c>
    </row>
    <row r="55" spans="1:180" x14ac:dyDescent="0.2">
      <c r="A55" s="2">
        <v>31</v>
      </c>
      <c r="B55" s="1">
        <v>35916</v>
      </c>
      <c r="C55" s="6">
        <f>VLOOKUP(B55,'[1]1993'!$A$375:$IV$485,3,0)</f>
        <v>20969168</v>
      </c>
      <c r="D55" s="6">
        <f>VLOOKUP(B55,[2]jan94!$A$38:$IV$148,3,0)</f>
        <v>203452</v>
      </c>
      <c r="E55" s="6">
        <f>VLOOKUP(B55,[3]feb94!$A$38:$IV$148,3,0)</f>
        <v>57973</v>
      </c>
      <c r="F55" s="6">
        <f>VLOOKUP(B55,[4]mar94!$A$38:$IV$140,3,0)</f>
        <v>24073</v>
      </c>
      <c r="G55" s="6">
        <f>VLOOKUP(B55,[5]apr94!$A$38:$IV$146,3,0)</f>
        <v>84740</v>
      </c>
      <c r="H55" s="6">
        <f>VLOOKUP(B55,[6]may94!$A$38:$IV$1443,3,0)</f>
        <v>211633</v>
      </c>
      <c r="I55" s="6">
        <f>VLOOKUP(B55,[7]jun94!$A$38:$IV$143,3,0)</f>
        <v>72217</v>
      </c>
      <c r="J55" s="6">
        <f>VLOOKUP(B55,[8]jul94!$A$38:$IV$143,3,0)</f>
        <v>301292</v>
      </c>
      <c r="K55" s="6">
        <f>VLOOKUP(B55,[9]aug94!$A$38:$IV$142,3,0)</f>
        <v>113414</v>
      </c>
      <c r="L55" s="6">
        <f>VLOOKUP(B55,[10]sep94!$A$38:$IV$140,3,0)</f>
        <v>93906</v>
      </c>
      <c r="M55" s="6">
        <f>VLOOKUP(B55,[11]oct94!$A$38:$IV$139,3,0)</f>
        <v>119394</v>
      </c>
      <c r="N55" s="6">
        <f>VLOOKUP(B55,[12]nov94!$A$38:$IV$139,3,0)</f>
        <v>296646</v>
      </c>
      <c r="O55" s="6">
        <f>VLOOKUP(B55,[13]dec94!$A$38:$IV$138,3,0)</f>
        <v>105447</v>
      </c>
      <c r="P55" s="6">
        <f>VLOOKUP(B55,[14]jan95!$A$37:$IV$133,3,0)</f>
        <v>128905</v>
      </c>
      <c r="Q55" s="6">
        <f>VLOOKUP(B55,[15]feb95!$A$37:$IV$127,3,0)</f>
        <v>19488</v>
      </c>
      <c r="R55" s="6">
        <f>VLOOKUP(B55,[16]mar95!$A$37:$IV$128,3,0)</f>
        <v>45180</v>
      </c>
      <c r="S55" s="6">
        <f>VLOOKUP(B55,[17]apr95!$A$37:$IV$122,3,0)</f>
        <v>69805</v>
      </c>
      <c r="T55" s="6">
        <f>VLOOKUP(B55,[18]may95!$A$37:$IV$126,3,0)</f>
        <v>45112</v>
      </c>
      <c r="U55" s="6">
        <f>VLOOKUP(B55,[19]jun95!$A$37:$IV$141,3,0)</f>
        <v>70576</v>
      </c>
      <c r="V55" s="6" t="e">
        <f>VLOOKUP(B55,[20]jul95!$A$37:$IV$140,3,0)</f>
        <v>#N/A</v>
      </c>
      <c r="W55" s="6">
        <f>VLOOKUP(B55,[21]aug95!$A$37:$IV$139,3,0)</f>
        <v>177142</v>
      </c>
      <c r="X55" s="6">
        <f>VLOOKUP(B55,[22]sep95!$A$37:$IV$138,3,0)</f>
        <v>38577</v>
      </c>
      <c r="Y55" s="6">
        <f>VLOOKUP(B55,[23]oct95!$A$37:$IV$123,3,0)</f>
        <v>40224</v>
      </c>
      <c r="Z55" s="6">
        <f>VLOOKUP(B55,[24]nov95!$A$37:$IV$122,3,0)</f>
        <v>49674</v>
      </c>
      <c r="AA55" s="6">
        <f>VLOOKUP(B55,[25]dec95!$A$37:$IV$119,3,0)</f>
        <v>522288</v>
      </c>
      <c r="AB55" s="6">
        <f>VLOOKUP(B55,[26]jan96!$A$36:$IV$108,3,0)</f>
        <v>48585</v>
      </c>
      <c r="AC55" s="6">
        <f>VLOOKUP(B55,[27]feb96!$A$32:$IV$120,3,0)</f>
        <v>66750</v>
      </c>
      <c r="AD55" s="6">
        <f>VLOOKUP(B55,[28]mar96!$A$36:$IV$112,3,0)</f>
        <v>269518</v>
      </c>
      <c r="AE55" s="6">
        <f>VLOOKUP(B55,[29]apr96!$A$36:$IV$101,3,0)</f>
        <v>2843</v>
      </c>
      <c r="AF55" s="6">
        <f>VLOOKUP(B55,[30]may96!$A$36:$IV$111,3,0)</f>
        <v>6764</v>
      </c>
      <c r="AG55" s="6">
        <f>VLOOKUP(B55,[31]jun96!$A$36:$IV$111,3,0)</f>
        <v>1154694</v>
      </c>
      <c r="AH55" s="6" t="e">
        <f>VLOOKUP(B55,[32]jul96!$A$35:$IV$72,3,0)</f>
        <v>#N/A</v>
      </c>
      <c r="AI55" s="6">
        <f>VLOOKUP(B55,[33]aug96!$A$35:$IV$98,3,0)</f>
        <v>448563</v>
      </c>
      <c r="AJ55" s="6">
        <f>VLOOKUP(B55,[34]sep96!$A$36:$IV$98,3,0)</f>
        <v>27108</v>
      </c>
      <c r="AK55" s="6">
        <f>VLOOKUP(B55,[35]oct96!$A$36:$IV$107,3,0)</f>
        <v>35760</v>
      </c>
      <c r="AL55" s="6">
        <f>VLOOKUP(B55,[36]nov96!$A$36:$IV$106,3,0)</f>
        <v>208518</v>
      </c>
      <c r="AM55" s="6">
        <f>VLOOKUP(B55,[37]dec96!$A$36:$IV$105,3,0)</f>
        <v>44068</v>
      </c>
      <c r="AN55" s="6">
        <f>VLOOKUP(B55,[38]jan97!$A$35:$IV$100,3,0)</f>
        <v>137106</v>
      </c>
      <c r="AO55" s="6">
        <f>VLOOKUP(B55,[39]feb97!$A$42:$IV$106,3,0)</f>
        <v>55433</v>
      </c>
      <c r="AP55" s="6">
        <f>VLOOKUP(B55,[40]mar97!$A$35:$IV$96,3,0)</f>
        <v>241331</v>
      </c>
      <c r="AQ55" s="6">
        <f>VLOOKUP(B55,[41]apr97!$A$35:$IV$97,3,0)</f>
        <v>101864</v>
      </c>
      <c r="AR55" s="6">
        <f>VLOOKUP(B55,[42]may97!$A$35:$IV$96,3,0)</f>
        <v>73444</v>
      </c>
      <c r="AS55" s="6">
        <f>VLOOKUP(B55,[43]jun97!$A$35:$IV$95,3,0)</f>
        <v>378498</v>
      </c>
      <c r="AT55" s="6">
        <f>VLOOKUP(B55,[44]jul97!$A$35:$IV$94,3,0)</f>
        <v>132124</v>
      </c>
      <c r="AU55" s="6">
        <f>VLOOKUP(B55,[45]aug97!$A$35:$IV$96,3,0)</f>
        <v>164314</v>
      </c>
      <c r="AV55" s="6">
        <f>VLOOKUP(B55,[46]sep97!$A$35:$IV$92,3,0)</f>
        <v>582349</v>
      </c>
      <c r="AW55" s="6">
        <f>VLOOKUP(B55,[47]oct97!$A$35:$IV$91,3,0)</f>
        <v>625413</v>
      </c>
      <c r="AX55" s="6">
        <f>VLOOKUP(B55,[48]nov97!$A$35:$IV$90,3,0)</f>
        <v>286149</v>
      </c>
      <c r="AY55" s="6">
        <f>VLOOKUP(B55,[49]dec97!$A$35:$IV$89,3,0)</f>
        <v>151509</v>
      </c>
      <c r="AZ55" s="6">
        <f>VLOOKUP(B55,[50]jan98!$A$34:$IV$84,3,0)</f>
        <v>378045</v>
      </c>
      <c r="BA55" s="6">
        <f>VLOOKUP(B55,[51]feb98!$A$34:$IV$82,3,0)</f>
        <v>1230244</v>
      </c>
      <c r="BB55" s="6">
        <f>VLOOKUP(B55,[52]mar98!$A$34:$IV$81,3,0)</f>
        <v>218781</v>
      </c>
      <c r="BC55" s="6">
        <f>VLOOKUP(B55,[53]apr98!$A$34:$IV$79,3,0)</f>
        <v>141081</v>
      </c>
      <c r="BD55" s="6">
        <f>VLOOKUP(B55,[54]may98!$A$34:$IV$79,3,0)</f>
        <v>237797</v>
      </c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N55" s="4">
        <v>35916</v>
      </c>
      <c r="CO55" s="5">
        <f t="shared" si="110"/>
        <v>0.67642477419354841</v>
      </c>
      <c r="CP55" s="5">
        <f t="shared" si="110"/>
        <v>6.5629677419354838E-3</v>
      </c>
      <c r="CQ55" s="5">
        <f t="shared" si="110"/>
        <v>1.8700967741935484E-3</v>
      </c>
      <c r="CR55" s="5">
        <f t="shared" si="110"/>
        <v>7.7654838709677418E-4</v>
      </c>
      <c r="CS55" s="5">
        <f t="shared" si="110"/>
        <v>2.733548387096774E-3</v>
      </c>
      <c r="CT55" s="5">
        <f t="shared" si="110"/>
        <v>6.8268709677419348E-3</v>
      </c>
      <c r="CU55" s="5">
        <f t="shared" si="110"/>
        <v>2.3295806451612906E-3</v>
      </c>
      <c r="CV55" s="5">
        <f t="shared" si="110"/>
        <v>9.7190967741935478E-3</v>
      </c>
      <c r="CW55" s="5">
        <f t="shared" si="110"/>
        <v>3.6585161290322581E-3</v>
      </c>
      <c r="CX55" s="5">
        <f t="shared" si="110"/>
        <v>3.0292258064516129E-3</v>
      </c>
      <c r="CY55" s="5">
        <f t="shared" si="110"/>
        <v>3.8514193548387097E-3</v>
      </c>
      <c r="CZ55" s="5">
        <f t="shared" si="110"/>
        <v>9.5692258064516127E-3</v>
      </c>
      <c r="DA55" s="5">
        <f t="shared" si="110"/>
        <v>3.4015161290322582E-3</v>
      </c>
      <c r="DB55" s="5">
        <f t="shared" si="110"/>
        <v>4.1582258064516127E-3</v>
      </c>
      <c r="DC55" s="5">
        <f t="shared" si="110"/>
        <v>6.2864516129032251E-4</v>
      </c>
      <c r="DD55" s="5">
        <f t="shared" si="109"/>
        <v>1.4574193548387096E-3</v>
      </c>
      <c r="DE55" s="5">
        <f t="shared" si="108"/>
        <v>2.2517741935483872E-3</v>
      </c>
      <c r="DF55" s="5">
        <f t="shared" si="108"/>
        <v>1.4552258064516128E-3</v>
      </c>
      <c r="DG55" s="5">
        <f t="shared" si="108"/>
        <v>2.2766451612903226E-3</v>
      </c>
      <c r="DH55" s="5" t="e">
        <f t="shared" si="108"/>
        <v>#N/A</v>
      </c>
      <c r="DI55" s="5">
        <f t="shared" si="108"/>
        <v>5.7142580645161293E-3</v>
      </c>
      <c r="DJ55" s="5">
        <f t="shared" si="108"/>
        <v>1.2444193548387097E-3</v>
      </c>
      <c r="DK55" s="5">
        <f t="shared" si="108"/>
        <v>1.2975483870967743E-3</v>
      </c>
      <c r="DL55" s="5">
        <f t="shared" si="108"/>
        <v>1.6023870967741937E-3</v>
      </c>
      <c r="DM55" s="5">
        <f t="shared" si="108"/>
        <v>1.6847999999999998E-2</v>
      </c>
      <c r="DN55" s="5">
        <f t="shared" si="108"/>
        <v>1.5672580645161292E-3</v>
      </c>
      <c r="DO55" s="5">
        <f t="shared" si="108"/>
        <v>2.1532258064516129E-3</v>
      </c>
      <c r="DP55" s="5">
        <f t="shared" si="108"/>
        <v>8.6941290322580644E-3</v>
      </c>
      <c r="DQ55" s="5">
        <f t="shared" si="108"/>
        <v>9.1709677419354836E-5</v>
      </c>
      <c r="DR55" s="5">
        <f t="shared" si="108"/>
        <v>2.1819354838709676E-4</v>
      </c>
      <c r="DS55" s="5">
        <f t="shared" si="108"/>
        <v>3.7248193548387099E-2</v>
      </c>
      <c r="DT55" s="5" t="e">
        <f t="shared" si="108"/>
        <v>#N/A</v>
      </c>
      <c r="DU55" s="5">
        <f t="shared" si="111"/>
        <v>1.4469774193548387E-2</v>
      </c>
      <c r="DV55" s="5">
        <f t="shared" si="111"/>
        <v>8.7445161290322583E-4</v>
      </c>
      <c r="DW55" s="5">
        <f t="shared" si="111"/>
        <v>1.1535483870967742E-3</v>
      </c>
      <c r="DX55" s="5">
        <f t="shared" si="111"/>
        <v>6.726387096774194E-3</v>
      </c>
      <c r="DY55" s="5">
        <f t="shared" si="111"/>
        <v>1.4215483870967742E-3</v>
      </c>
      <c r="DZ55" s="5">
        <f t="shared" si="111"/>
        <v>4.4227741935483874E-3</v>
      </c>
      <c r="EA55" s="5">
        <f t="shared" si="111"/>
        <v>1.7881612903225808E-3</v>
      </c>
      <c r="EB55" s="5">
        <f t="shared" si="111"/>
        <v>7.7848709677419354E-3</v>
      </c>
      <c r="EC55" s="5">
        <f t="shared" si="111"/>
        <v>3.2859354838709674E-3</v>
      </c>
      <c r="ED55" s="5">
        <f t="shared" si="111"/>
        <v>2.3691612903225805E-3</v>
      </c>
      <c r="EE55" s="5">
        <f t="shared" si="111"/>
        <v>1.2209612903225807E-2</v>
      </c>
      <c r="EF55" s="5">
        <f t="shared" si="111"/>
        <v>4.2620645161290322E-3</v>
      </c>
      <c r="EG55" s="5">
        <f t="shared" si="111"/>
        <v>5.300451612903225E-3</v>
      </c>
      <c r="EH55" s="5">
        <f t="shared" si="111"/>
        <v>1.8785451612903226E-2</v>
      </c>
      <c r="EI55" s="5">
        <f t="shared" si="111"/>
        <v>2.0174612903225805E-2</v>
      </c>
      <c r="EJ55" s="5">
        <f t="shared" si="111"/>
        <v>9.2306129032258058E-3</v>
      </c>
      <c r="EK55" s="5">
        <f t="shared" si="116"/>
        <v>4.8873870967741937E-3</v>
      </c>
      <c r="EL55" s="5">
        <f t="shared" si="115"/>
        <v>1.2195000000000001E-2</v>
      </c>
      <c r="EM55" s="5">
        <f t="shared" si="115"/>
        <v>3.9685290322580641E-2</v>
      </c>
      <c r="EN55" s="5">
        <f t="shared" si="115"/>
        <v>7.0574516129032257E-3</v>
      </c>
      <c r="EO55" s="5">
        <f t="shared" si="115"/>
        <v>4.5510000000000004E-3</v>
      </c>
      <c r="EP55" s="5">
        <f t="shared" si="115"/>
        <v>7.6708709677419358E-3</v>
      </c>
      <c r="EQ55" s="5">
        <f t="shared" si="115"/>
        <v>0</v>
      </c>
      <c r="ER55" s="5">
        <f t="shared" si="115"/>
        <v>0</v>
      </c>
      <c r="ES55" s="5">
        <f t="shared" si="115"/>
        <v>0</v>
      </c>
      <c r="ET55" s="5">
        <f t="shared" si="115"/>
        <v>0</v>
      </c>
      <c r="EU55" s="5">
        <f t="shared" si="115"/>
        <v>0</v>
      </c>
      <c r="EV55" s="5">
        <f t="shared" si="112"/>
        <v>0</v>
      </c>
      <c r="EW55" s="5">
        <f t="shared" si="112"/>
        <v>0</v>
      </c>
      <c r="EX55" s="5">
        <f t="shared" si="112"/>
        <v>0</v>
      </c>
      <c r="EY55" s="5">
        <f t="shared" si="112"/>
        <v>0</v>
      </c>
      <c r="EZ55" s="5">
        <f t="shared" si="112"/>
        <v>0</v>
      </c>
      <c r="FA55" s="5">
        <f t="shared" si="112"/>
        <v>0</v>
      </c>
      <c r="FB55" s="5">
        <f t="shared" si="112"/>
        <v>0</v>
      </c>
      <c r="FC55" s="5">
        <f t="shared" si="112"/>
        <v>0</v>
      </c>
      <c r="FD55" s="5">
        <f t="shared" si="112"/>
        <v>0</v>
      </c>
      <c r="FE55" s="5">
        <f t="shared" si="112"/>
        <v>0</v>
      </c>
      <c r="FF55" s="5">
        <f t="shared" si="112"/>
        <v>0</v>
      </c>
      <c r="FG55" s="5">
        <f t="shared" si="112"/>
        <v>0</v>
      </c>
      <c r="FH55" s="5">
        <f t="shared" si="112"/>
        <v>0</v>
      </c>
      <c r="FI55" s="5">
        <f t="shared" si="112"/>
        <v>0</v>
      </c>
      <c r="FJ55" s="5">
        <f t="shared" si="112"/>
        <v>0</v>
      </c>
      <c r="FK55" s="5">
        <f t="shared" si="112"/>
        <v>0</v>
      </c>
      <c r="FL55" s="5">
        <f t="shared" si="113"/>
        <v>0</v>
      </c>
      <c r="FM55" s="5">
        <f t="shared" si="113"/>
        <v>0</v>
      </c>
      <c r="FN55" s="5">
        <f t="shared" si="113"/>
        <v>0</v>
      </c>
      <c r="FO55" s="5">
        <f t="shared" si="105"/>
        <v>0</v>
      </c>
      <c r="FP55" s="5">
        <f t="shared" si="105"/>
        <v>0</v>
      </c>
      <c r="FQ55" s="5">
        <f t="shared" si="105"/>
        <v>0</v>
      </c>
      <c r="FR55" s="5">
        <f t="shared" si="105"/>
        <v>0</v>
      </c>
      <c r="FS55" s="5">
        <f t="shared" si="105"/>
        <v>0</v>
      </c>
      <c r="FT55" s="5">
        <f t="shared" si="105"/>
        <v>0</v>
      </c>
      <c r="FU55" s="5">
        <f t="shared" si="105"/>
        <v>0</v>
      </c>
      <c r="FV55" s="5">
        <f t="shared" si="105"/>
        <v>0</v>
      </c>
      <c r="FW55" s="5">
        <f t="shared" si="114"/>
        <v>0</v>
      </c>
      <c r="FX55" s="5">
        <f t="shared" si="114"/>
        <v>0</v>
      </c>
    </row>
    <row r="56" spans="1:180" x14ac:dyDescent="0.2">
      <c r="A56" s="2">
        <v>30</v>
      </c>
      <c r="B56" s="1">
        <v>35947</v>
      </c>
      <c r="C56" s="6">
        <f>VLOOKUP(B56,'[1]1993'!$A$375:$IV$485,3,0)</f>
        <v>14127002</v>
      </c>
      <c r="D56" s="6">
        <f>VLOOKUP(B56,[2]jan94!$A$38:$IV$148,3,0)</f>
        <v>158844</v>
      </c>
      <c r="E56" s="6">
        <f>VLOOKUP(B56,[3]feb94!$A$38:$IV$148,3,0)</f>
        <v>110920</v>
      </c>
      <c r="F56" s="6">
        <f>VLOOKUP(B56,[4]mar94!$A$38:$IV$140,3,0)</f>
        <v>18343</v>
      </c>
      <c r="G56" s="6">
        <f>VLOOKUP(B56,[5]apr94!$A$38:$IV$146,3,0)</f>
        <v>73611</v>
      </c>
      <c r="H56" s="6">
        <f>VLOOKUP(B56,[6]may94!$A$38:$IV$1443,3,0)</f>
        <v>178569</v>
      </c>
      <c r="I56" s="6">
        <f>VLOOKUP(B56,[7]jun94!$A$38:$IV$143,3,0)</f>
        <v>60486</v>
      </c>
      <c r="J56" s="6">
        <f>VLOOKUP(B56,[8]jul94!$A$38:$IV$143,3,0)</f>
        <v>246582</v>
      </c>
      <c r="K56" s="6">
        <f>VLOOKUP(B56,[9]aug94!$A$38:$IV$142,3,0)</f>
        <v>92477</v>
      </c>
      <c r="L56" s="6">
        <f>VLOOKUP(B56,[10]sep94!$A$38:$IV$140,3,0)</f>
        <v>81511</v>
      </c>
      <c r="M56" s="6">
        <f>VLOOKUP(B56,[11]oct94!$A$38:$IV$139,3,0)</f>
        <v>98971</v>
      </c>
      <c r="N56" s="6">
        <f>VLOOKUP(B56,[12]nov94!$A$38:$IV$139,3,0)</f>
        <v>239416</v>
      </c>
      <c r="O56" s="6">
        <f>VLOOKUP(B56,[13]dec94!$A$38:$IV$138,3,0)</f>
        <v>86516</v>
      </c>
      <c r="P56" s="6">
        <f>VLOOKUP(B56,[14]jan95!$A$37:$IV$133,3,0)</f>
        <v>122869</v>
      </c>
      <c r="Q56" s="6">
        <f>VLOOKUP(B56,[15]feb95!$A$37:$IV$127,3,0)</f>
        <v>17697</v>
      </c>
      <c r="R56" s="6">
        <f>VLOOKUP(B56,[16]mar95!$A$37:$IV$128,3,0)</f>
        <v>41303</v>
      </c>
      <c r="S56" s="6">
        <f>VLOOKUP(B56,[17]apr95!$A$37:$IV$122,3,0)</f>
        <v>65147</v>
      </c>
      <c r="T56" s="6">
        <f>VLOOKUP(B56,[18]may95!$A$37:$IV$126,3,0)</f>
        <v>39507</v>
      </c>
      <c r="U56" s="6">
        <f>VLOOKUP(B56,[19]jun95!$A$37:$IV$141,3,0)</f>
        <v>52657</v>
      </c>
      <c r="V56" s="6" t="e">
        <f>VLOOKUP(B56,[20]jul95!$A$37:$IV$140,3,0)</f>
        <v>#N/A</v>
      </c>
      <c r="W56" s="6">
        <f>VLOOKUP(B56,[21]aug95!$A$37:$IV$139,3,0)</f>
        <v>170975</v>
      </c>
      <c r="X56" s="6">
        <f>VLOOKUP(B56,[22]sep95!$A$37:$IV$138,3,0)</f>
        <v>34285</v>
      </c>
      <c r="Y56" s="6">
        <f>VLOOKUP(B56,[23]oct95!$A$37:$IV$123,3,0)</f>
        <v>43242</v>
      </c>
      <c r="Z56" s="6">
        <f>VLOOKUP(B56,[24]nov95!$A$37:$IV$122,3,0)</f>
        <v>28914</v>
      </c>
      <c r="AA56" s="6">
        <f>VLOOKUP(B56,[25]dec95!$A$37:$IV$119,3,0)</f>
        <v>487301</v>
      </c>
      <c r="AB56" s="6">
        <f>VLOOKUP(B56,[26]jan96!$A$36:$IV$108,3,0)</f>
        <v>43099</v>
      </c>
      <c r="AC56" s="6">
        <f>VLOOKUP(B56,[27]feb96!$A$32:$IV$120,3,0)</f>
        <v>62150</v>
      </c>
      <c r="AD56" s="6">
        <f>VLOOKUP(B56,[28]mar96!$A$36:$IV$112,3,0)</f>
        <v>254713</v>
      </c>
      <c r="AE56" s="6">
        <f>VLOOKUP(B56,[29]apr96!$A$36:$IV$101,3,0)</f>
        <v>2742</v>
      </c>
      <c r="AF56" s="6">
        <f>VLOOKUP(B56,[30]may96!$A$36:$IV$111,3,0)</f>
        <v>6171</v>
      </c>
      <c r="AG56" s="6">
        <f>VLOOKUP(B56,[31]jun96!$A$36:$IV$111,3,0)</f>
        <v>1065345</v>
      </c>
      <c r="AH56" s="6" t="e">
        <f>VLOOKUP(B56,[32]jul96!$A$35:$IV$72,3,0)</f>
        <v>#N/A</v>
      </c>
      <c r="AI56" s="6">
        <f>VLOOKUP(B56,[33]aug96!$A$35:$IV$98,3,0)</f>
        <v>410350</v>
      </c>
      <c r="AJ56" s="6">
        <f>VLOOKUP(B56,[34]sep96!$A$36:$IV$98,3,0)</f>
        <v>23436</v>
      </c>
      <c r="AK56" s="6">
        <f>VLOOKUP(B56,[35]oct96!$A$36:$IV$107,3,0)</f>
        <v>31583</v>
      </c>
      <c r="AL56" s="6">
        <f>VLOOKUP(B56,[36]nov96!$A$36:$IV$106,3,0)</f>
        <v>176642</v>
      </c>
      <c r="AM56" s="6">
        <f>VLOOKUP(B56,[37]dec96!$A$36:$IV$105,3,0)</f>
        <v>39873</v>
      </c>
      <c r="AN56" s="6">
        <f>VLOOKUP(B56,[38]jan97!$A$35:$IV$100,3,0)</f>
        <v>117201</v>
      </c>
      <c r="AO56" s="6">
        <f>VLOOKUP(B56,[39]feb97!$A$42:$IV$106,3,0)</f>
        <v>45469</v>
      </c>
      <c r="AP56" s="6">
        <f>VLOOKUP(B56,[40]mar97!$A$35:$IV$96,3,0)</f>
        <v>218526</v>
      </c>
      <c r="AQ56" s="6">
        <f>VLOOKUP(B56,[41]apr97!$A$35:$IV$97,3,0)</f>
        <v>97682</v>
      </c>
      <c r="AR56" s="6">
        <f>VLOOKUP(B56,[42]may97!$A$35:$IV$96,3,0)</f>
        <v>66302</v>
      </c>
      <c r="AS56" s="6">
        <f>VLOOKUP(B56,[43]jun97!$A$35:$IV$95,3,0)</f>
        <v>340217</v>
      </c>
      <c r="AT56" s="6">
        <f>VLOOKUP(B56,[44]jul97!$A$35:$IV$94,3,0)</f>
        <v>111855</v>
      </c>
      <c r="AU56" s="6">
        <f>VLOOKUP(B56,[45]aug97!$A$35:$IV$96,3,0)</f>
        <v>131058</v>
      </c>
      <c r="AV56" s="6">
        <f>VLOOKUP(B56,[46]sep97!$A$35:$IV$92,3,0)</f>
        <v>546807</v>
      </c>
      <c r="AW56" s="6">
        <f>VLOOKUP(B56,[47]oct97!$A$35:$IV$91,3,0)</f>
        <v>580368</v>
      </c>
      <c r="AX56" s="6">
        <f>VLOOKUP(B56,[48]nov97!$A$35:$IV$90,3,0)</f>
        <v>241821</v>
      </c>
      <c r="AY56" s="6">
        <f>VLOOKUP(B56,[49]dec97!$A$35:$IV$89,3,0)</f>
        <v>120882</v>
      </c>
      <c r="AZ56" s="6">
        <f>VLOOKUP(B56,[50]jan98!$A$34:$IV$84,3,0)</f>
        <v>341548</v>
      </c>
      <c r="BA56" s="6">
        <f>VLOOKUP(B56,[51]feb98!$A$34:$IV$82,3,0)</f>
        <v>1698400</v>
      </c>
      <c r="BB56" s="6">
        <f>VLOOKUP(B56,[52]mar98!$A$34:$IV$81,3,0)</f>
        <v>168414</v>
      </c>
      <c r="BC56" s="6">
        <f>VLOOKUP(B56,[53]apr98!$A$34:$IV$79,3,0)</f>
        <v>104907</v>
      </c>
      <c r="BD56" s="6">
        <f>VLOOKUP(B56,[54]may98!$A$34:$IV$79,3,0)</f>
        <v>676993</v>
      </c>
      <c r="BE56" s="6">
        <f>VLOOKUP(B56,[55]jun98!$A$34:$IV$79,3,0)</f>
        <v>79020</v>
      </c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N56" s="4">
        <v>35947</v>
      </c>
      <c r="CO56" s="5">
        <f t="shared" si="110"/>
        <v>0.47090006666666662</v>
      </c>
      <c r="CP56" s="5">
        <f t="shared" si="110"/>
        <v>5.2948000000000005E-3</v>
      </c>
      <c r="CQ56" s="5">
        <f t="shared" si="110"/>
        <v>3.6973333333333333E-3</v>
      </c>
      <c r="CR56" s="5">
        <f t="shared" si="110"/>
        <v>6.1143333333333336E-4</v>
      </c>
      <c r="CS56" s="5">
        <f t="shared" si="110"/>
        <v>2.4537000000000001E-3</v>
      </c>
      <c r="CT56" s="5">
        <f t="shared" si="110"/>
        <v>5.9522999999999998E-3</v>
      </c>
      <c r="CU56" s="5">
        <f t="shared" si="110"/>
        <v>2.0162000000000001E-3</v>
      </c>
      <c r="CV56" s="5">
        <f t="shared" si="110"/>
        <v>8.2194E-3</v>
      </c>
      <c r="CW56" s="5">
        <f t="shared" si="110"/>
        <v>3.0825666666666669E-3</v>
      </c>
      <c r="CX56" s="5">
        <f t="shared" si="110"/>
        <v>2.7170333333333334E-3</v>
      </c>
      <c r="CY56" s="5">
        <f t="shared" si="110"/>
        <v>3.2990333333333334E-3</v>
      </c>
      <c r="CZ56" s="5">
        <f t="shared" si="110"/>
        <v>7.9805333333333329E-3</v>
      </c>
      <c r="DA56" s="5">
        <f t="shared" si="110"/>
        <v>2.8838666666666664E-3</v>
      </c>
      <c r="DB56" s="5">
        <f t="shared" si="110"/>
        <v>4.0956333333333336E-3</v>
      </c>
      <c r="DC56" s="5">
        <f t="shared" si="110"/>
        <v>5.8990000000000008E-4</v>
      </c>
      <c r="DD56" s="5">
        <f t="shared" si="109"/>
        <v>1.3767666666666667E-3</v>
      </c>
      <c r="DE56" s="5">
        <f t="shared" si="108"/>
        <v>2.1715666666666665E-3</v>
      </c>
      <c r="DF56" s="5">
        <f t="shared" si="108"/>
        <v>1.3169E-3</v>
      </c>
      <c r="DG56" s="5">
        <f t="shared" si="108"/>
        <v>1.7552333333333335E-3</v>
      </c>
      <c r="DH56" s="5" t="e">
        <f t="shared" si="108"/>
        <v>#N/A</v>
      </c>
      <c r="DI56" s="5">
        <f t="shared" si="108"/>
        <v>5.6991666666666666E-3</v>
      </c>
      <c r="DJ56" s="5">
        <f t="shared" si="108"/>
        <v>1.1428333333333334E-3</v>
      </c>
      <c r="DK56" s="5">
        <f t="shared" si="108"/>
        <v>1.4414E-3</v>
      </c>
      <c r="DL56" s="5">
        <f t="shared" si="108"/>
        <v>9.6380000000000001E-4</v>
      </c>
      <c r="DM56" s="5">
        <f t="shared" si="108"/>
        <v>1.6243366666666665E-2</v>
      </c>
      <c r="DN56" s="5">
        <f t="shared" si="108"/>
        <v>1.4366333333333333E-3</v>
      </c>
      <c r="DO56" s="5">
        <f t="shared" si="108"/>
        <v>2.0716666666666665E-3</v>
      </c>
      <c r="DP56" s="5">
        <f t="shared" si="108"/>
        <v>8.4904333333333335E-3</v>
      </c>
      <c r="DQ56" s="5">
        <f t="shared" si="108"/>
        <v>9.1399999999999999E-5</v>
      </c>
      <c r="DR56" s="5">
        <f t="shared" si="108"/>
        <v>2.0570000000000001E-4</v>
      </c>
      <c r="DS56" s="5">
        <f t="shared" si="108"/>
        <v>3.5511500000000001E-2</v>
      </c>
      <c r="DT56" s="5" t="e">
        <f t="shared" si="108"/>
        <v>#N/A</v>
      </c>
      <c r="DU56" s="5">
        <f t="shared" si="111"/>
        <v>1.3678333333333332E-2</v>
      </c>
      <c r="DV56" s="5">
        <f t="shared" si="111"/>
        <v>7.8119999999999991E-4</v>
      </c>
      <c r="DW56" s="5">
        <f t="shared" si="111"/>
        <v>1.0527666666666667E-3</v>
      </c>
      <c r="DX56" s="5">
        <f t="shared" si="111"/>
        <v>5.8880666666666663E-3</v>
      </c>
      <c r="DY56" s="5">
        <f t="shared" si="111"/>
        <v>1.3290999999999999E-3</v>
      </c>
      <c r="DZ56" s="5">
        <f t="shared" si="111"/>
        <v>3.9066999999999999E-3</v>
      </c>
      <c r="EA56" s="5">
        <f t="shared" si="111"/>
        <v>1.5156333333333333E-3</v>
      </c>
      <c r="EB56" s="5">
        <f t="shared" si="111"/>
        <v>7.2842000000000002E-3</v>
      </c>
      <c r="EC56" s="5">
        <f t="shared" si="111"/>
        <v>3.2560666666666669E-3</v>
      </c>
      <c r="ED56" s="5">
        <f t="shared" si="111"/>
        <v>2.2100666666666669E-3</v>
      </c>
      <c r="EE56" s="5">
        <f t="shared" si="111"/>
        <v>1.1340566666666666E-2</v>
      </c>
      <c r="EF56" s="5">
        <f t="shared" si="111"/>
        <v>3.7285E-3</v>
      </c>
      <c r="EG56" s="5">
        <f t="shared" si="111"/>
        <v>4.3686000000000003E-3</v>
      </c>
      <c r="EH56" s="5">
        <f t="shared" si="111"/>
        <v>1.8226900000000001E-2</v>
      </c>
      <c r="EI56" s="5">
        <f t="shared" si="111"/>
        <v>1.9345600000000001E-2</v>
      </c>
      <c r="EJ56" s="5">
        <f t="shared" si="111"/>
        <v>8.0607000000000005E-3</v>
      </c>
      <c r="EK56" s="5">
        <f t="shared" si="116"/>
        <v>4.0293999999999998E-3</v>
      </c>
      <c r="EL56" s="5">
        <f t="shared" si="115"/>
        <v>1.1384933333333335E-2</v>
      </c>
      <c r="EM56" s="5">
        <f t="shared" si="115"/>
        <v>5.6613333333333328E-2</v>
      </c>
      <c r="EN56" s="5">
        <f t="shared" si="115"/>
        <v>5.6138000000000004E-3</v>
      </c>
      <c r="EO56" s="5">
        <f t="shared" si="115"/>
        <v>3.4968999999999998E-3</v>
      </c>
      <c r="EP56" s="5">
        <f t="shared" si="115"/>
        <v>2.2566433333333333E-2</v>
      </c>
      <c r="EQ56" s="5">
        <f t="shared" si="115"/>
        <v>2.6340000000000001E-3</v>
      </c>
      <c r="ER56" s="5">
        <f t="shared" si="115"/>
        <v>0</v>
      </c>
      <c r="ES56" s="5">
        <f t="shared" si="115"/>
        <v>0</v>
      </c>
      <c r="ET56" s="5">
        <f t="shared" si="115"/>
        <v>0</v>
      </c>
      <c r="EU56" s="5">
        <f t="shared" si="115"/>
        <v>0</v>
      </c>
      <c r="EV56" s="5">
        <f t="shared" si="112"/>
        <v>0</v>
      </c>
      <c r="EW56" s="5">
        <f t="shared" si="112"/>
        <v>0</v>
      </c>
      <c r="EX56" s="5">
        <f t="shared" si="112"/>
        <v>0</v>
      </c>
      <c r="EY56" s="5">
        <f t="shared" si="112"/>
        <v>0</v>
      </c>
      <c r="EZ56" s="5">
        <f t="shared" si="112"/>
        <v>0</v>
      </c>
      <c r="FA56" s="5">
        <f t="shared" si="112"/>
        <v>0</v>
      </c>
      <c r="FB56" s="5">
        <f t="shared" si="112"/>
        <v>0</v>
      </c>
      <c r="FC56" s="5">
        <f t="shared" si="112"/>
        <v>0</v>
      </c>
      <c r="FD56" s="5">
        <f t="shared" si="112"/>
        <v>0</v>
      </c>
      <c r="FE56" s="5">
        <f t="shared" si="112"/>
        <v>0</v>
      </c>
      <c r="FF56" s="5">
        <f t="shared" si="112"/>
        <v>0</v>
      </c>
      <c r="FG56" s="5">
        <f t="shared" si="112"/>
        <v>0</v>
      </c>
      <c r="FH56" s="5">
        <f t="shared" si="112"/>
        <v>0</v>
      </c>
      <c r="FI56" s="5">
        <f t="shared" si="112"/>
        <v>0</v>
      </c>
      <c r="FJ56" s="5">
        <f t="shared" si="112"/>
        <v>0</v>
      </c>
      <c r="FK56" s="5">
        <f t="shared" si="112"/>
        <v>0</v>
      </c>
      <c r="FL56" s="5">
        <f t="shared" si="113"/>
        <v>0</v>
      </c>
      <c r="FM56" s="5">
        <f t="shared" si="113"/>
        <v>0</v>
      </c>
      <c r="FN56" s="5">
        <f t="shared" si="113"/>
        <v>0</v>
      </c>
      <c r="FO56" s="5">
        <f t="shared" si="105"/>
        <v>0</v>
      </c>
      <c r="FP56" s="5">
        <f t="shared" si="105"/>
        <v>0</v>
      </c>
      <c r="FQ56" s="5">
        <f t="shared" si="105"/>
        <v>0</v>
      </c>
      <c r="FR56" s="5">
        <f t="shared" si="105"/>
        <v>0</v>
      </c>
      <c r="FS56" s="5">
        <f t="shared" si="105"/>
        <v>0</v>
      </c>
      <c r="FT56" s="5">
        <f t="shared" si="105"/>
        <v>0</v>
      </c>
      <c r="FU56" s="5">
        <f t="shared" si="105"/>
        <v>0</v>
      </c>
      <c r="FV56" s="5">
        <f t="shared" si="105"/>
        <v>0</v>
      </c>
      <c r="FW56" s="5">
        <f t="shared" si="114"/>
        <v>0</v>
      </c>
      <c r="FX56" s="5">
        <f t="shared" si="114"/>
        <v>0</v>
      </c>
    </row>
    <row r="57" spans="1:180" x14ac:dyDescent="0.2">
      <c r="A57" s="2">
        <v>31</v>
      </c>
      <c r="B57" s="1">
        <v>35977</v>
      </c>
      <c r="C57" s="6">
        <f>VLOOKUP(B57,'[1]1993'!$A$375:$IV$485,3,0)</f>
        <v>18702861</v>
      </c>
      <c r="D57" s="6">
        <f>VLOOKUP(B57,[2]jan94!$A$38:$IV$148,3,0)</f>
        <v>183530</v>
      </c>
      <c r="E57" s="6">
        <f>VLOOKUP(B57,[3]feb94!$A$38:$IV$148,3,0)</f>
        <v>97209</v>
      </c>
      <c r="F57" s="6">
        <f>VLOOKUP(B57,[4]mar94!$A$38:$IV$140,3,0)</f>
        <v>23138</v>
      </c>
      <c r="G57" s="6">
        <f>VLOOKUP(B57,[5]apr94!$A$38:$IV$146,3,0)</f>
        <v>91546</v>
      </c>
      <c r="H57" s="6">
        <f>VLOOKUP(B57,[6]may94!$A$38:$IV$1443,3,0)</f>
        <v>207335</v>
      </c>
      <c r="I57" s="6">
        <f>VLOOKUP(B57,[7]jun94!$A$38:$IV$143,3,0)</f>
        <v>73503</v>
      </c>
      <c r="J57" s="6">
        <f>VLOOKUP(B57,[8]jul94!$A$38:$IV$143,3,0)</f>
        <v>292443</v>
      </c>
      <c r="K57" s="6">
        <f>VLOOKUP(B57,[9]aug94!$A$38:$IV$142,3,0)</f>
        <v>108399</v>
      </c>
      <c r="L57" s="6">
        <f>VLOOKUP(B57,[10]sep94!$A$38:$IV$140,3,0)</f>
        <v>115810</v>
      </c>
      <c r="M57" s="6">
        <f>VLOOKUP(B57,[11]oct94!$A$38:$IV$139,3,0)</f>
        <v>111387</v>
      </c>
      <c r="N57" s="6">
        <f>VLOOKUP(B57,[12]nov94!$A$38:$IV$139,3,0)</f>
        <v>290788</v>
      </c>
      <c r="O57" s="6">
        <f>VLOOKUP(B57,[13]dec94!$A$38:$IV$138,3,0)</f>
        <v>100355</v>
      </c>
      <c r="P57" s="6">
        <f>VLOOKUP(B57,[14]jan95!$A$37:$IV$133,3,0)</f>
        <v>136661</v>
      </c>
      <c r="Q57" s="6">
        <f>VLOOKUP(B57,[15]feb95!$A$37:$IV$127,3,0)</f>
        <v>19909</v>
      </c>
      <c r="R57" s="6">
        <f>VLOOKUP(B57,[16]mar95!$A$37:$IV$128,3,0)</f>
        <v>42031</v>
      </c>
      <c r="S57" s="6">
        <f>VLOOKUP(B57,[17]apr95!$A$37:$IV$122,3,0)</f>
        <v>65620</v>
      </c>
      <c r="T57" s="6">
        <f>VLOOKUP(B57,[18]may95!$A$37:$IV$126,3,0)</f>
        <v>44853</v>
      </c>
      <c r="U57" s="6">
        <f>VLOOKUP(B57,[19]jun95!$A$37:$IV$141,3,0)</f>
        <v>67579</v>
      </c>
      <c r="V57" s="6" t="e">
        <f>VLOOKUP(B57,[20]jul95!$A$37:$IV$140,3,0)</f>
        <v>#N/A</v>
      </c>
      <c r="W57" s="6">
        <f>VLOOKUP(B57,[21]aug95!$A$37:$IV$139,3,0)</f>
        <v>152165</v>
      </c>
      <c r="X57" s="6">
        <f>VLOOKUP(B57,[22]sep95!$A$37:$IV$138,3,0)</f>
        <v>37396</v>
      </c>
      <c r="Y57" s="6">
        <f>VLOOKUP(B57,[23]oct95!$A$37:$IV$123,3,0)</f>
        <v>47016</v>
      </c>
      <c r="Z57" s="6">
        <f>VLOOKUP(B57,[24]nov95!$A$37:$IV$122,3,0)</f>
        <v>42525</v>
      </c>
      <c r="AA57" s="6">
        <f>VLOOKUP(B57,[25]dec95!$A$37:$IV$119,3,0)</f>
        <v>446021</v>
      </c>
      <c r="AB57" s="6">
        <f>VLOOKUP(B57,[26]jan96!$A$36:$IV$108,3,0)</f>
        <v>47204</v>
      </c>
      <c r="AC57" s="6">
        <f>VLOOKUP(B57,[27]feb96!$A$32:$IV$120,3,0)</f>
        <v>59830</v>
      </c>
      <c r="AD57" s="6">
        <f>VLOOKUP(B57,[28]mar96!$A$36:$IV$112,3,0)</f>
        <v>227739</v>
      </c>
      <c r="AE57" s="6">
        <f>VLOOKUP(B57,[29]apr96!$A$36:$IV$101,3,0)</f>
        <v>2737</v>
      </c>
      <c r="AF57" s="6">
        <f>VLOOKUP(B57,[30]may96!$A$36:$IV$111,3,0)</f>
        <v>6417</v>
      </c>
      <c r="AG57" s="6">
        <f>VLOOKUP(B57,[31]jun96!$A$36:$IV$111,3,0)</f>
        <v>924069</v>
      </c>
      <c r="AH57" s="6" t="e">
        <f>VLOOKUP(B57,[32]jul96!$A$35:$IV$72,3,0)</f>
        <v>#N/A</v>
      </c>
      <c r="AI57" s="6">
        <f>VLOOKUP(B57,[33]aug96!$A$35:$IV$98,3,0)</f>
        <v>473451</v>
      </c>
      <c r="AJ57" s="6">
        <f>VLOOKUP(B57,[34]sep96!$A$36:$IV$98,3,0)</f>
        <v>25246</v>
      </c>
      <c r="AK57" s="6">
        <f>VLOOKUP(B57,[35]oct96!$A$36:$IV$107,3,0)</f>
        <v>34122</v>
      </c>
      <c r="AL57" s="6">
        <f>VLOOKUP(B57,[36]nov96!$A$36:$IV$106,3,0)</f>
        <v>208171</v>
      </c>
      <c r="AM57" s="6">
        <f>VLOOKUP(B57,[37]dec96!$A$36:$IV$105,3,0)</f>
        <v>32583</v>
      </c>
      <c r="AN57" s="6">
        <f>VLOOKUP(B57,[38]jan97!$A$35:$IV$100,3,0)</f>
        <v>135326</v>
      </c>
      <c r="AO57" s="6">
        <f>VLOOKUP(B57,[39]feb97!$A$42:$IV$106,3,0)</f>
        <v>55183</v>
      </c>
      <c r="AP57" s="6">
        <f>VLOOKUP(B57,[40]mar97!$A$35:$IV$96,3,0)</f>
        <v>232697</v>
      </c>
      <c r="AQ57" s="6">
        <f>VLOOKUP(B57,[41]apr97!$A$35:$IV$97,3,0)</f>
        <v>105935</v>
      </c>
      <c r="AR57" s="6">
        <f>VLOOKUP(B57,[42]may97!$A$35:$IV$96,3,0)</f>
        <v>73896</v>
      </c>
      <c r="AS57" s="6">
        <f>VLOOKUP(B57,[43]jun97!$A$35:$IV$95,3,0)</f>
        <v>311232</v>
      </c>
      <c r="AT57" s="6">
        <f>VLOOKUP(B57,[44]jul97!$A$35:$IV$94,3,0)</f>
        <v>124291</v>
      </c>
      <c r="AU57" s="6">
        <f>VLOOKUP(B57,[45]aug97!$A$35:$IV$96,3,0)</f>
        <v>164697</v>
      </c>
      <c r="AV57" s="6">
        <f>VLOOKUP(B57,[46]sep97!$A$35:$IV$92,3,0)</f>
        <v>482742</v>
      </c>
      <c r="AW57" s="6">
        <f>VLOOKUP(B57,[47]oct97!$A$35:$IV$91,3,0)</f>
        <v>655412</v>
      </c>
      <c r="AX57" s="6">
        <f>VLOOKUP(B57,[48]nov97!$A$35:$IV$90,3,0)</f>
        <v>259078</v>
      </c>
      <c r="AY57" s="6">
        <f>VLOOKUP(B57,[49]dec97!$A$35:$IV$89,3,0)</f>
        <v>132469</v>
      </c>
      <c r="AZ57" s="6">
        <f>VLOOKUP(B57,[50]jan98!$A$34:$IV$84,3,0)</f>
        <v>329321</v>
      </c>
      <c r="BA57" s="6">
        <f>VLOOKUP(B57,[51]feb98!$A$34:$IV$82,3,0)</f>
        <v>1470697</v>
      </c>
      <c r="BB57" s="6">
        <f>VLOOKUP(B57,[52]mar98!$A$34:$IV$81,3,0)</f>
        <v>145663</v>
      </c>
      <c r="BC57" s="6">
        <f>VLOOKUP(B57,[53]apr98!$A$34:$IV$79,3,0)</f>
        <v>88778</v>
      </c>
      <c r="BD57" s="6">
        <f>VLOOKUP(B57,[54]may98!$A$34:$IV$79,3,0)</f>
        <v>678086</v>
      </c>
      <c r="BE57" s="6">
        <f>VLOOKUP(B57,[55]jun98!$A$34:$IV$79,3,0)</f>
        <v>162890</v>
      </c>
      <c r="BF57" s="6">
        <f>VLOOKUP(B57,[56]jul98!$A$46:$IV$90,3,0)</f>
        <v>134355</v>
      </c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N57" s="4">
        <v>35977</v>
      </c>
      <c r="CO57" s="5">
        <f t="shared" si="110"/>
        <v>0.60331809677419346</v>
      </c>
      <c r="CP57" s="5">
        <f t="shared" si="110"/>
        <v>5.9203225806451609E-3</v>
      </c>
      <c r="CQ57" s="5">
        <f t="shared" si="110"/>
        <v>3.1357741935483874E-3</v>
      </c>
      <c r="CR57" s="5">
        <f t="shared" si="110"/>
        <v>7.4638709677419353E-4</v>
      </c>
      <c r="CS57" s="5">
        <f t="shared" si="110"/>
        <v>2.9530967741935484E-3</v>
      </c>
      <c r="CT57" s="5">
        <f t="shared" si="110"/>
        <v>6.6882258064516129E-3</v>
      </c>
      <c r="CU57" s="5">
        <f t="shared" si="110"/>
        <v>2.3710645161290323E-3</v>
      </c>
      <c r="CV57" s="5">
        <f t="shared" si="110"/>
        <v>9.4336451612903223E-3</v>
      </c>
      <c r="CW57" s="5">
        <f t="shared" si="110"/>
        <v>3.4967419354838707E-3</v>
      </c>
      <c r="CX57" s="5">
        <f t="shared" si="110"/>
        <v>3.7358064516129033E-3</v>
      </c>
      <c r="CY57" s="5">
        <f t="shared" si="110"/>
        <v>3.5931290322580643E-3</v>
      </c>
      <c r="CZ57" s="5">
        <f t="shared" si="110"/>
        <v>9.3802580645161292E-3</v>
      </c>
      <c r="DA57" s="5">
        <f t="shared" si="110"/>
        <v>3.2372580645161292E-3</v>
      </c>
      <c r="DB57" s="5">
        <f t="shared" si="110"/>
        <v>4.4084193548387099E-3</v>
      </c>
      <c r="DC57" s="5">
        <f t="shared" si="110"/>
        <v>6.4222580645161291E-4</v>
      </c>
      <c r="DD57" s="5">
        <f t="shared" si="109"/>
        <v>1.3558387096774193E-3</v>
      </c>
      <c r="DE57" s="5">
        <f t="shared" si="108"/>
        <v>2.116774193548387E-3</v>
      </c>
      <c r="DF57" s="5">
        <f t="shared" si="108"/>
        <v>1.4468709677419355E-3</v>
      </c>
      <c r="DG57" s="5">
        <f t="shared" si="108"/>
        <v>2.1799677419354841E-3</v>
      </c>
      <c r="DH57" s="5" t="e">
        <f t="shared" si="108"/>
        <v>#N/A</v>
      </c>
      <c r="DI57" s="5">
        <f t="shared" si="108"/>
        <v>4.9085483870967743E-3</v>
      </c>
      <c r="DJ57" s="5">
        <f t="shared" si="108"/>
        <v>1.2063225806451612E-3</v>
      </c>
      <c r="DK57" s="5">
        <f t="shared" si="108"/>
        <v>1.5166451612903227E-3</v>
      </c>
      <c r="DL57" s="5">
        <f t="shared" si="108"/>
        <v>1.371774193548387E-3</v>
      </c>
      <c r="DM57" s="5">
        <f t="shared" si="108"/>
        <v>1.4387774193548386E-2</v>
      </c>
      <c r="DN57" s="5">
        <f t="shared" si="108"/>
        <v>1.5227096774193549E-3</v>
      </c>
      <c r="DO57" s="5">
        <f t="shared" si="108"/>
        <v>1.9300000000000001E-3</v>
      </c>
      <c r="DP57" s="5">
        <f t="shared" si="108"/>
        <v>7.3464193548387095E-3</v>
      </c>
      <c r="DQ57" s="5">
        <f t="shared" si="108"/>
        <v>8.8290322580645162E-5</v>
      </c>
      <c r="DR57" s="5">
        <f t="shared" si="108"/>
        <v>2.0699999999999999E-4</v>
      </c>
      <c r="DS57" s="5">
        <f t="shared" si="108"/>
        <v>2.9808677419354841E-2</v>
      </c>
      <c r="DT57" s="5" t="e">
        <f t="shared" si="108"/>
        <v>#N/A</v>
      </c>
      <c r="DU57" s="5">
        <f t="shared" si="111"/>
        <v>1.5272612903225806E-2</v>
      </c>
      <c r="DV57" s="5">
        <f t="shared" si="111"/>
        <v>8.1438709677419355E-4</v>
      </c>
      <c r="DW57" s="5">
        <f t="shared" si="111"/>
        <v>1.1007096774193548E-3</v>
      </c>
      <c r="DX57" s="5">
        <f t="shared" si="111"/>
        <v>6.7151935483870965E-3</v>
      </c>
      <c r="DY57" s="5">
        <f t="shared" si="111"/>
        <v>1.0510645161290323E-3</v>
      </c>
      <c r="DZ57" s="5">
        <f t="shared" si="111"/>
        <v>4.3653548387096773E-3</v>
      </c>
      <c r="EA57" s="5">
        <f t="shared" si="111"/>
        <v>1.7800967741935486E-3</v>
      </c>
      <c r="EB57" s="5">
        <f t="shared" si="111"/>
        <v>7.506354838709677E-3</v>
      </c>
      <c r="EC57" s="5">
        <f t="shared" si="111"/>
        <v>3.4172580645161293E-3</v>
      </c>
      <c r="ED57" s="5">
        <f t="shared" si="111"/>
        <v>2.3837419354838709E-3</v>
      </c>
      <c r="EE57" s="5">
        <f t="shared" si="111"/>
        <v>1.0039741935483871E-2</v>
      </c>
      <c r="EF57" s="5">
        <f t="shared" si="111"/>
        <v>4.0093870967741934E-3</v>
      </c>
      <c r="EG57" s="5">
        <f t="shared" si="111"/>
        <v>5.312806451612904E-3</v>
      </c>
      <c r="EH57" s="5">
        <f t="shared" si="111"/>
        <v>1.5572322580645162E-2</v>
      </c>
      <c r="EI57" s="5">
        <f t="shared" si="111"/>
        <v>2.1142322580645162E-2</v>
      </c>
      <c r="EJ57" s="5">
        <f t="shared" si="111"/>
        <v>8.3573548387096772E-3</v>
      </c>
      <c r="EK57" s="5">
        <f t="shared" si="116"/>
        <v>4.2731935483870968E-3</v>
      </c>
      <c r="EL57" s="5">
        <f t="shared" si="115"/>
        <v>1.0623258064516129E-2</v>
      </c>
      <c r="EM57" s="5">
        <f t="shared" si="115"/>
        <v>4.7441838709677414E-2</v>
      </c>
      <c r="EN57" s="5">
        <f t="shared" si="115"/>
        <v>4.6988064516129031E-3</v>
      </c>
      <c r="EO57" s="5">
        <f t="shared" si="115"/>
        <v>2.8638064516129029E-3</v>
      </c>
      <c r="EP57" s="5">
        <f t="shared" si="115"/>
        <v>2.187374193548387E-2</v>
      </c>
      <c r="EQ57" s="5">
        <f t="shared" si="115"/>
        <v>5.2545161290322587E-3</v>
      </c>
      <c r="ER57" s="5">
        <f t="shared" si="115"/>
        <v>4.3340322580645166E-3</v>
      </c>
      <c r="ES57" s="5">
        <f t="shared" si="115"/>
        <v>0</v>
      </c>
      <c r="ET57" s="5">
        <f t="shared" si="115"/>
        <v>0</v>
      </c>
      <c r="EU57" s="5">
        <f t="shared" si="115"/>
        <v>0</v>
      </c>
      <c r="EV57" s="5">
        <f t="shared" si="112"/>
        <v>0</v>
      </c>
      <c r="EW57" s="5">
        <f t="shared" si="112"/>
        <v>0</v>
      </c>
      <c r="EX57" s="5">
        <f t="shared" si="112"/>
        <v>0</v>
      </c>
      <c r="EY57" s="5">
        <f t="shared" si="112"/>
        <v>0</v>
      </c>
      <c r="EZ57" s="5">
        <f t="shared" si="112"/>
        <v>0</v>
      </c>
      <c r="FA57" s="5">
        <f t="shared" si="112"/>
        <v>0</v>
      </c>
      <c r="FB57" s="5">
        <f t="shared" si="112"/>
        <v>0</v>
      </c>
      <c r="FC57" s="5">
        <f t="shared" si="112"/>
        <v>0</v>
      </c>
      <c r="FD57" s="5">
        <f t="shared" si="112"/>
        <v>0</v>
      </c>
      <c r="FE57" s="5">
        <f t="shared" si="112"/>
        <v>0</v>
      </c>
      <c r="FF57" s="5">
        <f t="shared" si="112"/>
        <v>0</v>
      </c>
      <c r="FG57" s="5">
        <f t="shared" si="112"/>
        <v>0</v>
      </c>
      <c r="FH57" s="5">
        <f t="shared" si="112"/>
        <v>0</v>
      </c>
      <c r="FI57" s="5">
        <f t="shared" si="112"/>
        <v>0</v>
      </c>
      <c r="FJ57" s="5">
        <f t="shared" si="112"/>
        <v>0</v>
      </c>
      <c r="FK57" s="5">
        <f t="shared" si="112"/>
        <v>0</v>
      </c>
      <c r="FL57" s="5">
        <f t="shared" si="113"/>
        <v>0</v>
      </c>
      <c r="FM57" s="5">
        <f t="shared" si="113"/>
        <v>0</v>
      </c>
      <c r="FN57" s="5">
        <f t="shared" si="113"/>
        <v>0</v>
      </c>
      <c r="FO57" s="5">
        <f t="shared" si="105"/>
        <v>0</v>
      </c>
      <c r="FP57" s="5">
        <f t="shared" si="105"/>
        <v>0</v>
      </c>
      <c r="FQ57" s="5">
        <f t="shared" si="105"/>
        <v>0</v>
      </c>
      <c r="FR57" s="5">
        <f t="shared" si="105"/>
        <v>0</v>
      </c>
      <c r="FS57" s="5">
        <f t="shared" si="105"/>
        <v>0</v>
      </c>
      <c r="FT57" s="5">
        <f t="shared" si="105"/>
        <v>0</v>
      </c>
      <c r="FU57" s="5">
        <f t="shared" si="105"/>
        <v>0</v>
      </c>
      <c r="FV57" s="5">
        <f t="shared" si="105"/>
        <v>0</v>
      </c>
      <c r="FW57" s="5">
        <f t="shared" si="114"/>
        <v>0</v>
      </c>
      <c r="FX57" s="5">
        <f t="shared" si="114"/>
        <v>0</v>
      </c>
    </row>
    <row r="58" spans="1:180" x14ac:dyDescent="0.2">
      <c r="A58" s="2">
        <v>31</v>
      </c>
      <c r="B58" s="1">
        <v>36008</v>
      </c>
      <c r="C58" s="6">
        <f>VLOOKUP(B58,'[1]1993'!$A$375:$IV$485,3,0)</f>
        <v>19059405</v>
      </c>
      <c r="D58" s="6">
        <f>VLOOKUP(B58,[2]jan94!$A$38:$IV$148,3,0)</f>
        <v>202780</v>
      </c>
      <c r="E58" s="6">
        <f>VLOOKUP(B58,[3]feb94!$A$38:$IV$148,3,0)</f>
        <v>97690</v>
      </c>
      <c r="F58" s="6">
        <f>VLOOKUP(B58,[4]mar94!$A$38:$IV$140,3,0)</f>
        <v>46901</v>
      </c>
      <c r="G58" s="6">
        <f>VLOOKUP(B58,[5]apr94!$A$38:$IV$146,3,0)</f>
        <v>90436</v>
      </c>
      <c r="H58" s="6">
        <f>VLOOKUP(B58,[6]may94!$A$38:$IV$1443,3,0)</f>
        <v>297015</v>
      </c>
      <c r="I58" s="6">
        <f>VLOOKUP(B58,[7]jun94!$A$38:$IV$143,3,0)</f>
        <v>154047</v>
      </c>
      <c r="J58" s="6">
        <f>VLOOKUP(B58,[8]jul94!$A$38:$IV$143,3,0)</f>
        <v>616829</v>
      </c>
      <c r="K58" s="6">
        <f>VLOOKUP(B58,[9]aug94!$A$38:$IV$142,3,0)</f>
        <v>156447</v>
      </c>
      <c r="L58" s="6">
        <f>VLOOKUP(B58,[10]sep94!$A$38:$IV$140,3,0)</f>
        <v>112420</v>
      </c>
      <c r="M58" s="6">
        <f>VLOOKUP(B58,[11]oct94!$A$38:$IV$139,3,0)</f>
        <v>136648</v>
      </c>
      <c r="N58" s="6">
        <f>VLOOKUP(B58,[12]nov94!$A$38:$IV$139,3,0)</f>
        <v>337411</v>
      </c>
      <c r="O58" s="6">
        <f>VLOOKUP(B58,[13]dec94!$A$38:$IV$138,3,0)</f>
        <v>98990</v>
      </c>
      <c r="P58" s="6">
        <f>VLOOKUP(B58,[14]jan95!$A$37:$IV$133,3,0)</f>
        <v>363779</v>
      </c>
      <c r="Q58" s="6">
        <f>VLOOKUP(B58,[15]feb95!$A$37:$IV$127,3,0)</f>
        <v>19252</v>
      </c>
      <c r="R58" s="6">
        <f>VLOOKUP(B58,[16]mar95!$A$37:$IV$128,3,0)</f>
        <v>44940</v>
      </c>
      <c r="S58" s="6">
        <f>VLOOKUP(B58,[17]apr95!$A$37:$IV$122,3,0)</f>
        <v>64759</v>
      </c>
      <c r="T58" s="6">
        <f>VLOOKUP(B58,[18]may95!$A$37:$IV$126,3,0)</f>
        <v>79565</v>
      </c>
      <c r="U58" s="6">
        <f>VLOOKUP(B58,[19]jun95!$A$37:$IV$141,3,0)</f>
        <v>136006</v>
      </c>
      <c r="V58" s="6" t="e">
        <f>VLOOKUP(B58,[20]jul95!$A$37:$IV$140,3,0)</f>
        <v>#N/A</v>
      </c>
      <c r="W58" s="6">
        <f>VLOOKUP(B58,[21]aug95!$A$37:$IV$139,3,0)</f>
        <v>141525</v>
      </c>
      <c r="X58" s="6">
        <f>VLOOKUP(B58,[22]sep95!$A$37:$IV$138,3,0)</f>
        <v>35757</v>
      </c>
      <c r="Y58" s="6">
        <f>VLOOKUP(B58,[23]oct95!$A$37:$IV$123,3,0)</f>
        <v>46438</v>
      </c>
      <c r="Z58" s="6">
        <f>VLOOKUP(B58,[24]nov95!$A$37:$IV$122,3,0)</f>
        <v>37491</v>
      </c>
      <c r="AA58" s="6">
        <f>VLOOKUP(B58,[25]dec95!$A$37:$IV$119,3,0)</f>
        <v>381064</v>
      </c>
      <c r="AB58" s="6">
        <f>VLOOKUP(B58,[26]jan96!$A$36:$IV$108,3,0)</f>
        <v>240453</v>
      </c>
      <c r="AC58" s="6">
        <f>VLOOKUP(B58,[27]feb96!$A$32:$IV$120,3,0)</f>
        <v>60640</v>
      </c>
      <c r="AD58" s="6">
        <f>VLOOKUP(B58,[28]mar96!$A$36:$IV$112,3,0)</f>
        <v>229422</v>
      </c>
      <c r="AE58" s="6">
        <f>VLOOKUP(B58,[29]apr96!$A$36:$IV$101,3,0)</f>
        <v>2825</v>
      </c>
      <c r="AF58" s="6">
        <f>VLOOKUP(B58,[30]may96!$A$36:$IV$111,3,0)</f>
        <v>6424</v>
      </c>
      <c r="AG58" s="6">
        <f>VLOOKUP(B58,[31]jun96!$A$36:$IV$111,3,0)</f>
        <v>815509</v>
      </c>
      <c r="AH58" s="6" t="e">
        <f>VLOOKUP(B58,[32]jul96!$A$35:$IV$72,3,0)</f>
        <v>#N/A</v>
      </c>
      <c r="AI58" s="6">
        <f>VLOOKUP(B58,[33]aug96!$A$35:$IV$98,3,0)</f>
        <v>560532</v>
      </c>
      <c r="AJ58" s="6">
        <f>VLOOKUP(B58,[34]sep96!$A$36:$IV$98,3,0)</f>
        <v>25097</v>
      </c>
      <c r="AK58" s="6">
        <f>VLOOKUP(B58,[35]oct96!$A$36:$IV$107,3,0)</f>
        <v>31650</v>
      </c>
      <c r="AL58" s="6">
        <f>VLOOKUP(B58,[36]nov96!$A$36:$IV$106,3,0)</f>
        <v>193103</v>
      </c>
      <c r="AM58" s="6">
        <f>VLOOKUP(B58,[37]dec96!$A$36:$IV$105,3,0)</f>
        <v>35748</v>
      </c>
      <c r="AN58" s="6">
        <f>VLOOKUP(B58,[38]jan97!$A$35:$IV$100,3,0)</f>
        <v>129390</v>
      </c>
      <c r="AO58" s="6">
        <f>VLOOKUP(B58,[39]feb97!$A$42:$IV$106,3,0)</f>
        <v>116239</v>
      </c>
      <c r="AP58" s="6">
        <f>VLOOKUP(B58,[40]mar97!$A$35:$IV$96,3,0)</f>
        <v>225487</v>
      </c>
      <c r="AQ58" s="6">
        <f>VLOOKUP(B58,[41]apr97!$A$35:$IV$97,3,0)</f>
        <v>97822</v>
      </c>
      <c r="AR58" s="6">
        <f>VLOOKUP(B58,[42]may97!$A$35:$IV$96,3,0)</f>
        <v>68303</v>
      </c>
      <c r="AS58" s="6">
        <f>VLOOKUP(B58,[43]jun97!$A$35:$IV$95,3,0)</f>
        <v>266226</v>
      </c>
      <c r="AT58" s="6">
        <f>VLOOKUP(B58,[44]jul97!$A$35:$IV$94,3,0)</f>
        <v>117770</v>
      </c>
      <c r="AU58" s="6">
        <f>VLOOKUP(B58,[45]aug97!$A$35:$IV$96,3,0)</f>
        <v>156330</v>
      </c>
      <c r="AV58" s="6">
        <f>VLOOKUP(B58,[46]sep97!$A$35:$IV$92,3,0)</f>
        <v>472904</v>
      </c>
      <c r="AW58" s="6">
        <f>VLOOKUP(B58,[47]oct97!$A$35:$IV$91,3,0)</f>
        <v>604369</v>
      </c>
      <c r="AX58" s="6">
        <f>VLOOKUP(B58,[48]nov97!$A$35:$IV$90,3,0)</f>
        <v>319269</v>
      </c>
      <c r="AY58" s="6">
        <f>VLOOKUP(B58,[49]dec97!$A$35:$IV$89,3,0)</f>
        <v>148959</v>
      </c>
      <c r="AZ58" s="6">
        <f>VLOOKUP(B58,[50]jan98!$A$34:$IV$84,3,0)</f>
        <v>284546</v>
      </c>
      <c r="BA58" s="6">
        <f>VLOOKUP(B58,[51]feb98!$A$34:$IV$82,3,0)</f>
        <v>1268051</v>
      </c>
      <c r="BB58" s="6">
        <f>VLOOKUP(B58,[52]mar98!$A$34:$IV$81,3,0)</f>
        <v>146681</v>
      </c>
      <c r="BC58" s="6">
        <f>VLOOKUP(B58,[53]apr98!$A$34:$IV$79,3,0)</f>
        <v>77549</v>
      </c>
      <c r="BD58" s="6">
        <f>VLOOKUP(B58,[54]may98!$A$34:$IV$79,3,0)</f>
        <v>600633</v>
      </c>
      <c r="BE58" s="6">
        <f>VLOOKUP(B58,[55]jun98!$A$34:$IV$79,3,0)</f>
        <v>142319</v>
      </c>
      <c r="BF58" s="6">
        <f>VLOOKUP(B58,[56]jul98!$A$46:$IV$90,3,0)</f>
        <v>268022</v>
      </c>
      <c r="BG58" s="6">
        <f>VLOOKUP(B58,[57]aug98!$A$34:$IV$78,3,0)</f>
        <v>211665</v>
      </c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N58" s="4">
        <v>36008</v>
      </c>
      <c r="CO58" s="5">
        <f t="shared" si="110"/>
        <v>0.6148195161290323</v>
      </c>
      <c r="CP58" s="5">
        <f t="shared" si="110"/>
        <v>6.5412903225806444E-3</v>
      </c>
      <c r="CQ58" s="5">
        <f t="shared" si="110"/>
        <v>3.1512903225806451E-3</v>
      </c>
      <c r="CR58" s="5">
        <f t="shared" si="110"/>
        <v>1.5129354838709678E-3</v>
      </c>
      <c r="CS58" s="5">
        <f t="shared" si="110"/>
        <v>2.9172903225806453E-3</v>
      </c>
      <c r="CT58" s="5">
        <f t="shared" si="110"/>
        <v>9.5811290322580633E-3</v>
      </c>
      <c r="CU58" s="5">
        <f t="shared" si="110"/>
        <v>4.9692580645161284E-3</v>
      </c>
      <c r="CV58" s="5">
        <f t="shared" si="110"/>
        <v>1.9897709677419353E-2</v>
      </c>
      <c r="CW58" s="5">
        <f t="shared" si="110"/>
        <v>5.0466774193548385E-3</v>
      </c>
      <c r="CX58" s="5">
        <f t="shared" si="110"/>
        <v>3.6264516129032262E-3</v>
      </c>
      <c r="CY58" s="5">
        <f t="shared" si="110"/>
        <v>4.4079999999999996E-3</v>
      </c>
      <c r="CZ58" s="5">
        <f t="shared" si="110"/>
        <v>1.0884225806451613E-2</v>
      </c>
      <c r="DA58" s="5">
        <f t="shared" si="110"/>
        <v>3.1932258064516126E-3</v>
      </c>
      <c r="DB58" s="5">
        <f t="shared" si="110"/>
        <v>1.1734806451612904E-2</v>
      </c>
      <c r="DC58" s="5">
        <f t="shared" si="110"/>
        <v>6.2103225806451603E-4</v>
      </c>
      <c r="DD58" s="5">
        <f t="shared" si="109"/>
        <v>1.4496774193548387E-3</v>
      </c>
      <c r="DE58" s="5">
        <f t="shared" si="108"/>
        <v>2.0889999999999997E-3</v>
      </c>
      <c r="DF58" s="5">
        <f t="shared" si="108"/>
        <v>2.5666129032258064E-3</v>
      </c>
      <c r="DG58" s="5">
        <f t="shared" si="108"/>
        <v>4.3872903225806448E-3</v>
      </c>
      <c r="DH58" s="5" t="e">
        <f t="shared" si="108"/>
        <v>#N/A</v>
      </c>
      <c r="DI58" s="5">
        <f t="shared" si="108"/>
        <v>4.5653225806451614E-3</v>
      </c>
      <c r="DJ58" s="5">
        <f t="shared" si="108"/>
        <v>1.1534516129032258E-3</v>
      </c>
      <c r="DK58" s="5">
        <f t="shared" si="108"/>
        <v>1.498E-3</v>
      </c>
      <c r="DL58" s="5">
        <f t="shared" si="108"/>
        <v>1.2093870967741934E-3</v>
      </c>
      <c r="DM58" s="5">
        <f t="shared" si="108"/>
        <v>1.2292387096774195E-2</v>
      </c>
      <c r="DN58" s="5">
        <f t="shared" si="108"/>
        <v>7.7565483870967742E-3</v>
      </c>
      <c r="DO58" s="5">
        <f t="shared" si="108"/>
        <v>1.9561290322580643E-3</v>
      </c>
      <c r="DP58" s="5">
        <f t="shared" si="108"/>
        <v>7.4007096774193542E-3</v>
      </c>
      <c r="DQ58" s="5">
        <f t="shared" si="108"/>
        <v>9.1129032258064507E-5</v>
      </c>
      <c r="DR58" s="5">
        <f t="shared" si="108"/>
        <v>2.0722580645161291E-4</v>
      </c>
      <c r="DS58" s="5">
        <f t="shared" si="108"/>
        <v>2.6306741935483872E-2</v>
      </c>
      <c r="DT58" s="5" t="e">
        <f t="shared" si="108"/>
        <v>#N/A</v>
      </c>
      <c r="DU58" s="5">
        <f t="shared" si="111"/>
        <v>1.808167741935484E-2</v>
      </c>
      <c r="DV58" s="5">
        <f t="shared" si="111"/>
        <v>8.0958064516129034E-4</v>
      </c>
      <c r="DW58" s="5">
        <f t="shared" si="111"/>
        <v>1.0209677419354838E-3</v>
      </c>
      <c r="DX58" s="5">
        <f t="shared" si="111"/>
        <v>6.2291290322580642E-3</v>
      </c>
      <c r="DY58" s="5">
        <f t="shared" si="111"/>
        <v>1.1531612903225806E-3</v>
      </c>
      <c r="DZ58" s="5">
        <f t="shared" si="111"/>
        <v>4.1738709677419357E-3</v>
      </c>
      <c r="EA58" s="5">
        <f t="shared" si="111"/>
        <v>3.7496451612903225E-3</v>
      </c>
      <c r="EB58" s="5">
        <f t="shared" si="111"/>
        <v>7.2737741935483867E-3</v>
      </c>
      <c r="EC58" s="5">
        <f t="shared" si="111"/>
        <v>3.1555483870967745E-3</v>
      </c>
      <c r="ED58" s="5">
        <f t="shared" si="111"/>
        <v>2.2033225806451615E-3</v>
      </c>
      <c r="EE58" s="5">
        <f t="shared" si="111"/>
        <v>8.587935483870969E-3</v>
      </c>
      <c r="EF58" s="5">
        <f t="shared" si="111"/>
        <v>3.7990322580645163E-3</v>
      </c>
      <c r="EG58" s="5">
        <f t="shared" si="111"/>
        <v>5.0429032258064513E-3</v>
      </c>
      <c r="EH58" s="5">
        <f t="shared" si="111"/>
        <v>1.5254967741935483E-2</v>
      </c>
      <c r="EI58" s="5">
        <f t="shared" si="111"/>
        <v>1.949577419354839E-2</v>
      </c>
      <c r="EJ58" s="5">
        <f t="shared" si="111"/>
        <v>1.0299000000000001E-2</v>
      </c>
      <c r="EK58" s="5">
        <f t="shared" si="116"/>
        <v>4.8051290322580651E-3</v>
      </c>
      <c r="EL58" s="5">
        <f t="shared" si="115"/>
        <v>9.1789032258064521E-3</v>
      </c>
      <c r="EM58" s="5">
        <f t="shared" si="115"/>
        <v>4.0904870967741938E-2</v>
      </c>
      <c r="EN58" s="5">
        <f t="shared" si="115"/>
        <v>4.7316451612903227E-3</v>
      </c>
      <c r="EO58" s="5">
        <f t="shared" si="115"/>
        <v>2.5015806451612905E-3</v>
      </c>
      <c r="EP58" s="5">
        <f t="shared" si="115"/>
        <v>1.9375258064516128E-2</v>
      </c>
      <c r="EQ58" s="5">
        <f t="shared" si="115"/>
        <v>4.5909354838709676E-3</v>
      </c>
      <c r="ER58" s="5">
        <f t="shared" si="115"/>
        <v>8.6458709677419351E-3</v>
      </c>
      <c r="ES58" s="5">
        <f t="shared" si="115"/>
        <v>6.8279032258064514E-3</v>
      </c>
      <c r="ET58" s="5">
        <f t="shared" si="115"/>
        <v>0</v>
      </c>
      <c r="EU58" s="5">
        <f t="shared" si="115"/>
        <v>0</v>
      </c>
      <c r="EV58" s="5">
        <f t="shared" si="112"/>
        <v>0</v>
      </c>
      <c r="EW58" s="5">
        <f t="shared" si="112"/>
        <v>0</v>
      </c>
      <c r="EX58" s="5">
        <f t="shared" si="112"/>
        <v>0</v>
      </c>
      <c r="EY58" s="5">
        <f t="shared" si="112"/>
        <v>0</v>
      </c>
      <c r="EZ58" s="5">
        <f t="shared" si="112"/>
        <v>0</v>
      </c>
      <c r="FA58" s="5">
        <f t="shared" si="112"/>
        <v>0</v>
      </c>
      <c r="FB58" s="5">
        <f t="shared" si="112"/>
        <v>0</v>
      </c>
      <c r="FC58" s="5">
        <f t="shared" si="112"/>
        <v>0</v>
      </c>
      <c r="FD58" s="5">
        <f t="shared" si="112"/>
        <v>0</v>
      </c>
      <c r="FE58" s="5">
        <f t="shared" si="112"/>
        <v>0</v>
      </c>
      <c r="FF58" s="5">
        <f t="shared" si="112"/>
        <v>0</v>
      </c>
      <c r="FG58" s="5">
        <f t="shared" si="112"/>
        <v>0</v>
      </c>
      <c r="FH58" s="5">
        <f t="shared" si="112"/>
        <v>0</v>
      </c>
      <c r="FI58" s="5">
        <f t="shared" si="112"/>
        <v>0</v>
      </c>
      <c r="FJ58" s="5">
        <f t="shared" si="112"/>
        <v>0</v>
      </c>
      <c r="FK58" s="5">
        <f t="shared" si="112"/>
        <v>0</v>
      </c>
      <c r="FL58" s="5">
        <f t="shared" si="113"/>
        <v>0</v>
      </c>
      <c r="FM58" s="5">
        <f t="shared" si="113"/>
        <v>0</v>
      </c>
      <c r="FN58" s="5">
        <f t="shared" si="113"/>
        <v>0</v>
      </c>
      <c r="FO58" s="5">
        <f t="shared" si="105"/>
        <v>0</v>
      </c>
      <c r="FP58" s="5">
        <f t="shared" si="105"/>
        <v>0</v>
      </c>
      <c r="FQ58" s="5">
        <f t="shared" si="105"/>
        <v>0</v>
      </c>
      <c r="FR58" s="5">
        <f t="shared" si="105"/>
        <v>0</v>
      </c>
      <c r="FS58" s="5">
        <f t="shared" si="105"/>
        <v>0</v>
      </c>
      <c r="FT58" s="5">
        <f t="shared" si="105"/>
        <v>0</v>
      </c>
      <c r="FU58" s="5">
        <f t="shared" si="105"/>
        <v>0</v>
      </c>
      <c r="FV58" s="5">
        <f t="shared" si="105"/>
        <v>0</v>
      </c>
      <c r="FW58" s="5">
        <f t="shared" si="114"/>
        <v>0</v>
      </c>
      <c r="FX58" s="5">
        <f t="shared" si="114"/>
        <v>0</v>
      </c>
    </row>
    <row r="59" spans="1:180" x14ac:dyDescent="0.2">
      <c r="A59" s="2">
        <v>30</v>
      </c>
      <c r="B59" s="1">
        <v>36039</v>
      </c>
      <c r="C59" s="6">
        <f>VLOOKUP(B59,'[1]1993'!$A$375:$IV$485,3,0)</f>
        <v>17979034</v>
      </c>
      <c r="D59" s="6">
        <f>VLOOKUP(B59,[2]jan94!$A$38:$IV$148,3,0)</f>
        <v>174299</v>
      </c>
      <c r="E59" s="6">
        <f>VLOOKUP(B59,[3]feb94!$A$38:$IV$148,3,0)</f>
        <v>79300</v>
      </c>
      <c r="F59" s="6">
        <f>VLOOKUP(B59,[4]mar94!$A$38:$IV$140,3,0)</f>
        <v>21961</v>
      </c>
      <c r="G59" s="6">
        <f>VLOOKUP(B59,[5]apr94!$A$38:$IV$146,3,0)</f>
        <v>92547</v>
      </c>
      <c r="H59" s="6">
        <f>VLOOKUP(B59,[6]may94!$A$38:$IV$1443,3,0)</f>
        <v>180726</v>
      </c>
      <c r="I59" s="6">
        <f>VLOOKUP(B59,[7]jun94!$A$38:$IV$143,3,0)</f>
        <v>53884</v>
      </c>
      <c r="J59" s="6">
        <f>VLOOKUP(B59,[8]jul94!$A$38:$IV$143,3,0)</f>
        <v>271216</v>
      </c>
      <c r="K59" s="6">
        <f>VLOOKUP(B59,[9]aug94!$A$38:$IV$142,3,0)</f>
        <v>96017</v>
      </c>
      <c r="L59" s="6">
        <f>VLOOKUP(B59,[10]sep94!$A$38:$IV$140,3,0)</f>
        <v>90580</v>
      </c>
      <c r="M59" s="6">
        <f>VLOOKUP(B59,[11]oct94!$A$38:$IV$139,3,0)</f>
        <v>116437</v>
      </c>
      <c r="N59" s="6">
        <f>VLOOKUP(B59,[12]nov94!$A$38:$IV$139,3,0)</f>
        <v>274051</v>
      </c>
      <c r="O59" s="6">
        <f>VLOOKUP(B59,[13]dec94!$A$38:$IV$138,3,0)</f>
        <v>94520</v>
      </c>
      <c r="P59" s="6">
        <f>VLOOKUP(B59,[14]jan95!$A$37:$IV$133,3,0)</f>
        <v>124883</v>
      </c>
      <c r="Q59" s="6">
        <f>VLOOKUP(B59,[15]feb95!$A$37:$IV$127,3,0)</f>
        <v>31835</v>
      </c>
      <c r="R59" s="6">
        <f>VLOOKUP(B59,[16]mar95!$A$37:$IV$128,3,0)</f>
        <v>37697</v>
      </c>
      <c r="S59" s="6">
        <f>VLOOKUP(B59,[17]apr95!$A$37:$IV$122,3,0)</f>
        <v>60743</v>
      </c>
      <c r="T59" s="6">
        <f>VLOOKUP(B59,[18]may95!$A$37:$IV$126,3,0)</f>
        <v>41679</v>
      </c>
      <c r="U59" s="6">
        <f>VLOOKUP(B59,[19]jun95!$A$37:$IV$141,3,0)</f>
        <v>59555</v>
      </c>
      <c r="V59" s="6" t="e">
        <f>VLOOKUP(B59,[20]jul95!$A$37:$IV$140,3,0)</f>
        <v>#N/A</v>
      </c>
      <c r="W59" s="6">
        <f>VLOOKUP(B59,[21]aug95!$A$37:$IV$139,3,0)</f>
        <v>181211</v>
      </c>
      <c r="X59" s="6">
        <f>VLOOKUP(B59,[22]sep95!$A$37:$IV$138,3,0)</f>
        <v>25045</v>
      </c>
      <c r="Y59" s="6">
        <f>VLOOKUP(B59,[23]oct95!$A$37:$IV$123,3,0)</f>
        <v>24971</v>
      </c>
      <c r="Z59" s="6">
        <f>VLOOKUP(B59,[24]nov95!$A$37:$IV$122,3,0)</f>
        <v>37992</v>
      </c>
      <c r="AA59" s="6">
        <f>VLOOKUP(B59,[25]dec95!$A$37:$IV$119,3,0)</f>
        <v>471496</v>
      </c>
      <c r="AB59" s="6">
        <f>VLOOKUP(B59,[26]jan96!$A$36:$IV$108,3,0)</f>
        <v>38849</v>
      </c>
      <c r="AC59" s="6">
        <f>VLOOKUP(B59,[27]feb96!$A$32:$IV$120,3,0)</f>
        <v>55432</v>
      </c>
      <c r="AD59" s="6">
        <f>VLOOKUP(B59,[28]mar96!$A$36:$IV$112,3,0)</f>
        <v>286567</v>
      </c>
      <c r="AE59" s="6">
        <f>VLOOKUP(B59,[29]apr96!$A$36:$IV$101,3,0)</f>
        <v>2824</v>
      </c>
      <c r="AF59" s="6">
        <f>VLOOKUP(B59,[30]may96!$A$36:$IV$111,3,0)</f>
        <v>5498</v>
      </c>
      <c r="AG59" s="6">
        <f>VLOOKUP(B59,[31]jun96!$A$36:$IV$111,3,0)</f>
        <v>1046492</v>
      </c>
      <c r="AH59" s="6" t="e">
        <f>VLOOKUP(B59,[32]jul96!$A$35:$IV$72,3,0)</f>
        <v>#N/A</v>
      </c>
      <c r="AI59" s="6">
        <f>VLOOKUP(B59,[33]aug96!$A$35:$IV$98,3,0)</f>
        <v>497581</v>
      </c>
      <c r="AJ59" s="6">
        <f>VLOOKUP(B59,[34]sep96!$A$36:$IV$98,3,0)</f>
        <v>23478</v>
      </c>
      <c r="AK59" s="6">
        <f>VLOOKUP(B59,[35]oct96!$A$36:$IV$107,3,0)</f>
        <v>29300</v>
      </c>
      <c r="AL59" s="6">
        <f>VLOOKUP(B59,[36]nov96!$A$36:$IV$106,3,0)</f>
        <v>180974</v>
      </c>
      <c r="AM59" s="6">
        <f>VLOOKUP(B59,[37]dec96!$A$36:$IV$105,3,0)</f>
        <v>42888</v>
      </c>
      <c r="AN59" s="6">
        <f>VLOOKUP(B59,[38]jan97!$A$35:$IV$100,3,0)</f>
        <v>119917</v>
      </c>
      <c r="AO59" s="6">
        <f>VLOOKUP(B59,[39]feb97!$A$42:$IV$106,3,0)</f>
        <v>46637</v>
      </c>
      <c r="AP59" s="6">
        <f>VLOOKUP(B59,[40]mar97!$A$35:$IV$96,3,0)</f>
        <v>218965</v>
      </c>
      <c r="AQ59" s="6">
        <f>VLOOKUP(B59,[41]apr97!$A$35:$IV$97,3,0)</f>
        <v>94299</v>
      </c>
      <c r="AR59" s="6">
        <f>VLOOKUP(B59,[42]may97!$A$35:$IV$96,3,0)</f>
        <v>63451</v>
      </c>
      <c r="AS59" s="6">
        <f>VLOOKUP(B59,[43]jun97!$A$35:$IV$95,3,0)</f>
        <v>326323</v>
      </c>
      <c r="AT59" s="6">
        <f>VLOOKUP(B59,[44]jul97!$A$35:$IV$94,3,0)</f>
        <v>109197</v>
      </c>
      <c r="AU59" s="6">
        <f>VLOOKUP(B59,[45]aug97!$A$35:$IV$96,3,0)</f>
        <v>178836</v>
      </c>
      <c r="AV59" s="6">
        <f>VLOOKUP(B59,[46]sep97!$A$35:$IV$92,3,0)</f>
        <v>533091</v>
      </c>
      <c r="AW59" s="6">
        <f>VLOOKUP(B59,[47]oct97!$A$35:$IV$91,3,0)</f>
        <v>568159</v>
      </c>
      <c r="AX59" s="6">
        <f>VLOOKUP(B59,[48]nov97!$A$35:$IV$90,3,0)</f>
        <v>239966</v>
      </c>
      <c r="AY59" s="6">
        <f>VLOOKUP(B59,[49]dec97!$A$35:$IV$89,3,0)</f>
        <v>129018</v>
      </c>
      <c r="AZ59" s="6">
        <f>VLOOKUP(B59,[50]jan98!$A$34:$IV$84,3,0)</f>
        <v>327842</v>
      </c>
      <c r="BA59" s="6">
        <f>VLOOKUP(B59,[51]feb98!$A$34:$IV$82,3,0)</f>
        <v>1574862</v>
      </c>
      <c r="BB59" s="6">
        <f>VLOOKUP(B59,[52]mar98!$A$34:$IV$81,3,0)</f>
        <v>106317</v>
      </c>
      <c r="BC59" s="6">
        <f>VLOOKUP(B59,[53]apr98!$A$34:$IV$79,3,0)</f>
        <v>74831</v>
      </c>
      <c r="BD59" s="6">
        <f>VLOOKUP(B59,[54]may98!$A$34:$IV$79,3,0)</f>
        <v>627937</v>
      </c>
      <c r="BE59" s="6">
        <f>VLOOKUP(B59,[55]jun98!$A$34:$IV$79,3,0)</f>
        <v>114507</v>
      </c>
      <c r="BF59" s="6">
        <f>VLOOKUP(B59,[56]jul98!$A$46:$IV$90,3,0)</f>
        <v>204980</v>
      </c>
      <c r="BG59" s="6">
        <f>VLOOKUP(B59,[57]aug98!$A$34:$IV$78,3,0)</f>
        <v>266324</v>
      </c>
      <c r="BH59" s="6" t="e">
        <f>VLOOKUP(B59,[58]sep98!$A$34:$IV$74,3,0)</f>
        <v>#N/A</v>
      </c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N59" s="4">
        <v>36039</v>
      </c>
      <c r="CO59" s="5">
        <f t="shared" si="110"/>
        <v>0.59930113333333324</v>
      </c>
      <c r="CP59" s="5">
        <f t="shared" si="110"/>
        <v>5.8099666666666669E-3</v>
      </c>
      <c r="CQ59" s="5">
        <f t="shared" si="110"/>
        <v>2.643333333333333E-3</v>
      </c>
      <c r="CR59" s="5">
        <f t="shared" si="110"/>
        <v>7.3203333333333336E-4</v>
      </c>
      <c r="CS59" s="5">
        <f t="shared" si="110"/>
        <v>3.0849000000000002E-3</v>
      </c>
      <c r="CT59" s="5">
        <f t="shared" si="110"/>
        <v>6.0241999999999995E-3</v>
      </c>
      <c r="CU59" s="5">
        <f t="shared" si="110"/>
        <v>1.7961333333333335E-3</v>
      </c>
      <c r="CV59" s="5">
        <f t="shared" si="110"/>
        <v>9.0405333333333331E-3</v>
      </c>
      <c r="CW59" s="5">
        <f t="shared" si="110"/>
        <v>3.2005666666666669E-3</v>
      </c>
      <c r="CX59" s="5">
        <f t="shared" si="110"/>
        <v>3.0193333333333331E-3</v>
      </c>
      <c r="CY59" s="5">
        <f t="shared" si="110"/>
        <v>3.8812333333333331E-3</v>
      </c>
      <c r="CZ59" s="5">
        <f t="shared" si="110"/>
        <v>9.1350333333333322E-3</v>
      </c>
      <c r="DA59" s="5">
        <f t="shared" si="110"/>
        <v>3.1506666666666671E-3</v>
      </c>
      <c r="DB59" s="5">
        <f t="shared" si="110"/>
        <v>4.1627666666666664E-3</v>
      </c>
      <c r="DC59" s="5">
        <f t="shared" si="110"/>
        <v>1.0611666666666666E-3</v>
      </c>
      <c r="DD59" s="5">
        <f t="shared" si="109"/>
        <v>1.2565666666666667E-3</v>
      </c>
      <c r="DE59" s="5">
        <f t="shared" si="108"/>
        <v>2.0247666666666666E-3</v>
      </c>
      <c r="DF59" s="5">
        <f t="shared" si="108"/>
        <v>1.3893E-3</v>
      </c>
      <c r="DG59" s="5">
        <f t="shared" si="108"/>
        <v>1.9851666666666668E-3</v>
      </c>
      <c r="DH59" s="5" t="e">
        <f t="shared" si="108"/>
        <v>#N/A</v>
      </c>
      <c r="DI59" s="5">
        <f t="shared" si="108"/>
        <v>6.0403666666666673E-3</v>
      </c>
      <c r="DJ59" s="5">
        <f t="shared" si="108"/>
        <v>8.3483333333333337E-4</v>
      </c>
      <c r="DK59" s="5">
        <f t="shared" si="108"/>
        <v>8.3236666666666671E-4</v>
      </c>
      <c r="DL59" s="5">
        <f t="shared" si="108"/>
        <v>1.2664E-3</v>
      </c>
      <c r="DM59" s="5">
        <f t="shared" si="108"/>
        <v>1.5716533333333334E-2</v>
      </c>
      <c r="DN59" s="5">
        <f t="shared" si="108"/>
        <v>1.2949666666666668E-3</v>
      </c>
      <c r="DO59" s="5">
        <f t="shared" si="108"/>
        <v>1.8477333333333334E-3</v>
      </c>
      <c r="DP59" s="5">
        <f t="shared" si="108"/>
        <v>9.5522333333333334E-3</v>
      </c>
      <c r="DQ59" s="5">
        <f t="shared" si="108"/>
        <v>9.4133333333333336E-5</v>
      </c>
      <c r="DR59" s="5">
        <f t="shared" si="108"/>
        <v>1.8326666666666669E-4</v>
      </c>
      <c r="DS59" s="5">
        <f t="shared" si="108"/>
        <v>3.4883066666666664E-2</v>
      </c>
      <c r="DT59" s="5" t="e">
        <f t="shared" si="108"/>
        <v>#N/A</v>
      </c>
      <c r="DU59" s="5">
        <f t="shared" si="111"/>
        <v>1.6586033333333333E-2</v>
      </c>
      <c r="DV59" s="5">
        <f t="shared" si="111"/>
        <v>7.8259999999999994E-4</v>
      </c>
      <c r="DW59" s="5">
        <f t="shared" si="111"/>
        <v>9.766666666666667E-4</v>
      </c>
      <c r="DX59" s="5">
        <f t="shared" si="111"/>
        <v>6.0324666666666665E-3</v>
      </c>
      <c r="DY59" s="5">
        <f t="shared" si="111"/>
        <v>1.4296000000000001E-3</v>
      </c>
      <c r="DZ59" s="5">
        <f t="shared" si="111"/>
        <v>3.9972333333333334E-3</v>
      </c>
      <c r="EA59" s="5">
        <f t="shared" si="111"/>
        <v>1.5545666666666666E-3</v>
      </c>
      <c r="EB59" s="5">
        <f t="shared" si="111"/>
        <v>7.2988333333333334E-3</v>
      </c>
      <c r="EC59" s="5">
        <f t="shared" si="111"/>
        <v>3.1432999999999999E-3</v>
      </c>
      <c r="ED59" s="5">
        <f t="shared" si="111"/>
        <v>2.1150333333333333E-3</v>
      </c>
      <c r="EE59" s="5">
        <f t="shared" si="111"/>
        <v>1.0877433333333332E-2</v>
      </c>
      <c r="EF59" s="5">
        <f t="shared" si="111"/>
        <v>3.6399000000000002E-3</v>
      </c>
      <c r="EG59" s="5">
        <f t="shared" si="111"/>
        <v>5.9611999999999998E-3</v>
      </c>
      <c r="EH59" s="5">
        <f t="shared" si="111"/>
        <v>1.7769699999999999E-2</v>
      </c>
      <c r="EI59" s="5">
        <f t="shared" si="111"/>
        <v>1.8938633333333333E-2</v>
      </c>
      <c r="EJ59" s="5">
        <f t="shared" si="111"/>
        <v>7.9988666666666666E-3</v>
      </c>
      <c r="EK59" s="5">
        <f t="shared" si="116"/>
        <v>4.3005999999999999E-3</v>
      </c>
      <c r="EL59" s="5">
        <f t="shared" si="115"/>
        <v>1.0928066666666668E-2</v>
      </c>
      <c r="EM59" s="5">
        <f t="shared" si="115"/>
        <v>5.2495399999999998E-2</v>
      </c>
      <c r="EN59" s="5">
        <f t="shared" si="115"/>
        <v>3.5439E-3</v>
      </c>
      <c r="EO59" s="5">
        <f t="shared" si="115"/>
        <v>2.4943666666666663E-3</v>
      </c>
      <c r="EP59" s="5">
        <f t="shared" si="115"/>
        <v>2.0931233333333334E-2</v>
      </c>
      <c r="EQ59" s="5">
        <f t="shared" si="115"/>
        <v>3.8168999999999998E-3</v>
      </c>
      <c r="ER59" s="5">
        <f t="shared" si="115"/>
        <v>6.8326666666666666E-3</v>
      </c>
      <c r="ES59" s="5">
        <f t="shared" si="115"/>
        <v>8.8774666666666668E-3</v>
      </c>
      <c r="ET59" s="5" t="e">
        <f t="shared" si="115"/>
        <v>#N/A</v>
      </c>
      <c r="EU59" s="5">
        <f t="shared" si="115"/>
        <v>0</v>
      </c>
      <c r="EV59" s="5">
        <f t="shared" si="112"/>
        <v>0</v>
      </c>
      <c r="EW59" s="5">
        <f t="shared" si="112"/>
        <v>0</v>
      </c>
      <c r="EX59" s="5">
        <f t="shared" si="112"/>
        <v>0</v>
      </c>
      <c r="EY59" s="5">
        <f t="shared" si="112"/>
        <v>0</v>
      </c>
      <c r="EZ59" s="5">
        <f t="shared" si="112"/>
        <v>0</v>
      </c>
      <c r="FA59" s="5">
        <f t="shared" si="112"/>
        <v>0</v>
      </c>
      <c r="FB59" s="5">
        <f t="shared" si="112"/>
        <v>0</v>
      </c>
      <c r="FC59" s="5">
        <f t="shared" si="112"/>
        <v>0</v>
      </c>
      <c r="FD59" s="5">
        <f t="shared" si="112"/>
        <v>0</v>
      </c>
      <c r="FE59" s="5">
        <f t="shared" si="112"/>
        <v>0</v>
      </c>
      <c r="FF59" s="5">
        <f t="shared" si="112"/>
        <v>0</v>
      </c>
      <c r="FG59" s="5">
        <f t="shared" si="112"/>
        <v>0</v>
      </c>
      <c r="FH59" s="5">
        <f t="shared" si="112"/>
        <v>0</v>
      </c>
      <c r="FI59" s="5">
        <f t="shared" si="112"/>
        <v>0</v>
      </c>
      <c r="FJ59" s="5">
        <f t="shared" si="112"/>
        <v>0</v>
      </c>
      <c r="FK59" s="5">
        <f t="shared" si="112"/>
        <v>0</v>
      </c>
      <c r="FL59" s="5">
        <f t="shared" si="113"/>
        <v>0</v>
      </c>
      <c r="FM59" s="5">
        <f t="shared" si="113"/>
        <v>0</v>
      </c>
      <c r="FN59" s="5">
        <f t="shared" si="113"/>
        <v>0</v>
      </c>
      <c r="FO59" s="5">
        <f t="shared" si="105"/>
        <v>0</v>
      </c>
      <c r="FP59" s="5">
        <f t="shared" si="105"/>
        <v>0</v>
      </c>
      <c r="FQ59" s="5">
        <f t="shared" si="105"/>
        <v>0</v>
      </c>
      <c r="FR59" s="5">
        <f t="shared" si="105"/>
        <v>0</v>
      </c>
      <c r="FS59" s="5">
        <f t="shared" si="105"/>
        <v>0</v>
      </c>
      <c r="FT59" s="5">
        <f t="shared" si="105"/>
        <v>0</v>
      </c>
      <c r="FU59" s="5">
        <f t="shared" si="105"/>
        <v>0</v>
      </c>
      <c r="FV59" s="5">
        <f t="shared" si="105"/>
        <v>0</v>
      </c>
      <c r="FW59" s="5">
        <f t="shared" si="114"/>
        <v>0</v>
      </c>
      <c r="FX59" s="5">
        <f t="shared" si="114"/>
        <v>0</v>
      </c>
    </row>
    <row r="60" spans="1:180" x14ac:dyDescent="0.2">
      <c r="A60" s="2">
        <v>31</v>
      </c>
      <c r="B60" s="1">
        <v>36069</v>
      </c>
      <c r="C60" s="6">
        <f>VLOOKUP(B60,'[1]1993'!$A$375:$IV$485,3,0)</f>
        <v>18865350</v>
      </c>
      <c r="D60" s="6">
        <f>VLOOKUP(B60,[2]jan94!$A$38:$IV$148,3,0)</f>
        <v>178066</v>
      </c>
      <c r="E60" s="6">
        <f>VLOOKUP(B60,[3]feb94!$A$38:$IV$148,3,0)</f>
        <v>93236</v>
      </c>
      <c r="F60" s="6">
        <f>VLOOKUP(B60,[4]mar94!$A$38:$IV$140,3,0)</f>
        <v>22573</v>
      </c>
      <c r="G60" s="6">
        <f>VLOOKUP(B60,[5]apr94!$A$38:$IV$146,3,0)</f>
        <v>85237</v>
      </c>
      <c r="H60" s="6">
        <f>VLOOKUP(B60,[6]may94!$A$38:$IV$1443,3,0)</f>
        <v>186707</v>
      </c>
      <c r="I60" s="6">
        <f>VLOOKUP(B60,[7]jun94!$A$38:$IV$143,3,0)</f>
        <v>68877</v>
      </c>
      <c r="J60" s="6">
        <f>VLOOKUP(B60,[8]jul94!$A$38:$IV$143,3,0)</f>
        <v>283783</v>
      </c>
      <c r="K60" s="6">
        <f>VLOOKUP(B60,[9]aug94!$A$38:$IV$142,3,0)</f>
        <v>105288</v>
      </c>
      <c r="L60" s="6">
        <f>VLOOKUP(B60,[10]sep94!$A$38:$IV$140,3,0)</f>
        <v>98825</v>
      </c>
      <c r="M60" s="6">
        <f>VLOOKUP(B60,[11]oct94!$A$38:$IV$139,3,0)</f>
        <v>109874</v>
      </c>
      <c r="N60" s="6">
        <f>VLOOKUP(B60,[12]nov94!$A$38:$IV$139,3,0)</f>
        <v>258439</v>
      </c>
      <c r="O60" s="6">
        <f>VLOOKUP(B60,[13]dec94!$A$38:$IV$138,3,0)</f>
        <v>94634</v>
      </c>
      <c r="P60" s="6">
        <f>VLOOKUP(B60,[14]jan95!$A$37:$IV$133,3,0)</f>
        <v>125252</v>
      </c>
      <c r="Q60" s="6">
        <f>VLOOKUP(B60,[15]feb95!$A$37:$IV$127,3,0)</f>
        <v>19632</v>
      </c>
      <c r="R60" s="6">
        <f>VLOOKUP(B60,[16]mar95!$A$37:$IV$128,3,0)</f>
        <v>59806</v>
      </c>
      <c r="S60" s="6">
        <f>VLOOKUP(B60,[17]apr95!$A$37:$IV$122,3,0)</f>
        <v>60437</v>
      </c>
      <c r="T60" s="6">
        <f>VLOOKUP(B60,[18]may95!$A$37:$IV$126,3,0)</f>
        <v>41287</v>
      </c>
      <c r="U60" s="6">
        <f>VLOOKUP(B60,[19]jun95!$A$37:$IV$141,3,0)</f>
        <v>64842</v>
      </c>
      <c r="V60" s="6" t="e">
        <f>VLOOKUP(B60,[20]jul95!$A$37:$IV$140,3,0)</f>
        <v>#N/A</v>
      </c>
      <c r="W60" s="6">
        <f>VLOOKUP(B60,[21]aug95!$A$37:$IV$139,3,0)</f>
        <v>179197</v>
      </c>
      <c r="X60" s="6">
        <f>VLOOKUP(B60,[22]sep95!$A$37:$IV$138,3,0)</f>
        <v>34987</v>
      </c>
      <c r="Y60" s="6">
        <f>VLOOKUP(B60,[23]oct95!$A$37:$IV$123,3,0)</f>
        <v>44711</v>
      </c>
      <c r="Z60" s="6">
        <f>VLOOKUP(B60,[24]nov95!$A$37:$IV$122,3,0)</f>
        <v>43008</v>
      </c>
      <c r="AA60" s="6">
        <f>VLOOKUP(B60,[25]dec95!$A$37:$IV$119,3,0)</f>
        <v>478300</v>
      </c>
      <c r="AB60" s="6">
        <f>VLOOKUP(B60,[26]jan96!$A$36:$IV$108,3,0)</f>
        <v>43093</v>
      </c>
      <c r="AC60" s="6">
        <f>VLOOKUP(B60,[27]feb96!$A$32:$IV$120,3,0)</f>
        <v>50688</v>
      </c>
      <c r="AD60" s="6">
        <f>VLOOKUP(B60,[28]mar96!$A$36:$IV$112,3,0)</f>
        <v>305021</v>
      </c>
      <c r="AE60" s="6">
        <f>VLOOKUP(B60,[29]apr96!$A$36:$IV$101,3,0)</f>
        <v>2576</v>
      </c>
      <c r="AF60" s="6">
        <f>VLOOKUP(B60,[30]may96!$A$36:$IV$111,3,0)</f>
        <v>5831</v>
      </c>
      <c r="AG60" s="6">
        <f>VLOOKUP(B60,[31]jun96!$A$36:$IV$111,3,0)</f>
        <v>1003667</v>
      </c>
      <c r="AH60" s="6" t="e">
        <f>VLOOKUP(B60,[32]jul96!$A$35:$IV$72,3,0)</f>
        <v>#N/A</v>
      </c>
      <c r="AI60" s="6">
        <f>VLOOKUP(B60,[33]aug96!$A$35:$IV$98,3,0)</f>
        <v>515180</v>
      </c>
      <c r="AJ60" s="6">
        <f>VLOOKUP(B60,[34]sep96!$A$36:$IV$98,3,0)</f>
        <v>23741</v>
      </c>
      <c r="AK60" s="6">
        <f>VLOOKUP(B60,[35]oct96!$A$36:$IV$107,3,0)</f>
        <v>34117</v>
      </c>
      <c r="AL60" s="6">
        <f>VLOOKUP(B60,[36]nov96!$A$36:$IV$106,3,0)</f>
        <v>177737</v>
      </c>
      <c r="AM60" s="6">
        <f>VLOOKUP(B60,[37]dec96!$A$36:$IV$105,3,0)</f>
        <v>43288</v>
      </c>
      <c r="AN60" s="6">
        <f>VLOOKUP(B60,[38]jan97!$A$35:$IV$100,3,0)</f>
        <v>124440</v>
      </c>
      <c r="AO60" s="6">
        <f>VLOOKUP(B60,[39]feb97!$A$42:$IV$106,3,0)</f>
        <v>45759</v>
      </c>
      <c r="AP60" s="6">
        <f>VLOOKUP(B60,[40]mar97!$A$35:$IV$96,3,0)</f>
        <v>264810</v>
      </c>
      <c r="AQ60" s="6">
        <f>VLOOKUP(B60,[41]apr97!$A$35:$IV$97,3,0)</f>
        <v>95092</v>
      </c>
      <c r="AR60" s="6">
        <f>VLOOKUP(B60,[42]may97!$A$35:$IV$96,3,0)</f>
        <v>62693</v>
      </c>
      <c r="AS60" s="6">
        <f>VLOOKUP(B60,[43]jun97!$A$35:$IV$95,3,0)</f>
        <v>318128</v>
      </c>
      <c r="AT60" s="6">
        <f>VLOOKUP(B60,[44]jul97!$A$35:$IV$94,3,0)</f>
        <v>116557</v>
      </c>
      <c r="AU60" s="6">
        <f>VLOOKUP(B60,[45]aug97!$A$35:$IV$96,3,0)</f>
        <v>175206</v>
      </c>
      <c r="AV60" s="6">
        <f>VLOOKUP(B60,[46]sep97!$A$35:$IV$92,3,0)</f>
        <v>513969</v>
      </c>
      <c r="AW60" s="6">
        <f>VLOOKUP(B60,[47]oct97!$A$35:$IV$91,3,0)</f>
        <v>629356</v>
      </c>
      <c r="AX60" s="6">
        <f>VLOOKUP(B60,[48]nov97!$A$35:$IV$90,3,0)</f>
        <v>240330</v>
      </c>
      <c r="AY60" s="6">
        <f>VLOOKUP(B60,[49]dec97!$A$35:$IV$89,3,0)</f>
        <v>130901</v>
      </c>
      <c r="AZ60" s="6">
        <f>VLOOKUP(B60,[50]jan98!$A$34:$IV$84,3,0)</f>
        <v>320123</v>
      </c>
      <c r="BA60" s="6">
        <f>VLOOKUP(B60,[51]feb98!$A$34:$IV$82,3,0)</f>
        <v>1523207</v>
      </c>
      <c r="BB60" s="6">
        <f>VLOOKUP(B60,[52]mar98!$A$34:$IV$81,3,0)</f>
        <v>120389</v>
      </c>
      <c r="BC60" s="6">
        <f>VLOOKUP(B60,[53]apr98!$A$34:$IV$79,3,0)</f>
        <v>73437</v>
      </c>
      <c r="BD60" s="6">
        <f>VLOOKUP(B60,[54]may98!$A$34:$IV$79,3,0)</f>
        <v>710946</v>
      </c>
      <c r="BE60" s="6">
        <f>VLOOKUP(B60,[55]jun98!$A$34:$IV$79,3,0)</f>
        <v>110874</v>
      </c>
      <c r="BF60" s="6">
        <f>VLOOKUP(B60,[56]jul98!$A$46:$IV$90,3,0)</f>
        <v>285679</v>
      </c>
      <c r="BG60" s="6">
        <f>VLOOKUP(B60,[57]aug98!$A$34:$IV$78,3,0)</f>
        <v>200692</v>
      </c>
      <c r="BH60" s="6" t="e">
        <f>VLOOKUP(B60,[58]sep98!$A$34:$IV$74,3,0)</f>
        <v>#N/A</v>
      </c>
      <c r="BI60" s="6">
        <f>VLOOKUP(B60,[59]oct98!$A$50:$IV$89,3,0)</f>
        <v>499167</v>
      </c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N60" s="4">
        <v>36069</v>
      </c>
      <c r="CO60" s="5">
        <f t="shared" si="110"/>
        <v>0.60855967741935479</v>
      </c>
      <c r="CP60" s="5">
        <f t="shared" si="110"/>
        <v>5.744064516129032E-3</v>
      </c>
      <c r="CQ60" s="5">
        <f t="shared" si="110"/>
        <v>3.0076129032258064E-3</v>
      </c>
      <c r="CR60" s="5">
        <f t="shared" si="110"/>
        <v>7.281612903225806E-4</v>
      </c>
      <c r="CS60" s="5">
        <f t="shared" si="110"/>
        <v>2.74958064516129E-3</v>
      </c>
      <c r="CT60" s="5">
        <f t="shared" si="110"/>
        <v>6.0228064516129037E-3</v>
      </c>
      <c r="CU60" s="5">
        <f t="shared" si="110"/>
        <v>2.2218387096774191E-3</v>
      </c>
      <c r="CV60" s="5">
        <f t="shared" si="110"/>
        <v>9.1542903225806452E-3</v>
      </c>
      <c r="CW60" s="5">
        <f t="shared" si="110"/>
        <v>3.396387096774194E-3</v>
      </c>
      <c r="CX60" s="5">
        <f t="shared" si="110"/>
        <v>3.1879032258064514E-3</v>
      </c>
      <c r="CY60" s="5">
        <f t="shared" si="110"/>
        <v>3.5443225806451612E-3</v>
      </c>
      <c r="CZ60" s="5">
        <f t="shared" si="110"/>
        <v>8.3367419354838709E-3</v>
      </c>
      <c r="DA60" s="5">
        <f t="shared" si="110"/>
        <v>3.0527096774193548E-3</v>
      </c>
      <c r="DB60" s="5">
        <f t="shared" si="110"/>
        <v>4.040387096774194E-3</v>
      </c>
      <c r="DC60" s="5">
        <f t="shared" si="110"/>
        <v>6.3329032258064514E-4</v>
      </c>
      <c r="DD60" s="5">
        <f t="shared" si="109"/>
        <v>1.9292258064516129E-3</v>
      </c>
      <c r="DE60" s="5">
        <f t="shared" si="108"/>
        <v>1.9495806451612903E-3</v>
      </c>
      <c r="DF60" s="5">
        <f t="shared" si="108"/>
        <v>1.3318387096774192E-3</v>
      </c>
      <c r="DG60" s="5">
        <f t="shared" si="108"/>
        <v>2.0916774193548387E-3</v>
      </c>
      <c r="DH60" s="5" t="e">
        <f t="shared" si="108"/>
        <v>#N/A</v>
      </c>
      <c r="DI60" s="5">
        <f t="shared" si="108"/>
        <v>5.7805483870967738E-3</v>
      </c>
      <c r="DJ60" s="5">
        <f t="shared" si="108"/>
        <v>1.1286129032258064E-3</v>
      </c>
      <c r="DK60" s="5">
        <f t="shared" si="108"/>
        <v>1.4422903225806453E-3</v>
      </c>
      <c r="DL60" s="5">
        <f t="shared" si="108"/>
        <v>1.3873548387096774E-3</v>
      </c>
      <c r="DM60" s="5">
        <f t="shared" si="108"/>
        <v>1.5429032258064516E-2</v>
      </c>
      <c r="DN60" s="5">
        <f t="shared" si="108"/>
        <v>1.3900967741935484E-3</v>
      </c>
      <c r="DO60" s="5">
        <f t="shared" si="108"/>
        <v>1.6350967741935482E-3</v>
      </c>
      <c r="DP60" s="5">
        <f t="shared" si="108"/>
        <v>9.8393870967741926E-3</v>
      </c>
      <c r="DQ60" s="5">
        <f t="shared" si="108"/>
        <v>8.3096774193548386E-5</v>
      </c>
      <c r="DR60" s="5">
        <f t="shared" si="108"/>
        <v>1.8809677419354839E-4</v>
      </c>
      <c r="DS60" s="5">
        <f t="shared" si="108"/>
        <v>3.2376354838709681E-2</v>
      </c>
      <c r="DT60" s="5" t="e">
        <f t="shared" si="108"/>
        <v>#N/A</v>
      </c>
      <c r="DU60" s="5">
        <f t="shared" si="111"/>
        <v>1.6618709677419356E-2</v>
      </c>
      <c r="DV60" s="5">
        <f t="shared" si="111"/>
        <v>7.6583870967741939E-4</v>
      </c>
      <c r="DW60" s="5">
        <f t="shared" si="111"/>
        <v>1.1005483870967741E-3</v>
      </c>
      <c r="DX60" s="5">
        <f t="shared" si="111"/>
        <v>5.7334516129032261E-3</v>
      </c>
      <c r="DY60" s="5">
        <f t="shared" si="111"/>
        <v>1.3963870967741935E-3</v>
      </c>
      <c r="DZ60" s="5">
        <f t="shared" si="111"/>
        <v>4.0141935483870963E-3</v>
      </c>
      <c r="EA60" s="5">
        <f t="shared" si="111"/>
        <v>1.4760967741935483E-3</v>
      </c>
      <c r="EB60" s="5">
        <f t="shared" si="111"/>
        <v>8.542258064516129E-3</v>
      </c>
      <c r="EC60" s="5">
        <f t="shared" si="111"/>
        <v>3.0674838709677417E-3</v>
      </c>
      <c r="ED60" s="5">
        <f t="shared" si="111"/>
        <v>2.0223548387096773E-3</v>
      </c>
      <c r="EE60" s="5">
        <f t="shared" si="111"/>
        <v>1.0262193548387097E-2</v>
      </c>
      <c r="EF60" s="5">
        <f t="shared" si="111"/>
        <v>3.7599032258064514E-3</v>
      </c>
      <c r="EG60" s="5">
        <f t="shared" si="111"/>
        <v>5.651806451612903E-3</v>
      </c>
      <c r="EH60" s="5">
        <f t="shared" si="111"/>
        <v>1.6579645161290322E-2</v>
      </c>
      <c r="EI60" s="5">
        <f t="shared" si="111"/>
        <v>2.0301806451612905E-2</v>
      </c>
      <c r="EJ60" s="5">
        <f t="shared" si="111"/>
        <v>7.7525806451612901E-3</v>
      </c>
      <c r="EK60" s="5">
        <f t="shared" si="116"/>
        <v>4.2226129032258064E-3</v>
      </c>
      <c r="EL60" s="5">
        <f t="shared" si="115"/>
        <v>1.0326548387096774E-2</v>
      </c>
      <c r="EM60" s="5">
        <f t="shared" si="115"/>
        <v>4.9135709677419356E-2</v>
      </c>
      <c r="EN60" s="5">
        <f t="shared" si="115"/>
        <v>3.883516129032258E-3</v>
      </c>
      <c r="EO60" s="5">
        <f t="shared" si="115"/>
        <v>2.368935483870968E-3</v>
      </c>
      <c r="EP60" s="5">
        <f t="shared" si="115"/>
        <v>2.2933741935483871E-2</v>
      </c>
      <c r="EQ60" s="5">
        <f t="shared" si="115"/>
        <v>3.5765806451612905E-3</v>
      </c>
      <c r="ER60" s="5">
        <f t="shared" si="115"/>
        <v>9.2154516129032259E-3</v>
      </c>
      <c r="ES60" s="5">
        <f t="shared" si="115"/>
        <v>6.4739354838709677E-3</v>
      </c>
      <c r="ET60" s="5" t="e">
        <f t="shared" si="115"/>
        <v>#N/A</v>
      </c>
      <c r="EU60" s="5">
        <f t="shared" si="115"/>
        <v>1.6102161290322582E-2</v>
      </c>
      <c r="EV60" s="5">
        <f t="shared" si="112"/>
        <v>0</v>
      </c>
      <c r="EW60" s="5">
        <f t="shared" si="112"/>
        <v>0</v>
      </c>
      <c r="EX60" s="5">
        <f t="shared" si="112"/>
        <v>0</v>
      </c>
      <c r="EY60" s="5">
        <f t="shared" si="112"/>
        <v>0</v>
      </c>
      <c r="EZ60" s="5">
        <f t="shared" si="112"/>
        <v>0</v>
      </c>
      <c r="FA60" s="5">
        <f t="shared" si="112"/>
        <v>0</v>
      </c>
      <c r="FB60" s="5">
        <f t="shared" si="112"/>
        <v>0</v>
      </c>
      <c r="FC60" s="5">
        <f t="shared" si="112"/>
        <v>0</v>
      </c>
      <c r="FD60" s="5">
        <f t="shared" si="112"/>
        <v>0</v>
      </c>
      <c r="FE60" s="5">
        <f t="shared" si="112"/>
        <v>0</v>
      </c>
      <c r="FF60" s="5">
        <f t="shared" si="112"/>
        <v>0</v>
      </c>
      <c r="FG60" s="5">
        <f t="shared" si="112"/>
        <v>0</v>
      </c>
      <c r="FH60" s="5">
        <f t="shared" si="112"/>
        <v>0</v>
      </c>
      <c r="FI60" s="5">
        <f t="shared" si="112"/>
        <v>0</v>
      </c>
      <c r="FJ60" s="5">
        <f t="shared" si="112"/>
        <v>0</v>
      </c>
      <c r="FK60" s="5">
        <f t="shared" si="112"/>
        <v>0</v>
      </c>
      <c r="FL60" s="5">
        <f t="shared" si="113"/>
        <v>0</v>
      </c>
      <c r="FM60" s="5">
        <f t="shared" si="113"/>
        <v>0</v>
      </c>
      <c r="FN60" s="5">
        <f t="shared" si="113"/>
        <v>0</v>
      </c>
      <c r="FO60" s="5">
        <f t="shared" si="105"/>
        <v>0</v>
      </c>
      <c r="FP60" s="5">
        <f t="shared" si="105"/>
        <v>0</v>
      </c>
      <c r="FQ60" s="5">
        <f t="shared" si="105"/>
        <v>0</v>
      </c>
      <c r="FR60" s="5">
        <f t="shared" si="105"/>
        <v>0</v>
      </c>
      <c r="FS60" s="5">
        <f t="shared" si="105"/>
        <v>0</v>
      </c>
      <c r="FT60" s="5">
        <f t="shared" si="105"/>
        <v>0</v>
      </c>
      <c r="FU60" s="5">
        <f t="shared" si="105"/>
        <v>0</v>
      </c>
      <c r="FV60" s="5">
        <f t="shared" si="105"/>
        <v>0</v>
      </c>
      <c r="FW60" s="5">
        <f t="shared" si="114"/>
        <v>0</v>
      </c>
      <c r="FX60" s="5">
        <f t="shared" si="114"/>
        <v>0</v>
      </c>
    </row>
    <row r="61" spans="1:180" x14ac:dyDescent="0.2">
      <c r="A61" s="2">
        <v>30</v>
      </c>
      <c r="B61" s="1">
        <v>36100</v>
      </c>
      <c r="C61" s="6">
        <f>VLOOKUP(B61,'[1]1993'!$A$375:$IV$485,3,0)</f>
        <v>17165908</v>
      </c>
      <c r="D61" s="6">
        <f>VLOOKUP(B61,[2]jan94!$A$38:$IV$148,3,0)</f>
        <v>176118</v>
      </c>
      <c r="E61" s="6">
        <f>VLOOKUP(B61,[3]feb94!$A$38:$IV$148,3,0)</f>
        <v>77439</v>
      </c>
      <c r="F61" s="6">
        <f>VLOOKUP(B61,[4]mar94!$A$38:$IV$140,3,0)</f>
        <v>22750</v>
      </c>
      <c r="G61" s="6">
        <f>VLOOKUP(B61,[5]apr94!$A$38:$IV$146,3,0)</f>
        <v>78982</v>
      </c>
      <c r="H61" s="6">
        <f>VLOOKUP(B61,[6]may94!$A$38:$IV$1443,3,0)</f>
        <v>175397</v>
      </c>
      <c r="I61" s="6">
        <f>VLOOKUP(B61,[7]jun94!$A$38:$IV$143,3,0)</f>
        <v>50739</v>
      </c>
      <c r="J61" s="6">
        <f>VLOOKUP(B61,[8]jul94!$A$38:$IV$143,3,0)</f>
        <v>239694</v>
      </c>
      <c r="K61" s="6">
        <f>VLOOKUP(B61,[9]aug94!$A$38:$IV$142,3,0)</f>
        <v>89954</v>
      </c>
      <c r="L61" s="6">
        <f>VLOOKUP(B61,[10]sep94!$A$38:$IV$140,3,0)</f>
        <v>79492</v>
      </c>
      <c r="M61" s="6">
        <f>VLOOKUP(B61,[11]oct94!$A$38:$IV$139,3,0)</f>
        <v>101317</v>
      </c>
      <c r="N61" s="6">
        <f>VLOOKUP(B61,[12]nov94!$A$38:$IV$139,3,0)</f>
        <v>226027</v>
      </c>
      <c r="O61" s="6">
        <f>VLOOKUP(B61,[13]dec94!$A$38:$IV$138,3,0)</f>
        <v>78698</v>
      </c>
      <c r="P61" s="6">
        <f>VLOOKUP(B61,[14]jan95!$A$37:$IV$133,3,0)</f>
        <v>118478</v>
      </c>
      <c r="Q61" s="6">
        <f>VLOOKUP(B61,[15]feb95!$A$37:$IV$127,3,0)</f>
        <v>18043</v>
      </c>
      <c r="R61" s="6">
        <f>VLOOKUP(B61,[16]mar95!$A$37:$IV$128,3,0)</f>
        <v>46736</v>
      </c>
      <c r="S61" s="6">
        <f>VLOOKUP(B61,[17]apr95!$A$37:$IV$122,3,0)</f>
        <v>54439</v>
      </c>
      <c r="T61" s="6">
        <f>VLOOKUP(B61,[18]may95!$A$37:$IV$126,3,0)</f>
        <v>36294</v>
      </c>
      <c r="U61" s="6">
        <f>VLOOKUP(B61,[19]jun95!$A$37:$IV$141,3,0)</f>
        <v>55520</v>
      </c>
      <c r="V61" s="6" t="e">
        <f>VLOOKUP(B61,[20]jul95!$A$37:$IV$140,3,0)</f>
        <v>#N/A</v>
      </c>
      <c r="W61" s="6">
        <f>VLOOKUP(B61,[21]aug95!$A$37:$IV$139,3,0)</f>
        <v>164778</v>
      </c>
      <c r="X61" s="6">
        <f>VLOOKUP(B61,[22]sep95!$A$37:$IV$138,3,0)</f>
        <v>25272</v>
      </c>
      <c r="Y61" s="6">
        <f>VLOOKUP(B61,[23]oct95!$A$37:$IV$123,3,0)</f>
        <v>8879</v>
      </c>
      <c r="Z61" s="6">
        <f>VLOOKUP(B61,[24]nov95!$A$37:$IV$122,3,0)</f>
        <v>43699</v>
      </c>
      <c r="AA61" s="6">
        <f>VLOOKUP(B61,[25]dec95!$A$37:$IV$119,3,0)</f>
        <v>441798</v>
      </c>
      <c r="AB61" s="6">
        <f>VLOOKUP(B61,[26]jan96!$A$36:$IV$108,3,0)</f>
        <v>41310</v>
      </c>
      <c r="AC61" s="6">
        <f>VLOOKUP(B61,[27]feb96!$A$32:$IV$120,3,0)</f>
        <v>52764</v>
      </c>
      <c r="AD61" s="6">
        <f>VLOOKUP(B61,[28]mar96!$A$36:$IV$112,3,0)</f>
        <v>265951</v>
      </c>
      <c r="AE61" s="6">
        <f>VLOOKUP(B61,[29]apr96!$A$36:$IV$101,3,0)</f>
        <v>2638</v>
      </c>
      <c r="AF61" s="6">
        <f>VLOOKUP(B61,[30]may96!$A$36:$IV$111,3,0)</f>
        <v>6023</v>
      </c>
      <c r="AG61" s="6">
        <f>VLOOKUP(B61,[31]jun96!$A$36:$IV$111,3,0)</f>
        <v>934640</v>
      </c>
      <c r="AH61" s="6">
        <f>VLOOKUP(B61,[32]jul96!$A$35:$IV$72,3,0)</f>
        <v>21726</v>
      </c>
      <c r="AI61" s="6">
        <f>VLOOKUP(B61,[33]aug96!$A$35:$IV$98,3,0)</f>
        <v>511478</v>
      </c>
      <c r="AJ61" s="6">
        <f>VLOOKUP(B61,[34]sep96!$A$36:$IV$98,3,0)</f>
        <v>23010</v>
      </c>
      <c r="AK61" s="6">
        <f>VLOOKUP(B61,[35]oct96!$A$36:$IV$107,3,0)</f>
        <v>34002</v>
      </c>
      <c r="AL61" s="6">
        <f>VLOOKUP(B61,[36]nov96!$A$36:$IV$106,3,0)</f>
        <v>165318</v>
      </c>
      <c r="AM61" s="6">
        <f>VLOOKUP(B61,[37]dec96!$A$36:$IV$105,3,0)</f>
        <v>41486</v>
      </c>
      <c r="AN61" s="6">
        <f>VLOOKUP(B61,[38]jan97!$A$35:$IV$100,3,0)</f>
        <v>118694</v>
      </c>
      <c r="AO61" s="6">
        <f>VLOOKUP(B61,[39]feb97!$A$42:$IV$106,3,0)</f>
        <v>45773</v>
      </c>
      <c r="AP61" s="6">
        <f>VLOOKUP(B61,[40]mar97!$A$35:$IV$96,3,0)</f>
        <v>247341</v>
      </c>
      <c r="AQ61" s="6">
        <f>VLOOKUP(B61,[41]apr97!$A$35:$IV$97,3,0)</f>
        <v>88107</v>
      </c>
      <c r="AR61" s="6">
        <f>VLOOKUP(B61,[42]may97!$A$35:$IV$96,3,0)</f>
        <v>57820</v>
      </c>
      <c r="AS61" s="6">
        <f>VLOOKUP(B61,[43]jun97!$A$35:$IV$95,3,0)</f>
        <v>325020</v>
      </c>
      <c r="AT61" s="6">
        <f>VLOOKUP(B61,[44]jul97!$A$35:$IV$94,3,0)</f>
        <v>104583</v>
      </c>
      <c r="AU61" s="6">
        <f>VLOOKUP(B61,[45]aug97!$A$35:$IV$96,3,0)</f>
        <v>155847</v>
      </c>
      <c r="AV61" s="6">
        <f>VLOOKUP(B61,[46]sep97!$A$35:$IV$92,3,0)</f>
        <v>467412</v>
      </c>
      <c r="AW61" s="6">
        <f>VLOOKUP(B61,[47]oct97!$A$35:$IV$91,3,0)</f>
        <v>596799</v>
      </c>
      <c r="AX61" s="6">
        <f>VLOOKUP(B61,[48]nov97!$A$35:$IV$90,3,0)</f>
        <v>219121</v>
      </c>
      <c r="AY61" s="6">
        <f>VLOOKUP(B61,[49]dec97!$A$35:$IV$89,3,0)</f>
        <v>99866</v>
      </c>
      <c r="AZ61" s="6">
        <f>VLOOKUP(B61,[50]jan98!$A$34:$IV$84,3,0)</f>
        <v>293258</v>
      </c>
      <c r="BA61" s="6">
        <f>VLOOKUP(B61,[51]feb98!$A$34:$IV$82,3,0)</f>
        <v>1458055</v>
      </c>
      <c r="BB61" s="6">
        <f>VLOOKUP(B61,[52]mar98!$A$34:$IV$81,3,0)</f>
        <v>90069</v>
      </c>
      <c r="BC61" s="6">
        <f>VLOOKUP(B61,[53]apr98!$A$34:$IV$79,3,0)</f>
        <v>68148</v>
      </c>
      <c r="BD61" s="6">
        <f>VLOOKUP(B61,[54]may98!$A$34:$IV$79,3,0)</f>
        <v>662470</v>
      </c>
      <c r="BE61" s="6">
        <f>VLOOKUP(B61,[55]jun98!$A$34:$IV$79,3,0)</f>
        <v>96690</v>
      </c>
      <c r="BF61" s="6">
        <f>VLOOKUP(B61,[56]jul98!$A$46:$IV$90,3,0)</f>
        <v>272101</v>
      </c>
      <c r="BG61" s="6">
        <f>VLOOKUP(B61,[57]aug98!$A$34:$IV$78,3,0)</f>
        <v>190334</v>
      </c>
      <c r="BH61" s="6" t="e">
        <f>VLOOKUP(B61,[58]sep98!$A$34:$IV$74,3,0)</f>
        <v>#N/A</v>
      </c>
      <c r="BI61" s="6">
        <f>VLOOKUP(B61,[59]oct98!$A$50:$IV$89,3,0)</f>
        <v>926933</v>
      </c>
      <c r="BJ61" s="6">
        <f>VLOOKUP(B61,[60]nov98!$A$34:$IV$73,3,0)</f>
        <v>43978</v>
      </c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N61" s="4">
        <v>36100</v>
      </c>
      <c r="CO61" s="5">
        <f t="shared" si="110"/>
        <v>0.57219693333333344</v>
      </c>
      <c r="CP61" s="5">
        <f t="shared" si="110"/>
        <v>5.8706000000000001E-3</v>
      </c>
      <c r="CQ61" s="5">
        <f t="shared" si="110"/>
        <v>2.5812999999999999E-3</v>
      </c>
      <c r="CR61" s="5">
        <f t="shared" si="110"/>
        <v>7.583333333333333E-4</v>
      </c>
      <c r="CS61" s="5">
        <f t="shared" si="110"/>
        <v>2.6327333333333331E-3</v>
      </c>
      <c r="CT61" s="5">
        <f t="shared" si="110"/>
        <v>5.8465666666666664E-3</v>
      </c>
      <c r="CU61" s="5">
        <f t="shared" si="110"/>
        <v>1.6913E-3</v>
      </c>
      <c r="CV61" s="5">
        <f t="shared" si="110"/>
        <v>7.9898E-3</v>
      </c>
      <c r="CW61" s="5">
        <f t="shared" si="110"/>
        <v>2.9984666666666667E-3</v>
      </c>
      <c r="CX61" s="5">
        <f t="shared" si="110"/>
        <v>2.6497333333333332E-3</v>
      </c>
      <c r="CY61" s="5">
        <f t="shared" si="110"/>
        <v>3.3772333333333335E-3</v>
      </c>
      <c r="CZ61" s="5">
        <f t="shared" si="110"/>
        <v>7.5342333333333336E-3</v>
      </c>
      <c r="DA61" s="5">
        <f t="shared" si="110"/>
        <v>2.6232666666666667E-3</v>
      </c>
      <c r="DB61" s="5">
        <f t="shared" si="110"/>
        <v>3.9492666666666671E-3</v>
      </c>
      <c r="DC61" s="5">
        <f t="shared" si="110"/>
        <v>6.0143333333333333E-4</v>
      </c>
      <c r="DD61" s="5">
        <f t="shared" si="109"/>
        <v>1.5578666666666667E-3</v>
      </c>
      <c r="DE61" s="5">
        <f t="shared" si="108"/>
        <v>1.8146333333333333E-3</v>
      </c>
      <c r="DF61" s="5">
        <f t="shared" si="108"/>
        <v>1.2098E-3</v>
      </c>
      <c r="DG61" s="5">
        <f t="shared" si="108"/>
        <v>1.8506666666666667E-3</v>
      </c>
      <c r="DH61" s="5" t="e">
        <f t="shared" si="108"/>
        <v>#N/A</v>
      </c>
      <c r="DI61" s="5">
        <f t="shared" si="108"/>
        <v>5.4926000000000003E-3</v>
      </c>
      <c r="DJ61" s="5">
        <f t="shared" si="108"/>
        <v>8.4239999999999998E-4</v>
      </c>
      <c r="DK61" s="5">
        <f t="shared" si="108"/>
        <v>2.9596666666666663E-4</v>
      </c>
      <c r="DL61" s="5">
        <f t="shared" si="108"/>
        <v>1.4566333333333333E-3</v>
      </c>
      <c r="DM61" s="5">
        <f t="shared" si="108"/>
        <v>1.4726600000000001E-2</v>
      </c>
      <c r="DN61" s="5">
        <f t="shared" si="108"/>
        <v>1.377E-3</v>
      </c>
      <c r="DO61" s="5">
        <f t="shared" si="108"/>
        <v>1.7588E-3</v>
      </c>
      <c r="DP61" s="5">
        <f t="shared" si="108"/>
        <v>8.8650333333333328E-3</v>
      </c>
      <c r="DQ61" s="5">
        <f t="shared" si="108"/>
        <v>8.7933333333333334E-5</v>
      </c>
      <c r="DR61" s="5">
        <f t="shared" si="108"/>
        <v>2.0076666666666665E-4</v>
      </c>
      <c r="DS61" s="5">
        <f t="shared" si="108"/>
        <v>3.1154666666666667E-2</v>
      </c>
      <c r="DT61" s="5">
        <f t="shared" si="108"/>
        <v>7.2419999999999993E-4</v>
      </c>
      <c r="DU61" s="5">
        <f t="shared" si="111"/>
        <v>1.7049266666666667E-2</v>
      </c>
      <c r="DV61" s="5">
        <f t="shared" si="111"/>
        <v>7.67E-4</v>
      </c>
      <c r="DW61" s="5">
        <f t="shared" si="111"/>
        <v>1.1333999999999999E-3</v>
      </c>
      <c r="DX61" s="5">
        <f t="shared" si="111"/>
        <v>5.5106E-3</v>
      </c>
      <c r="DY61" s="5">
        <f t="shared" si="111"/>
        <v>1.3828666666666667E-3</v>
      </c>
      <c r="DZ61" s="5">
        <f t="shared" si="111"/>
        <v>3.9564666666666668E-3</v>
      </c>
      <c r="EA61" s="5">
        <f t="shared" si="111"/>
        <v>1.5257666666666668E-3</v>
      </c>
      <c r="EB61" s="5">
        <f t="shared" si="111"/>
        <v>8.2447000000000006E-3</v>
      </c>
      <c r="EC61" s="5">
        <f t="shared" si="111"/>
        <v>2.9369000000000001E-3</v>
      </c>
      <c r="ED61" s="5">
        <f t="shared" si="111"/>
        <v>1.9273333333333334E-3</v>
      </c>
      <c r="EE61" s="5">
        <f t="shared" si="111"/>
        <v>1.0834E-2</v>
      </c>
      <c r="EF61" s="5">
        <f t="shared" si="111"/>
        <v>3.4860999999999998E-3</v>
      </c>
      <c r="EG61" s="5">
        <f t="shared" si="111"/>
        <v>5.1949000000000006E-3</v>
      </c>
      <c r="EH61" s="5">
        <f t="shared" si="111"/>
        <v>1.5580399999999999E-2</v>
      </c>
      <c r="EI61" s="5">
        <f t="shared" si="111"/>
        <v>1.9893299999999999E-2</v>
      </c>
      <c r="EJ61" s="5">
        <f t="shared" si="111"/>
        <v>7.3040333333333337E-3</v>
      </c>
      <c r="EK61" s="5">
        <f t="shared" si="116"/>
        <v>3.3288666666666665E-3</v>
      </c>
      <c r="EL61" s="5">
        <f t="shared" si="115"/>
        <v>9.7752666666666675E-3</v>
      </c>
      <c r="EM61" s="5">
        <f t="shared" si="115"/>
        <v>4.8601833333333337E-2</v>
      </c>
      <c r="EN61" s="5">
        <f t="shared" si="115"/>
        <v>3.0022999999999998E-3</v>
      </c>
      <c r="EO61" s="5">
        <f t="shared" si="115"/>
        <v>2.2715999999999999E-3</v>
      </c>
      <c r="EP61" s="5">
        <f t="shared" si="115"/>
        <v>2.2082333333333332E-2</v>
      </c>
      <c r="EQ61" s="5">
        <f t="shared" si="115"/>
        <v>3.2229999999999997E-3</v>
      </c>
      <c r="ER61" s="5">
        <f t="shared" si="115"/>
        <v>9.0700333333333331E-3</v>
      </c>
      <c r="ES61" s="5">
        <f t="shared" si="115"/>
        <v>6.3444666666666672E-3</v>
      </c>
      <c r="ET61" s="5" t="e">
        <f t="shared" si="115"/>
        <v>#N/A</v>
      </c>
      <c r="EU61" s="5">
        <f t="shared" si="115"/>
        <v>3.0897766666666666E-2</v>
      </c>
      <c r="EV61" s="5">
        <f t="shared" si="112"/>
        <v>1.4659333333333334E-3</v>
      </c>
      <c r="EW61" s="5">
        <f t="shared" si="112"/>
        <v>0</v>
      </c>
      <c r="EX61" s="5">
        <f t="shared" si="112"/>
        <v>0</v>
      </c>
      <c r="EY61" s="5">
        <f t="shared" si="112"/>
        <v>0</v>
      </c>
      <c r="EZ61" s="5">
        <f t="shared" si="112"/>
        <v>0</v>
      </c>
      <c r="FA61" s="5">
        <f t="shared" si="112"/>
        <v>0</v>
      </c>
      <c r="FB61" s="5">
        <f t="shared" si="112"/>
        <v>0</v>
      </c>
      <c r="FC61" s="5">
        <f t="shared" si="112"/>
        <v>0</v>
      </c>
      <c r="FD61" s="5">
        <f t="shared" si="112"/>
        <v>0</v>
      </c>
      <c r="FE61" s="5">
        <f t="shared" si="112"/>
        <v>0</v>
      </c>
      <c r="FF61" s="5">
        <f t="shared" si="112"/>
        <v>0</v>
      </c>
      <c r="FG61" s="5">
        <f t="shared" si="112"/>
        <v>0</v>
      </c>
      <c r="FH61" s="5">
        <f t="shared" si="112"/>
        <v>0</v>
      </c>
      <c r="FI61" s="5">
        <f t="shared" si="112"/>
        <v>0</v>
      </c>
      <c r="FJ61" s="5">
        <f t="shared" si="112"/>
        <v>0</v>
      </c>
      <c r="FK61" s="5">
        <f t="shared" si="112"/>
        <v>0</v>
      </c>
      <c r="FL61" s="5">
        <f t="shared" si="113"/>
        <v>0</v>
      </c>
      <c r="FM61" s="5">
        <f t="shared" si="113"/>
        <v>0</v>
      </c>
      <c r="FN61" s="5">
        <f t="shared" si="113"/>
        <v>0</v>
      </c>
      <c r="FO61" s="5">
        <f t="shared" si="105"/>
        <v>0</v>
      </c>
      <c r="FP61" s="5">
        <f t="shared" si="105"/>
        <v>0</v>
      </c>
      <c r="FQ61" s="5">
        <f t="shared" si="105"/>
        <v>0</v>
      </c>
      <c r="FR61" s="5">
        <f t="shared" si="105"/>
        <v>0</v>
      </c>
      <c r="FS61" s="5">
        <f t="shared" si="105"/>
        <v>0</v>
      </c>
      <c r="FT61" s="5">
        <f t="shared" si="105"/>
        <v>0</v>
      </c>
      <c r="FU61" s="5">
        <f t="shared" si="105"/>
        <v>0</v>
      </c>
      <c r="FV61" s="5">
        <f t="shared" si="105"/>
        <v>0</v>
      </c>
      <c r="FW61" s="5">
        <f t="shared" si="114"/>
        <v>0</v>
      </c>
      <c r="FX61" s="5">
        <f t="shared" si="114"/>
        <v>0</v>
      </c>
    </row>
    <row r="62" spans="1:180" x14ac:dyDescent="0.2">
      <c r="A62" s="2">
        <v>31</v>
      </c>
      <c r="B62" s="1">
        <v>36130</v>
      </c>
      <c r="C62" s="6">
        <f>VLOOKUP(B62,'[1]1993'!$A$375:$IV$485,3,0)</f>
        <v>17156483</v>
      </c>
      <c r="D62" s="6">
        <f>VLOOKUP(B62,[2]jan94!$A$38:$IV$148,3,0)</f>
        <v>159916</v>
      </c>
      <c r="E62" s="6">
        <f>VLOOKUP(B62,[3]feb94!$A$38:$IV$148,3,0)</f>
        <v>91221</v>
      </c>
      <c r="F62" s="6">
        <f>VLOOKUP(B62,[4]mar94!$A$38:$IV$140,3,0)</f>
        <v>19848</v>
      </c>
      <c r="G62" s="6">
        <f>VLOOKUP(B62,[5]apr94!$A$38:$IV$146,3,0)</f>
        <v>76039</v>
      </c>
      <c r="H62" s="6">
        <f>VLOOKUP(B62,[6]may94!$A$38:$IV$1443,3,0)</f>
        <v>173748</v>
      </c>
      <c r="I62" s="6">
        <f>VLOOKUP(B62,[7]jun94!$A$38:$IV$143,3,0)</f>
        <v>60984</v>
      </c>
      <c r="J62" s="6">
        <f>VLOOKUP(B62,[8]jul94!$A$38:$IV$143,3,0)</f>
        <v>262797</v>
      </c>
      <c r="K62" s="6">
        <f>VLOOKUP(B62,[9]aug94!$A$38:$IV$142,3,0)</f>
        <v>91254</v>
      </c>
      <c r="L62" s="6">
        <f>VLOOKUP(B62,[10]sep94!$A$38:$IV$140,3,0)</f>
        <v>77032</v>
      </c>
      <c r="M62" s="6">
        <f>VLOOKUP(B62,[11]oct94!$A$38:$IV$139,3,0)</f>
        <v>92485</v>
      </c>
      <c r="N62" s="6">
        <f>VLOOKUP(B62,[12]nov94!$A$38:$IV$139,3,0)</f>
        <v>243251</v>
      </c>
      <c r="O62" s="6">
        <f>VLOOKUP(B62,[13]dec94!$A$38:$IV$138,3,0)</f>
        <v>76630</v>
      </c>
      <c r="P62" s="6">
        <f>VLOOKUP(B62,[14]jan95!$A$37:$IV$133,3,0)</f>
        <v>109284</v>
      </c>
      <c r="Q62" s="6">
        <f>VLOOKUP(B62,[15]feb95!$A$37:$IV$127,3,0)</f>
        <v>16605</v>
      </c>
      <c r="R62" s="6">
        <f>VLOOKUP(B62,[16]mar95!$A$37:$IV$128,3,0)</f>
        <v>47566</v>
      </c>
      <c r="S62" s="6">
        <f>VLOOKUP(B62,[17]apr95!$A$37:$IV$122,3,0)</f>
        <v>55847</v>
      </c>
      <c r="T62" s="6">
        <f>VLOOKUP(B62,[18]may95!$A$37:$IV$126,3,0)</f>
        <v>41648</v>
      </c>
      <c r="U62" s="6">
        <f>VLOOKUP(B62,[19]jun95!$A$37:$IV$141,3,0)</f>
        <v>68634</v>
      </c>
      <c r="V62" s="6" t="e">
        <f>VLOOKUP(B62,[20]jul95!$A$37:$IV$140,3,0)</f>
        <v>#N/A</v>
      </c>
      <c r="W62" s="6">
        <f>VLOOKUP(B62,[21]aug95!$A$37:$IV$139,3,0)</f>
        <v>96139</v>
      </c>
      <c r="X62" s="6">
        <f>VLOOKUP(B62,[22]sep95!$A$37:$IV$138,3,0)</f>
        <v>34450</v>
      </c>
      <c r="Y62" s="6">
        <f>VLOOKUP(B62,[23]oct95!$A$37:$IV$123,3,0)</f>
        <v>52871</v>
      </c>
      <c r="Z62" s="6">
        <f>VLOOKUP(B62,[24]nov95!$A$37:$IV$122,3,0)</f>
        <v>42312</v>
      </c>
      <c r="AA62" s="6">
        <f>VLOOKUP(B62,[25]dec95!$A$37:$IV$119,3,0)</f>
        <v>448856</v>
      </c>
      <c r="AB62" s="6">
        <f>VLOOKUP(B62,[26]jan96!$A$36:$IV$108,3,0)</f>
        <v>31420</v>
      </c>
      <c r="AC62" s="6">
        <f>VLOOKUP(B62,[27]feb96!$A$32:$IV$120,3,0)</f>
        <v>56194</v>
      </c>
      <c r="AD62" s="6">
        <f>VLOOKUP(B62,[28]mar96!$A$36:$IV$112,3,0)</f>
        <v>267414</v>
      </c>
      <c r="AE62" s="6">
        <f>VLOOKUP(B62,[29]apr96!$A$36:$IV$101,3,0)</f>
        <v>2054</v>
      </c>
      <c r="AF62" s="6">
        <f>VLOOKUP(B62,[30]may96!$A$36:$IV$111,3,0)</f>
        <v>6129</v>
      </c>
      <c r="AG62" s="6">
        <f>VLOOKUP(B62,[31]jun96!$A$36:$IV$111,3,0)</f>
        <v>950154</v>
      </c>
      <c r="AH62" s="6">
        <f>VLOOKUP(B62,[32]jul96!$A$35:$IV$72,3,0)</f>
        <v>21729</v>
      </c>
      <c r="AI62" s="6">
        <f>VLOOKUP(B62,[33]aug96!$A$35:$IV$98,3,0)</f>
        <v>585485</v>
      </c>
      <c r="AJ62" s="6">
        <f>VLOOKUP(B62,[34]sep96!$A$36:$IV$98,3,0)</f>
        <v>23389</v>
      </c>
      <c r="AK62" s="6">
        <f>VLOOKUP(B62,[35]oct96!$A$36:$IV$107,3,0)</f>
        <v>36028</v>
      </c>
      <c r="AL62" s="6">
        <f>VLOOKUP(B62,[36]nov96!$A$36:$IV$106,3,0)</f>
        <v>161212</v>
      </c>
      <c r="AM62" s="6">
        <f>VLOOKUP(B62,[37]dec96!$A$36:$IV$105,3,0)</f>
        <v>40522</v>
      </c>
      <c r="AN62" s="6">
        <f>VLOOKUP(B62,[38]jan97!$A$35:$IV$100,3,0)</f>
        <v>99580</v>
      </c>
      <c r="AO62" s="6">
        <f>VLOOKUP(B62,[39]feb97!$A$42:$IV$106,3,0)</f>
        <v>44867</v>
      </c>
      <c r="AP62" s="6">
        <f>VLOOKUP(B62,[40]mar97!$A$35:$IV$96,3,0)</f>
        <v>114179</v>
      </c>
      <c r="AQ62" s="6">
        <f>VLOOKUP(B62,[41]apr97!$A$35:$IV$97,3,0)</f>
        <v>85136</v>
      </c>
      <c r="AR62" s="6">
        <f>VLOOKUP(B62,[42]may97!$A$35:$IV$96,3,0)</f>
        <v>58762</v>
      </c>
      <c r="AS62" s="6">
        <f>VLOOKUP(B62,[43]jun97!$A$35:$IV$95,3,0)</f>
        <v>310956</v>
      </c>
      <c r="AT62" s="6">
        <f>VLOOKUP(B62,[44]jul97!$A$35:$IV$94,3,0)</f>
        <v>108420</v>
      </c>
      <c r="AU62" s="6">
        <f>VLOOKUP(B62,[45]aug97!$A$35:$IV$96,3,0)</f>
        <v>111958</v>
      </c>
      <c r="AV62" s="6">
        <f>VLOOKUP(B62,[46]sep97!$A$35:$IV$92,3,0)</f>
        <v>451653</v>
      </c>
      <c r="AW62" s="6">
        <f>VLOOKUP(B62,[47]oct97!$A$35:$IV$91,3,0)</f>
        <v>599819</v>
      </c>
      <c r="AX62" s="6">
        <f>VLOOKUP(B62,[48]nov97!$A$35:$IV$90,3,0)</f>
        <v>217542</v>
      </c>
      <c r="AY62" s="6">
        <f>VLOOKUP(B62,[49]dec97!$A$35:$IV$89,3,0)</f>
        <v>90315</v>
      </c>
      <c r="AZ62" s="6">
        <f>VLOOKUP(B62,[50]jan98!$A$34:$IV$84,3,0)</f>
        <v>309441</v>
      </c>
      <c r="BA62" s="6">
        <f>VLOOKUP(B62,[51]feb98!$A$34:$IV$82,3,0)</f>
        <v>1448330</v>
      </c>
      <c r="BB62" s="6">
        <f>VLOOKUP(B62,[52]mar98!$A$34:$IV$81,3,0)</f>
        <v>103083</v>
      </c>
      <c r="BC62" s="6">
        <f>VLOOKUP(B62,[53]apr98!$A$34:$IV$79,3,0)</f>
        <v>41085</v>
      </c>
      <c r="BD62" s="6">
        <f>VLOOKUP(B62,[54]may98!$A$34:$IV$79,3,0)</f>
        <v>624758</v>
      </c>
      <c r="BE62" s="6">
        <f>VLOOKUP(B62,[55]jun98!$A$34:$IV$79,3,0)</f>
        <v>95322</v>
      </c>
      <c r="BF62" s="6">
        <f>VLOOKUP(B62,[56]jul98!$A$46:$IV$90,3,0)</f>
        <v>291686</v>
      </c>
      <c r="BG62" s="6">
        <f>VLOOKUP(B62,[57]aug98!$A$34:$IV$78,3,0)</f>
        <v>189571</v>
      </c>
      <c r="BH62" s="6" t="e">
        <f>VLOOKUP(B62,[58]sep98!$A$34:$IV$74,3,0)</f>
        <v>#N/A</v>
      </c>
      <c r="BI62" s="6">
        <f>VLOOKUP(B62,[59]oct98!$A$50:$IV$89,3,0)</f>
        <v>673371</v>
      </c>
      <c r="BJ62" s="6">
        <f>VLOOKUP(B62,[60]nov98!$A$34:$IV$73,3,0)</f>
        <v>76948</v>
      </c>
      <c r="BK62" s="6">
        <f>VLOOKUP(B62,[61]dec98!$A$34:$IV$73,3,0)</f>
        <v>454857</v>
      </c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N62" s="4">
        <v>36130</v>
      </c>
      <c r="CO62" s="5">
        <f t="shared" si="110"/>
        <v>0.55343493548387102</v>
      </c>
      <c r="CP62" s="5">
        <f t="shared" si="110"/>
        <v>5.1585806451612901E-3</v>
      </c>
      <c r="CQ62" s="5">
        <f t="shared" si="110"/>
        <v>2.9426129032258065E-3</v>
      </c>
      <c r="CR62" s="5">
        <f t="shared" si="110"/>
        <v>6.4025806451612909E-4</v>
      </c>
      <c r="CS62" s="5">
        <f t="shared" si="110"/>
        <v>2.4528709677419354E-3</v>
      </c>
      <c r="CT62" s="5">
        <f t="shared" si="110"/>
        <v>5.6047741935483873E-3</v>
      </c>
      <c r="CU62" s="5">
        <f t="shared" si="110"/>
        <v>1.9672258064516129E-3</v>
      </c>
      <c r="CV62" s="5">
        <f t="shared" si="110"/>
        <v>8.4773225806451611E-3</v>
      </c>
      <c r="CW62" s="5">
        <f t="shared" si="110"/>
        <v>2.9436774193548386E-3</v>
      </c>
      <c r="CX62" s="5">
        <f t="shared" si="110"/>
        <v>2.4849032258064518E-3</v>
      </c>
      <c r="CY62" s="5">
        <f t="shared" si="110"/>
        <v>2.9833870967741934E-3</v>
      </c>
      <c r="CZ62" s="5">
        <f t="shared" si="110"/>
        <v>7.8468064516129029E-3</v>
      </c>
      <c r="DA62" s="5">
        <f t="shared" si="110"/>
        <v>2.4719354838709678E-3</v>
      </c>
      <c r="DB62" s="5">
        <f t="shared" si="110"/>
        <v>3.5252903225806453E-3</v>
      </c>
      <c r="DC62" s="5">
        <f t="shared" si="110"/>
        <v>5.3564516129032264E-4</v>
      </c>
      <c r="DD62" s="5">
        <f t="shared" si="109"/>
        <v>1.5343870967741934E-3</v>
      </c>
      <c r="DE62" s="5">
        <f t="shared" si="108"/>
        <v>1.8015161290322582E-3</v>
      </c>
      <c r="DF62" s="5">
        <f t="shared" si="108"/>
        <v>1.3434838709677419E-3</v>
      </c>
      <c r="DG62" s="5">
        <f t="shared" si="108"/>
        <v>2.2139999999999998E-3</v>
      </c>
      <c r="DH62" s="5" t="e">
        <f t="shared" si="108"/>
        <v>#N/A</v>
      </c>
      <c r="DI62" s="5">
        <f t="shared" si="108"/>
        <v>3.101258064516129E-3</v>
      </c>
      <c r="DJ62" s="5">
        <f t="shared" si="108"/>
        <v>1.1112903225806452E-3</v>
      </c>
      <c r="DK62" s="5">
        <f t="shared" si="108"/>
        <v>1.7055161290322582E-3</v>
      </c>
      <c r="DL62" s="5">
        <f t="shared" si="108"/>
        <v>1.3649032258064517E-3</v>
      </c>
      <c r="DM62" s="5">
        <f t="shared" si="108"/>
        <v>1.4479225806451612E-2</v>
      </c>
      <c r="DN62" s="5">
        <f t="shared" si="108"/>
        <v>1.0135483870967741E-3</v>
      </c>
      <c r="DO62" s="5">
        <f t="shared" si="108"/>
        <v>1.8127096774193548E-3</v>
      </c>
      <c r="DP62" s="5">
        <f t="shared" si="108"/>
        <v>8.626258064516128E-3</v>
      </c>
      <c r="DQ62" s="5">
        <f t="shared" si="108"/>
        <v>6.6258064516129027E-5</v>
      </c>
      <c r="DR62" s="5">
        <f t="shared" si="108"/>
        <v>1.9770967741935484E-4</v>
      </c>
      <c r="DS62" s="5">
        <f t="shared" si="108"/>
        <v>3.0650129032258066E-2</v>
      </c>
      <c r="DT62" s="5">
        <f t="shared" si="108"/>
        <v>7.0093548387096768E-4</v>
      </c>
      <c r="DU62" s="5">
        <f t="shared" si="111"/>
        <v>1.8886612903225807E-2</v>
      </c>
      <c r="DV62" s="5">
        <f t="shared" si="111"/>
        <v>7.5448387096774196E-4</v>
      </c>
      <c r="DW62" s="5">
        <f t="shared" si="111"/>
        <v>1.1621935483870968E-3</v>
      </c>
      <c r="DX62" s="5">
        <f t="shared" si="111"/>
        <v>5.2003870967741936E-3</v>
      </c>
      <c r="DY62" s="5">
        <f t="shared" si="111"/>
        <v>1.3071612903225807E-3</v>
      </c>
      <c r="DZ62" s="5">
        <f t="shared" si="111"/>
        <v>3.2122580645161289E-3</v>
      </c>
      <c r="EA62" s="5">
        <f t="shared" si="111"/>
        <v>1.4473225806451611E-3</v>
      </c>
      <c r="EB62" s="5">
        <f t="shared" si="111"/>
        <v>3.683193548387097E-3</v>
      </c>
      <c r="EC62" s="5">
        <f t="shared" si="111"/>
        <v>2.7463225806451616E-3</v>
      </c>
      <c r="ED62" s="5">
        <f t="shared" si="111"/>
        <v>1.8955483870967743E-3</v>
      </c>
      <c r="EE62" s="5">
        <f t="shared" si="111"/>
        <v>1.003083870967742E-2</v>
      </c>
      <c r="EF62" s="5">
        <f t="shared" si="111"/>
        <v>3.4974193548387099E-3</v>
      </c>
      <c r="EG62" s="5">
        <f t="shared" si="111"/>
        <v>3.6115483870967744E-3</v>
      </c>
      <c r="EH62" s="5">
        <f t="shared" si="111"/>
        <v>1.4569451612903227E-2</v>
      </c>
      <c r="EI62" s="5">
        <f t="shared" si="111"/>
        <v>1.9348999999999998E-2</v>
      </c>
      <c r="EJ62" s="5">
        <f t="shared" si="111"/>
        <v>7.0174838709677421E-3</v>
      </c>
      <c r="EK62" s="5">
        <f t="shared" si="116"/>
        <v>2.9133870967741936E-3</v>
      </c>
      <c r="EL62" s="5">
        <f t="shared" si="115"/>
        <v>9.9819677419354848E-3</v>
      </c>
      <c r="EM62" s="5">
        <f t="shared" si="115"/>
        <v>4.6720322580645159E-2</v>
      </c>
      <c r="EN62" s="5">
        <f t="shared" si="115"/>
        <v>3.3252580645161288E-3</v>
      </c>
      <c r="EO62" s="5">
        <f t="shared" si="115"/>
        <v>1.3253225806451614E-3</v>
      </c>
      <c r="EP62" s="5">
        <f t="shared" si="115"/>
        <v>2.0153483870967742E-2</v>
      </c>
      <c r="EQ62" s="5">
        <f t="shared" si="115"/>
        <v>3.0749032258064516E-3</v>
      </c>
      <c r="ER62" s="5">
        <f t="shared" si="115"/>
        <v>9.4092258064516123E-3</v>
      </c>
      <c r="ES62" s="5">
        <f t="shared" si="115"/>
        <v>6.1151935483870967E-3</v>
      </c>
      <c r="ET62" s="5" t="e">
        <f t="shared" si="115"/>
        <v>#N/A</v>
      </c>
      <c r="EU62" s="5">
        <f t="shared" si="115"/>
        <v>2.1721645161290323E-2</v>
      </c>
      <c r="EV62" s="5">
        <f t="shared" si="112"/>
        <v>2.4821935483870967E-3</v>
      </c>
      <c r="EW62" s="5">
        <f t="shared" si="112"/>
        <v>1.4672806451612903E-2</v>
      </c>
      <c r="EX62" s="5">
        <f t="shared" si="112"/>
        <v>0</v>
      </c>
      <c r="EY62" s="5">
        <f t="shared" si="112"/>
        <v>0</v>
      </c>
      <c r="EZ62" s="5">
        <f t="shared" si="112"/>
        <v>0</v>
      </c>
      <c r="FA62" s="5">
        <f t="shared" si="112"/>
        <v>0</v>
      </c>
      <c r="FB62" s="5">
        <f t="shared" si="112"/>
        <v>0</v>
      </c>
      <c r="FC62" s="5">
        <f t="shared" si="112"/>
        <v>0</v>
      </c>
      <c r="FD62" s="5">
        <f t="shared" si="112"/>
        <v>0</v>
      </c>
      <c r="FE62" s="5">
        <f t="shared" si="112"/>
        <v>0</v>
      </c>
      <c r="FF62" s="5">
        <f t="shared" si="112"/>
        <v>0</v>
      </c>
      <c r="FG62" s="5">
        <f t="shared" si="112"/>
        <v>0</v>
      </c>
      <c r="FH62" s="5">
        <f t="shared" si="112"/>
        <v>0</v>
      </c>
      <c r="FI62" s="5">
        <f t="shared" si="112"/>
        <v>0</v>
      </c>
      <c r="FJ62" s="5">
        <f t="shared" si="112"/>
        <v>0</v>
      </c>
      <c r="FK62" s="5">
        <f t="shared" si="112"/>
        <v>0</v>
      </c>
      <c r="FL62" s="5">
        <f t="shared" si="113"/>
        <v>0</v>
      </c>
      <c r="FM62" s="5">
        <f t="shared" si="113"/>
        <v>0</v>
      </c>
      <c r="FN62" s="5">
        <f t="shared" si="113"/>
        <v>0</v>
      </c>
      <c r="FO62" s="5">
        <f t="shared" si="105"/>
        <v>0</v>
      </c>
      <c r="FP62" s="5">
        <f t="shared" si="105"/>
        <v>0</v>
      </c>
      <c r="FQ62" s="5">
        <f t="shared" si="105"/>
        <v>0</v>
      </c>
      <c r="FR62" s="5">
        <f t="shared" si="105"/>
        <v>0</v>
      </c>
      <c r="FS62" s="5">
        <f t="shared" si="105"/>
        <v>0</v>
      </c>
      <c r="FT62" s="5">
        <f t="shared" si="105"/>
        <v>0</v>
      </c>
      <c r="FU62" s="5">
        <f t="shared" si="105"/>
        <v>0</v>
      </c>
      <c r="FV62" s="5">
        <f t="shared" si="105"/>
        <v>0</v>
      </c>
      <c r="FW62" s="5">
        <f t="shared" si="114"/>
        <v>0</v>
      </c>
      <c r="FX62" s="5">
        <f t="shared" si="114"/>
        <v>0</v>
      </c>
    </row>
    <row r="63" spans="1:180" x14ac:dyDescent="0.2">
      <c r="A63" s="2">
        <v>31</v>
      </c>
      <c r="B63" s="1">
        <v>36161</v>
      </c>
      <c r="C63" s="6">
        <f>VLOOKUP(B63,'[1]1993'!$A$375:$IV$485,3,0)</f>
        <v>14612303</v>
      </c>
      <c r="D63" s="6">
        <f>VLOOKUP(B63,[2]jan94!$A$38:$IV$148,3,0)</f>
        <v>79948</v>
      </c>
      <c r="E63" s="6">
        <f>VLOOKUP(B63,[3]feb94!$A$38:$IV$148,3,0)</f>
        <v>82593</v>
      </c>
      <c r="F63" s="6">
        <f>VLOOKUP(B63,[4]mar94!$A$38:$IV$140,3,0)</f>
        <v>16589</v>
      </c>
      <c r="G63" s="6">
        <f>VLOOKUP(B63,[5]apr94!$A$38:$IV$146,3,0)</f>
        <v>60899</v>
      </c>
      <c r="H63" s="6">
        <f>VLOOKUP(B63,[6]may94!$A$38:$IV$1443,3,0)</f>
        <v>158359</v>
      </c>
      <c r="I63" s="6">
        <f>VLOOKUP(B63,[7]jun94!$A$38:$IV$143,3,0)</f>
        <v>47136</v>
      </c>
      <c r="J63" s="6">
        <f>VLOOKUP(B63,[8]jul94!$A$38:$IV$143,3,0)</f>
        <v>255723</v>
      </c>
      <c r="K63" s="6">
        <f>VLOOKUP(B63,[9]aug94!$A$38:$IV$142,3,0)</f>
        <v>79102</v>
      </c>
      <c r="L63" s="6">
        <f>VLOOKUP(B63,[10]sep94!$A$38:$IV$140,3,0)</f>
        <v>24201</v>
      </c>
      <c r="M63" s="6">
        <f>VLOOKUP(B63,[11]oct94!$A$38:$IV$139,3,0)</f>
        <v>60282</v>
      </c>
      <c r="N63" s="6">
        <f>VLOOKUP(B63,[12]nov94!$A$38:$IV$139,3,0)</f>
        <v>212567</v>
      </c>
      <c r="O63" s="6">
        <f>VLOOKUP(B63,[13]dec94!$A$38:$IV$138,3,0)</f>
        <v>86699</v>
      </c>
      <c r="P63" s="6">
        <f>VLOOKUP(B63,[14]jan95!$A$37:$IV$133,3,0)</f>
        <v>113350</v>
      </c>
      <c r="Q63" s="6">
        <f>VLOOKUP(B63,[15]feb95!$A$37:$IV$127,3,0)</f>
        <v>15515</v>
      </c>
      <c r="R63" s="6">
        <f>VLOOKUP(B63,[16]mar95!$A$37:$IV$128,3,0)</f>
        <v>45430</v>
      </c>
      <c r="S63" s="6">
        <f>VLOOKUP(B63,[17]apr95!$A$37:$IV$122,3,0)</f>
        <v>53313</v>
      </c>
      <c r="T63" s="6">
        <f>VLOOKUP(B63,[18]may95!$A$37:$IV$126,3,0)</f>
        <v>43256</v>
      </c>
      <c r="U63" s="6">
        <f>VLOOKUP(B63,[19]jun95!$A$37:$IV$141,3,0)</f>
        <v>64391</v>
      </c>
      <c r="V63" s="6" t="e">
        <f>VLOOKUP(B63,[20]jul95!$A$37:$IV$140,3,0)</f>
        <v>#N/A</v>
      </c>
      <c r="W63" s="6">
        <f>VLOOKUP(B63,[21]aug95!$A$37:$IV$139,3,0)</f>
        <v>38593</v>
      </c>
      <c r="X63" s="6">
        <f>VLOOKUP(B63,[22]sep95!$A$37:$IV$138,3,0)</f>
        <v>25327</v>
      </c>
      <c r="Y63" s="6">
        <f>VLOOKUP(B63,[23]oct95!$A$37:$IV$123,3,0)</f>
        <v>33252</v>
      </c>
      <c r="Z63" s="6">
        <f>VLOOKUP(B63,[24]nov95!$A$37:$IV$122,3,0)</f>
        <v>45863</v>
      </c>
      <c r="AA63" s="6">
        <f>VLOOKUP(B63,[25]dec95!$A$37:$IV$119,3,0)</f>
        <v>442124</v>
      </c>
      <c r="AB63" s="6">
        <f>VLOOKUP(B63,[26]jan96!$A$36:$IV$108,3,0)</f>
        <v>43778</v>
      </c>
      <c r="AC63" s="6">
        <f>VLOOKUP(B63,[27]feb96!$A$32:$IV$120,3,0)</f>
        <v>44720</v>
      </c>
      <c r="AD63" s="6">
        <f>VLOOKUP(B63,[28]mar96!$A$36:$IV$112,3,0)</f>
        <v>262296</v>
      </c>
      <c r="AE63" s="6" t="e">
        <f>VLOOKUP(B63,[29]apr96!$A$36:$IV$101,3,0)</f>
        <v>#N/A</v>
      </c>
      <c r="AF63" s="6">
        <f>VLOOKUP(B63,[30]may96!$A$36:$IV$111,3,0)</f>
        <v>5334</v>
      </c>
      <c r="AG63" s="6">
        <f>VLOOKUP(B63,[31]jun96!$A$36:$IV$111,3,0)</f>
        <v>913600</v>
      </c>
      <c r="AH63" s="6">
        <f>VLOOKUP(B63,[32]jul96!$A$35:$IV$72,3,0)</f>
        <v>21568</v>
      </c>
      <c r="AI63" s="6">
        <f>VLOOKUP(B63,[33]aug96!$A$35:$IV$98,3,0)</f>
        <v>596529</v>
      </c>
      <c r="AJ63" s="6">
        <f>VLOOKUP(B63,[34]sep96!$A$36:$IV$98,3,0)</f>
        <v>22133</v>
      </c>
      <c r="AK63" s="6">
        <f>VLOOKUP(B63,[35]oct96!$A$36:$IV$107,3,0)</f>
        <v>22654</v>
      </c>
      <c r="AL63" s="6">
        <f>VLOOKUP(B63,[36]nov96!$A$36:$IV$106,3,0)</f>
        <v>158831</v>
      </c>
      <c r="AM63" s="6">
        <f>VLOOKUP(B63,[37]dec96!$A$36:$IV$105,3,0)</f>
        <v>31816</v>
      </c>
      <c r="AN63" s="6">
        <f>VLOOKUP(B63,[38]jan97!$A$35:$IV$100,3,0)</f>
        <v>119035</v>
      </c>
      <c r="AO63" s="6">
        <f>VLOOKUP(B63,[39]feb97!$A$42:$IV$106,3,0)</f>
        <v>45445</v>
      </c>
      <c r="AP63" s="6">
        <f>VLOOKUP(B63,[40]mar97!$A$35:$IV$96,3,0)</f>
        <v>243650</v>
      </c>
      <c r="AQ63" s="6">
        <f>VLOOKUP(B63,[41]apr97!$A$35:$IV$97,3,0)</f>
        <v>80559</v>
      </c>
      <c r="AR63" s="6">
        <f>VLOOKUP(B63,[42]may97!$A$35:$IV$96,3,0)</f>
        <v>55685</v>
      </c>
      <c r="AS63" s="6">
        <f>VLOOKUP(B63,[43]jun97!$A$35:$IV$95,3,0)</f>
        <v>285366</v>
      </c>
      <c r="AT63" s="6">
        <f>VLOOKUP(B63,[44]jul97!$A$35:$IV$94,3,0)</f>
        <v>105047</v>
      </c>
      <c r="AU63" s="6">
        <f>VLOOKUP(B63,[45]aug97!$A$35:$IV$96,3,0)</f>
        <v>148630</v>
      </c>
      <c r="AV63" s="6">
        <f>VLOOKUP(B63,[46]sep97!$A$35:$IV$92,3,0)</f>
        <v>438177</v>
      </c>
      <c r="AW63" s="6">
        <f>VLOOKUP(B63,[47]oct97!$A$35:$IV$91,3,0)</f>
        <v>597285</v>
      </c>
      <c r="AX63" s="6">
        <f>VLOOKUP(B63,[48]nov97!$A$35:$IV$90,3,0)</f>
        <v>204314</v>
      </c>
      <c r="AY63" s="6">
        <f>VLOOKUP(B63,[49]dec97!$A$35:$IV$89,3,0)</f>
        <v>93577</v>
      </c>
      <c r="AZ63" s="6">
        <f>VLOOKUP(B63,[50]jan98!$A$34:$IV$84,3,0)</f>
        <v>312104</v>
      </c>
      <c r="BA63" s="6">
        <f>VLOOKUP(B63,[51]feb98!$A$34:$IV$82,3,0)</f>
        <v>1363827</v>
      </c>
      <c r="BB63" s="6">
        <f>VLOOKUP(B63,[52]mar98!$A$34:$IV$81,3,0)</f>
        <v>15760</v>
      </c>
      <c r="BC63" s="6">
        <f>VLOOKUP(B63,[53]apr98!$A$34:$IV$79,3,0)</f>
        <v>58889</v>
      </c>
      <c r="BD63" s="6">
        <f>VLOOKUP(B63,[54]may98!$A$34:$IV$79,3,0)</f>
        <v>784470</v>
      </c>
      <c r="BE63" s="6">
        <f>VLOOKUP(B63,[55]jun98!$A$34:$IV$79,3,0)</f>
        <v>79582</v>
      </c>
      <c r="BF63" s="6">
        <f>VLOOKUP(B63,[56]jul98!$A$46:$IV$90,3,0)</f>
        <v>314714</v>
      </c>
      <c r="BG63" s="6">
        <f>VLOOKUP(B63,[57]aug98!$A$34:$IV$78,3,0)</f>
        <v>186621</v>
      </c>
      <c r="BH63" s="6" t="e">
        <f>VLOOKUP(B63,[58]sep98!$A$34:$IV$74,3,0)</f>
        <v>#N/A</v>
      </c>
      <c r="BI63" s="6">
        <f>VLOOKUP(B63,[59]oct98!$A$50:$IV$89,3,0)</f>
        <v>734385</v>
      </c>
      <c r="BJ63" s="6">
        <f>VLOOKUP(B63,[60]nov98!$A$34:$IV$73,3,0)</f>
        <v>70146</v>
      </c>
      <c r="BK63" s="6">
        <f>VLOOKUP(B63,[61]dec98!$A$34:$IV$73,3,0)</f>
        <v>1075700</v>
      </c>
      <c r="BL63" s="6">
        <f>VLOOKUP(B63,[62]jan99!$A$33:$IV$69,3,0)</f>
        <v>74079</v>
      </c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N63" s="4">
        <v>36161</v>
      </c>
      <c r="CO63" s="5">
        <f t="shared" si="110"/>
        <v>0.47136461290322584</v>
      </c>
      <c r="CP63" s="5">
        <f t="shared" si="110"/>
        <v>2.5789677419354841E-3</v>
      </c>
      <c r="CQ63" s="5">
        <f t="shared" si="110"/>
        <v>2.6642903225806451E-3</v>
      </c>
      <c r="CR63" s="5">
        <f t="shared" si="110"/>
        <v>5.3512903225806446E-4</v>
      </c>
      <c r="CS63" s="5">
        <f t="shared" si="110"/>
        <v>1.9644838709677419E-3</v>
      </c>
      <c r="CT63" s="5">
        <f t="shared" si="110"/>
        <v>5.1083548387096771E-3</v>
      </c>
      <c r="CU63" s="5">
        <f t="shared" si="110"/>
        <v>1.5205161290322579E-3</v>
      </c>
      <c r="CV63" s="5">
        <f t="shared" si="110"/>
        <v>8.2491290322580634E-3</v>
      </c>
      <c r="CW63" s="5">
        <f t="shared" si="110"/>
        <v>2.5516774193548391E-3</v>
      </c>
      <c r="CX63" s="5">
        <f t="shared" si="110"/>
        <v>7.8067741935483874E-4</v>
      </c>
      <c r="CY63" s="5">
        <f t="shared" si="110"/>
        <v>1.9445806451612905E-3</v>
      </c>
      <c r="CZ63" s="5">
        <f t="shared" si="110"/>
        <v>6.8570000000000002E-3</v>
      </c>
      <c r="DA63" s="5">
        <f t="shared" si="110"/>
        <v>2.7967419354838711E-3</v>
      </c>
      <c r="DB63" s="5">
        <f t="shared" si="110"/>
        <v>3.6564516129032258E-3</v>
      </c>
      <c r="DC63" s="5">
        <f t="shared" si="110"/>
        <v>5.0048387096774196E-4</v>
      </c>
      <c r="DD63" s="5">
        <f t="shared" si="109"/>
        <v>1.4654838709677418E-3</v>
      </c>
      <c r="DE63" s="5">
        <f t="shared" si="108"/>
        <v>1.719774193548387E-3</v>
      </c>
      <c r="DF63" s="5">
        <f t="shared" si="108"/>
        <v>1.3953548387096776E-3</v>
      </c>
      <c r="DG63" s="5">
        <f t="shared" si="108"/>
        <v>2.0771290322580648E-3</v>
      </c>
      <c r="DH63" s="5" t="e">
        <f t="shared" si="108"/>
        <v>#N/A</v>
      </c>
      <c r="DI63" s="5">
        <f t="shared" si="108"/>
        <v>1.2449354838709678E-3</v>
      </c>
      <c r="DJ63" s="5">
        <f t="shared" si="108"/>
        <v>8.1699999999999991E-4</v>
      </c>
      <c r="DK63" s="5">
        <f t="shared" si="108"/>
        <v>1.0726451612903226E-3</v>
      </c>
      <c r="DL63" s="5">
        <f t="shared" si="108"/>
        <v>1.4794516129032259E-3</v>
      </c>
      <c r="DM63" s="5">
        <f t="shared" si="108"/>
        <v>1.4262064516129033E-2</v>
      </c>
      <c r="DN63" s="5">
        <f t="shared" si="108"/>
        <v>1.4121935483870968E-3</v>
      </c>
      <c r="DO63" s="5">
        <f t="shared" si="108"/>
        <v>1.4425806451612904E-3</v>
      </c>
      <c r="DP63" s="5">
        <f t="shared" si="108"/>
        <v>8.4611612903225802E-3</v>
      </c>
      <c r="DQ63" s="5" t="e">
        <f t="shared" si="108"/>
        <v>#N/A</v>
      </c>
      <c r="DR63" s="5">
        <f t="shared" si="108"/>
        <v>1.7206451612903227E-4</v>
      </c>
      <c r="DS63" s="5">
        <f t="shared" si="108"/>
        <v>2.9470967741935482E-2</v>
      </c>
      <c r="DT63" s="5">
        <f t="shared" si="108"/>
        <v>6.9574193548387097E-4</v>
      </c>
      <c r="DU63" s="5">
        <f t="shared" si="111"/>
        <v>1.9242870967741934E-2</v>
      </c>
      <c r="DV63" s="5">
        <f t="shared" si="111"/>
        <v>7.1396774193548389E-4</v>
      </c>
      <c r="DW63" s="5">
        <f t="shared" si="111"/>
        <v>7.3077419354838707E-4</v>
      </c>
      <c r="DX63" s="5">
        <f t="shared" si="111"/>
        <v>5.1235806451612907E-3</v>
      </c>
      <c r="DY63" s="5">
        <f t="shared" si="111"/>
        <v>1.0263225806451612E-3</v>
      </c>
      <c r="DZ63" s="5">
        <f t="shared" si="111"/>
        <v>3.8398387096774196E-3</v>
      </c>
      <c r="EA63" s="5">
        <f t="shared" si="111"/>
        <v>1.4659677419354838E-3</v>
      </c>
      <c r="EB63" s="5">
        <f t="shared" si="111"/>
        <v>7.8596774193548397E-3</v>
      </c>
      <c r="EC63" s="5">
        <f t="shared" si="111"/>
        <v>2.5986774193548388E-3</v>
      </c>
      <c r="ED63" s="5">
        <f t="shared" si="111"/>
        <v>1.796290322580645E-3</v>
      </c>
      <c r="EE63" s="5">
        <f t="shared" si="111"/>
        <v>9.205354838709677E-3</v>
      </c>
      <c r="EF63" s="5">
        <f t="shared" si="111"/>
        <v>3.3886129032258067E-3</v>
      </c>
      <c r="EG63" s="5">
        <f t="shared" si="111"/>
        <v>4.7945161290322584E-3</v>
      </c>
      <c r="EH63" s="5">
        <f t="shared" si="111"/>
        <v>1.413474193548387E-2</v>
      </c>
      <c r="EI63" s="5">
        <f t="shared" si="111"/>
        <v>1.9267258064516127E-2</v>
      </c>
      <c r="EJ63" s="5">
        <f t="shared" si="111"/>
        <v>6.5907741935483872E-3</v>
      </c>
      <c r="EK63" s="5">
        <f t="shared" si="116"/>
        <v>3.0186129032258062E-3</v>
      </c>
      <c r="EL63" s="5">
        <f t="shared" si="115"/>
        <v>1.0067870967741935E-2</v>
      </c>
      <c r="EM63" s="5">
        <f t="shared" si="115"/>
        <v>4.3994419354838707E-2</v>
      </c>
      <c r="EN63" s="5">
        <f t="shared" si="115"/>
        <v>5.0838709677419349E-4</v>
      </c>
      <c r="EO63" s="5">
        <f t="shared" si="115"/>
        <v>1.8996451612903224E-3</v>
      </c>
      <c r="EP63" s="5">
        <f t="shared" si="115"/>
        <v>2.5305483870967743E-2</v>
      </c>
      <c r="EQ63" s="5">
        <f t="shared" si="115"/>
        <v>2.5671612903225807E-3</v>
      </c>
      <c r="ER63" s="5">
        <f t="shared" si="115"/>
        <v>1.0152064516129032E-2</v>
      </c>
      <c r="ES63" s="5">
        <f t="shared" si="115"/>
        <v>6.0200322580645166E-3</v>
      </c>
      <c r="ET63" s="5" t="e">
        <f t="shared" si="115"/>
        <v>#N/A</v>
      </c>
      <c r="EU63" s="5">
        <f t="shared" si="115"/>
        <v>2.3689838709677419E-2</v>
      </c>
      <c r="EV63" s="5">
        <f t="shared" si="112"/>
        <v>2.2627741935483869E-3</v>
      </c>
      <c r="EW63" s="5">
        <f t="shared" si="112"/>
        <v>3.4700000000000002E-2</v>
      </c>
      <c r="EX63" s="5">
        <f t="shared" si="112"/>
        <v>2.3896451612903228E-3</v>
      </c>
      <c r="EY63" s="5">
        <f t="shared" si="112"/>
        <v>0</v>
      </c>
      <c r="EZ63" s="5">
        <f t="shared" si="112"/>
        <v>0</v>
      </c>
      <c r="FA63" s="5">
        <f t="shared" si="112"/>
        <v>0</v>
      </c>
      <c r="FB63" s="5">
        <f t="shared" si="112"/>
        <v>0</v>
      </c>
      <c r="FC63" s="5">
        <f t="shared" si="112"/>
        <v>0</v>
      </c>
      <c r="FD63" s="5">
        <f t="shared" si="112"/>
        <v>0</v>
      </c>
      <c r="FE63" s="5">
        <f t="shared" si="112"/>
        <v>0</v>
      </c>
      <c r="FF63" s="5">
        <f t="shared" si="112"/>
        <v>0</v>
      </c>
      <c r="FG63" s="5">
        <f t="shared" si="112"/>
        <v>0</v>
      </c>
      <c r="FH63" s="5">
        <f t="shared" si="112"/>
        <v>0</v>
      </c>
      <c r="FI63" s="5">
        <f t="shared" si="112"/>
        <v>0</v>
      </c>
      <c r="FJ63" s="5">
        <f t="shared" si="112"/>
        <v>0</v>
      </c>
      <c r="FK63" s="5">
        <f t="shared" si="112"/>
        <v>0</v>
      </c>
      <c r="FL63" s="5">
        <f t="shared" si="113"/>
        <v>0</v>
      </c>
      <c r="FM63" s="5">
        <f t="shared" si="113"/>
        <v>0</v>
      </c>
      <c r="FN63" s="5">
        <f t="shared" si="113"/>
        <v>0</v>
      </c>
      <c r="FO63" s="5">
        <f t="shared" si="105"/>
        <v>0</v>
      </c>
      <c r="FP63" s="5">
        <f t="shared" si="105"/>
        <v>0</v>
      </c>
      <c r="FQ63" s="5">
        <f t="shared" si="105"/>
        <v>0</v>
      </c>
      <c r="FR63" s="5">
        <f t="shared" si="105"/>
        <v>0</v>
      </c>
      <c r="FS63" s="5">
        <f t="shared" si="105"/>
        <v>0</v>
      </c>
      <c r="FT63" s="5">
        <f t="shared" si="105"/>
        <v>0</v>
      </c>
      <c r="FU63" s="5">
        <f t="shared" si="105"/>
        <v>0</v>
      </c>
      <c r="FV63" s="5">
        <f t="shared" si="105"/>
        <v>0</v>
      </c>
      <c r="FW63" s="5">
        <f t="shared" si="114"/>
        <v>0</v>
      </c>
      <c r="FX63" s="5">
        <f t="shared" si="114"/>
        <v>0</v>
      </c>
    </row>
    <row r="64" spans="1:180" x14ac:dyDescent="0.2">
      <c r="A64" s="2">
        <v>28</v>
      </c>
      <c r="B64" s="1">
        <v>36192</v>
      </c>
      <c r="C64" s="6">
        <f>VLOOKUP(B64,'[1]1993'!$A$375:$IV$485,3,0)</f>
        <v>14095848</v>
      </c>
      <c r="D64" s="6">
        <f>VLOOKUP(B64,[2]jan94!$A$38:$IV$148,3,0)</f>
        <v>61336</v>
      </c>
      <c r="E64" s="6">
        <f>VLOOKUP(B64,[3]feb94!$A$38:$IV$148,3,0)</f>
        <v>72617</v>
      </c>
      <c r="F64" s="6">
        <f>VLOOKUP(B64,[4]mar94!$A$38:$IV$140,3,0)</f>
        <v>14159</v>
      </c>
      <c r="G64" s="6">
        <f>VLOOKUP(B64,[5]apr94!$A$38:$IV$146,3,0)</f>
        <v>53615</v>
      </c>
      <c r="H64" s="6">
        <f>VLOOKUP(B64,[6]may94!$A$38:$IV$1443,3,0)</f>
        <v>150544</v>
      </c>
      <c r="I64" s="6">
        <f>VLOOKUP(B64,[7]jun94!$A$38:$IV$143,3,0)</f>
        <v>44317</v>
      </c>
      <c r="J64" s="6">
        <f>VLOOKUP(B64,[8]jul94!$A$38:$IV$143,3,0)</f>
        <v>217175</v>
      </c>
      <c r="K64" s="6">
        <f>VLOOKUP(B64,[9]aug94!$A$38:$IV$142,3,0)</f>
        <v>69165</v>
      </c>
      <c r="L64" s="6">
        <f>VLOOKUP(B64,[10]sep94!$A$38:$IV$140,3,0)</f>
        <v>13092</v>
      </c>
      <c r="M64" s="6">
        <f>VLOOKUP(B64,[11]oct94!$A$38:$IV$139,3,0)</f>
        <v>53121</v>
      </c>
      <c r="N64" s="6">
        <f>VLOOKUP(B64,[12]nov94!$A$38:$IV$139,3,0)</f>
        <v>160465</v>
      </c>
      <c r="O64" s="6">
        <f>VLOOKUP(B64,[13]dec94!$A$38:$IV$138,3,0)</f>
        <v>70996</v>
      </c>
      <c r="P64" s="6">
        <f>VLOOKUP(B64,[14]jan95!$A$37:$IV$133,3,0)</f>
        <v>99744</v>
      </c>
      <c r="Q64" s="6">
        <f>VLOOKUP(B64,[15]feb95!$A$37:$IV$127,3,0)</f>
        <v>32172</v>
      </c>
      <c r="R64" s="6">
        <f>VLOOKUP(B64,[16]mar95!$A$37:$IV$128,3,0)</f>
        <v>17353</v>
      </c>
      <c r="S64" s="6">
        <f>VLOOKUP(B64,[17]apr95!$A$37:$IV$122,3,0)</f>
        <v>47098</v>
      </c>
      <c r="T64" s="6">
        <f>VLOOKUP(B64,[18]may95!$A$37:$IV$126,3,0)</f>
        <v>35160</v>
      </c>
      <c r="U64" s="6">
        <f>VLOOKUP(B64,[19]jun95!$A$37:$IV$141,3,0)</f>
        <v>53169</v>
      </c>
      <c r="V64" s="6" t="e">
        <f>VLOOKUP(B64,[20]jul95!$A$37:$IV$140,3,0)</f>
        <v>#N/A</v>
      </c>
      <c r="W64" s="6">
        <f>VLOOKUP(B64,[21]aug95!$A$37:$IV$139,3,0)</f>
        <v>33980</v>
      </c>
      <c r="X64" s="6">
        <f>VLOOKUP(B64,[22]sep95!$A$37:$IV$138,3,0)</f>
        <v>22335</v>
      </c>
      <c r="Y64" s="6">
        <f>VLOOKUP(B64,[23]oct95!$A$37:$IV$123,3,0)</f>
        <v>29085</v>
      </c>
      <c r="Z64" s="6">
        <f>VLOOKUP(B64,[24]nov95!$A$37:$IV$122,3,0)</f>
        <v>34974</v>
      </c>
      <c r="AA64" s="6">
        <f>VLOOKUP(B64,[25]dec95!$A$37:$IV$119,3,0)</f>
        <v>36134</v>
      </c>
      <c r="AB64" s="6">
        <f>VLOOKUP(B64,[26]jan96!$A$36:$IV$108,3,0)</f>
        <v>34516</v>
      </c>
      <c r="AC64" s="6">
        <f>VLOOKUP(B64,[27]feb96!$A$32:$IV$120,3,0)</f>
        <v>39775</v>
      </c>
      <c r="AD64" s="6">
        <f>VLOOKUP(B64,[28]mar96!$A$36:$IV$112,3,0)</f>
        <v>244064</v>
      </c>
      <c r="AE64" s="6" t="e">
        <f>VLOOKUP(B64,[29]apr96!$A$36:$IV$101,3,0)</f>
        <v>#N/A</v>
      </c>
      <c r="AF64" s="6">
        <f>VLOOKUP(B64,[30]may96!$A$36:$IV$111,3,0)</f>
        <v>4918</v>
      </c>
      <c r="AG64" s="6">
        <f>VLOOKUP(B64,[31]jun96!$A$36:$IV$111,3,0)</f>
        <v>63694</v>
      </c>
      <c r="AH64" s="6">
        <f>VLOOKUP(B64,[32]jul96!$A$35:$IV$72,3,0)</f>
        <v>19259</v>
      </c>
      <c r="AI64" s="6">
        <f>VLOOKUP(B64,[33]aug96!$A$35:$IV$98,3,0)</f>
        <v>517823</v>
      </c>
      <c r="AJ64" s="6">
        <f>VLOOKUP(B64,[34]sep96!$A$36:$IV$98,3,0)</f>
        <v>20507</v>
      </c>
      <c r="AK64" s="6">
        <f>VLOOKUP(B64,[35]oct96!$A$36:$IV$107,3,0)</f>
        <v>20155</v>
      </c>
      <c r="AL64" s="6">
        <f>VLOOKUP(B64,[36]nov96!$A$36:$IV$106,3,0)</f>
        <v>134751</v>
      </c>
      <c r="AM64" s="6">
        <f>VLOOKUP(B64,[37]dec96!$A$36:$IV$105,3,0)</f>
        <v>34407</v>
      </c>
      <c r="AN64" s="6">
        <f>VLOOKUP(B64,[38]jan97!$A$35:$IV$100,3,0)</f>
        <v>105882</v>
      </c>
      <c r="AO64" s="6">
        <f>VLOOKUP(B64,[39]feb97!$A$42:$IV$106,3,0)</f>
        <v>39073</v>
      </c>
      <c r="AP64" s="6">
        <f>VLOOKUP(B64,[40]mar97!$A$35:$IV$96,3,0)</f>
        <v>187061</v>
      </c>
      <c r="AQ64" s="6">
        <f>VLOOKUP(B64,[41]apr97!$A$35:$IV$97,3,0)</f>
        <v>73872</v>
      </c>
      <c r="AR64" s="6">
        <f>VLOOKUP(B64,[42]may97!$A$35:$IV$96,3,0)</f>
        <v>50321</v>
      </c>
      <c r="AS64" s="6">
        <f>VLOOKUP(B64,[43]jun97!$A$35:$IV$95,3,0)</f>
        <v>92431</v>
      </c>
      <c r="AT64" s="6">
        <f>VLOOKUP(B64,[44]jul97!$A$35:$IV$94,3,0)</f>
        <v>93494</v>
      </c>
      <c r="AU64" s="6">
        <f>VLOOKUP(B64,[45]aug97!$A$35:$IV$96,3,0)</f>
        <v>133835</v>
      </c>
      <c r="AV64" s="6">
        <f>VLOOKUP(B64,[46]sep97!$A$35:$IV$92,3,0)</f>
        <v>163344</v>
      </c>
      <c r="AW64" s="6">
        <f>VLOOKUP(B64,[47]oct97!$A$35:$IV$91,3,0)</f>
        <v>542876</v>
      </c>
      <c r="AX64" s="6">
        <f>VLOOKUP(B64,[48]nov97!$A$35:$IV$90,3,0)</f>
        <v>179750</v>
      </c>
      <c r="AY64" s="6">
        <f>VLOOKUP(B64,[49]dec97!$A$35:$IV$89,3,0)</f>
        <v>89318</v>
      </c>
      <c r="AZ64" s="6">
        <f>VLOOKUP(B64,[50]jan98!$A$34:$IV$84,3,0)</f>
        <v>161477</v>
      </c>
      <c r="BA64" s="6">
        <f>VLOOKUP(B64,[51]feb98!$A$34:$IV$82,3,0)</f>
        <v>99559</v>
      </c>
      <c r="BB64" s="6">
        <f>VLOOKUP(B64,[52]mar98!$A$34:$IV$81,3,0)</f>
        <v>15578</v>
      </c>
      <c r="BC64" s="6">
        <f>VLOOKUP(B64,[53]apr98!$A$34:$IV$79,3,0)</f>
        <v>56164</v>
      </c>
      <c r="BD64" s="6">
        <f>VLOOKUP(B64,[54]may98!$A$34:$IV$79,3,0)</f>
        <v>707813</v>
      </c>
      <c r="BE64" s="6">
        <f>VLOOKUP(B64,[55]jun98!$A$34:$IV$79,3,0)</f>
        <v>76333</v>
      </c>
      <c r="BF64" s="6">
        <f>VLOOKUP(B64,[56]jul98!$A$46:$IV$90,3,0)</f>
        <v>320954</v>
      </c>
      <c r="BG64" s="6">
        <f>VLOOKUP(B64,[57]aug98!$A$34:$IV$78,3,0)</f>
        <v>160434</v>
      </c>
      <c r="BH64" s="6" t="e">
        <f>VLOOKUP(B64,[58]sep98!$A$34:$IV$74,3,0)</f>
        <v>#N/A</v>
      </c>
      <c r="BI64" s="6">
        <f>VLOOKUP(B64,[59]oct98!$A$50:$IV$89,3,0)</f>
        <v>639409</v>
      </c>
      <c r="BJ64" s="6">
        <f>VLOOKUP(B64,[60]nov98!$A$34:$IV$73,3,0)</f>
        <v>50917</v>
      </c>
      <c r="BK64" s="6">
        <f>VLOOKUP(B64,[61]dec98!$A$34:$IV$73,3,0)</f>
        <v>269062</v>
      </c>
      <c r="BL64" s="6">
        <f>VLOOKUP(B64,[62]jan99!$A$33:$IV$69,3,0)</f>
        <v>54993</v>
      </c>
      <c r="BM64" s="6">
        <f>VLOOKUP(B64,[63]feb99!$A$33:$IV$67,3,0)</f>
        <v>51575</v>
      </c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N64" s="4">
        <v>36192</v>
      </c>
      <c r="CO64" s="5">
        <f t="shared" si="110"/>
        <v>0.50342314285714285</v>
      </c>
      <c r="CP64" s="5">
        <f t="shared" si="110"/>
        <v>2.1905714285714284E-3</v>
      </c>
      <c r="CQ64" s="5">
        <f t="shared" si="110"/>
        <v>2.5934642857142857E-3</v>
      </c>
      <c r="CR64" s="5">
        <f t="shared" si="110"/>
        <v>5.0567857142857142E-4</v>
      </c>
      <c r="CS64" s="5">
        <f t="shared" si="110"/>
        <v>1.9148214285714287E-3</v>
      </c>
      <c r="CT64" s="5">
        <f t="shared" si="110"/>
        <v>5.3765714285714293E-3</v>
      </c>
      <c r="CU64" s="5">
        <f t="shared" si="110"/>
        <v>1.5827500000000002E-3</v>
      </c>
      <c r="CV64" s="5">
        <f t="shared" si="110"/>
        <v>7.7562500000000001E-3</v>
      </c>
      <c r="CW64" s="5">
        <f t="shared" si="110"/>
        <v>2.4701785714285715E-3</v>
      </c>
      <c r="CX64" s="5">
        <f t="shared" si="110"/>
        <v>4.6757142857142858E-4</v>
      </c>
      <c r="CY64" s="5">
        <f t="shared" si="110"/>
        <v>1.8971785714285716E-3</v>
      </c>
      <c r="CZ64" s="5">
        <f t="shared" si="110"/>
        <v>5.7308928571428571E-3</v>
      </c>
      <c r="DA64" s="5">
        <f t="shared" si="110"/>
        <v>2.5355714285714287E-3</v>
      </c>
      <c r="DB64" s="5">
        <f t="shared" si="110"/>
        <v>3.5622857142857144E-3</v>
      </c>
      <c r="DC64" s="5">
        <f t="shared" si="110"/>
        <v>1.1490000000000001E-3</v>
      </c>
      <c r="DD64" s="5">
        <f t="shared" si="109"/>
        <v>6.1974999999999997E-4</v>
      </c>
      <c r="DE64" s="5">
        <f t="shared" si="108"/>
        <v>1.6820714285714286E-3</v>
      </c>
      <c r="DF64" s="5">
        <f t="shared" si="108"/>
        <v>1.2557142857142856E-3</v>
      </c>
      <c r="DG64" s="5">
        <f t="shared" si="108"/>
        <v>1.8988928571428572E-3</v>
      </c>
      <c r="DH64" s="5" t="e">
        <f t="shared" si="108"/>
        <v>#N/A</v>
      </c>
      <c r="DI64" s="5">
        <f t="shared" si="108"/>
        <v>1.2135714285714287E-3</v>
      </c>
      <c r="DJ64" s="5">
        <f t="shared" si="108"/>
        <v>7.9767857142857147E-4</v>
      </c>
      <c r="DK64" s="5">
        <f t="shared" si="108"/>
        <v>1.03875E-3</v>
      </c>
      <c r="DL64" s="5">
        <f t="shared" si="108"/>
        <v>1.2490714285714286E-3</v>
      </c>
      <c r="DM64" s="5">
        <f t="shared" si="108"/>
        <v>1.2905E-3</v>
      </c>
      <c r="DN64" s="5">
        <f t="shared" si="108"/>
        <v>1.2327142857142856E-3</v>
      </c>
      <c r="DO64" s="5">
        <f t="shared" si="108"/>
        <v>1.4205357142857142E-3</v>
      </c>
      <c r="DP64" s="5">
        <f t="shared" si="108"/>
        <v>8.7165714285714294E-3</v>
      </c>
      <c r="DQ64" s="5" t="e">
        <f t="shared" si="108"/>
        <v>#N/A</v>
      </c>
      <c r="DR64" s="5">
        <f t="shared" si="108"/>
        <v>1.7564285714285712E-4</v>
      </c>
      <c r="DS64" s="5">
        <f t="shared" si="108"/>
        <v>2.2747857142857144E-3</v>
      </c>
      <c r="DT64" s="5">
        <f t="shared" si="108"/>
        <v>6.8782142857142848E-4</v>
      </c>
      <c r="DU64" s="5">
        <f t="shared" si="111"/>
        <v>1.8493678571428574E-2</v>
      </c>
      <c r="DV64" s="5">
        <f t="shared" si="111"/>
        <v>7.3239285714285713E-4</v>
      </c>
      <c r="DW64" s="5">
        <f t="shared" si="111"/>
        <v>7.198214285714285E-4</v>
      </c>
      <c r="DX64" s="5">
        <f t="shared" si="111"/>
        <v>4.8125357142857145E-3</v>
      </c>
      <c r="DY64" s="5">
        <f t="shared" si="111"/>
        <v>1.2288214285714285E-3</v>
      </c>
      <c r="DZ64" s="5">
        <f t="shared" si="111"/>
        <v>3.7815000000000001E-3</v>
      </c>
      <c r="EA64" s="5">
        <f t="shared" si="111"/>
        <v>1.3954642857142857E-3</v>
      </c>
      <c r="EB64" s="5">
        <f t="shared" si="111"/>
        <v>6.6807500000000001E-3</v>
      </c>
      <c r="EC64" s="5">
        <f t="shared" si="111"/>
        <v>2.6382857142857141E-3</v>
      </c>
      <c r="ED64" s="5">
        <f t="shared" si="111"/>
        <v>1.7971785714285713E-3</v>
      </c>
      <c r="EE64" s="5">
        <f t="shared" si="111"/>
        <v>3.301107142857143E-3</v>
      </c>
      <c r="EF64" s="5">
        <f t="shared" si="111"/>
        <v>3.3390714285714282E-3</v>
      </c>
      <c r="EG64" s="5">
        <f t="shared" si="111"/>
        <v>4.7798214285714293E-3</v>
      </c>
      <c r="EH64" s="5">
        <f t="shared" si="111"/>
        <v>5.833714285714285E-3</v>
      </c>
      <c r="EI64" s="5">
        <f t="shared" si="111"/>
        <v>1.9388428571428574E-2</v>
      </c>
      <c r="EJ64" s="5">
        <f t="shared" si="111"/>
        <v>6.4196428571428573E-3</v>
      </c>
      <c r="EK64" s="5">
        <f t="shared" si="116"/>
        <v>3.1899285714285714E-3</v>
      </c>
      <c r="EL64" s="5">
        <f t="shared" si="115"/>
        <v>5.767035714285715E-3</v>
      </c>
      <c r="EM64" s="5">
        <f t="shared" si="115"/>
        <v>3.5556785714285712E-3</v>
      </c>
      <c r="EN64" s="5">
        <f t="shared" si="115"/>
        <v>5.5635714285714284E-4</v>
      </c>
      <c r="EO64" s="5">
        <f t="shared" si="115"/>
        <v>2.005857142857143E-3</v>
      </c>
      <c r="EP64" s="5">
        <f t="shared" si="115"/>
        <v>2.5279035714285716E-2</v>
      </c>
      <c r="EQ64" s="5">
        <f t="shared" si="115"/>
        <v>2.7261785714285712E-3</v>
      </c>
      <c r="ER64" s="5">
        <f t="shared" si="115"/>
        <v>1.1462642857142857E-2</v>
      </c>
      <c r="ES64" s="5">
        <f t="shared" si="115"/>
        <v>5.7297857142857142E-3</v>
      </c>
      <c r="ET64" s="5" t="e">
        <f t="shared" si="115"/>
        <v>#N/A</v>
      </c>
      <c r="EU64" s="5">
        <f t="shared" si="115"/>
        <v>2.2836035714285715E-2</v>
      </c>
      <c r="EV64" s="5">
        <f t="shared" si="112"/>
        <v>1.8184642857142857E-3</v>
      </c>
      <c r="EW64" s="5">
        <f t="shared" si="112"/>
        <v>9.6093571428571434E-3</v>
      </c>
      <c r="EX64" s="5">
        <f t="shared" si="112"/>
        <v>1.9640357142857142E-3</v>
      </c>
      <c r="EY64" s="5">
        <f t="shared" si="112"/>
        <v>1.8419642857142858E-3</v>
      </c>
      <c r="EZ64" s="5">
        <f t="shared" si="112"/>
        <v>0</v>
      </c>
      <c r="FA64" s="5">
        <f t="shared" si="112"/>
        <v>0</v>
      </c>
      <c r="FB64" s="5">
        <f t="shared" si="112"/>
        <v>0</v>
      </c>
      <c r="FC64" s="5">
        <f t="shared" si="112"/>
        <v>0</v>
      </c>
      <c r="FD64" s="5">
        <f t="shared" si="112"/>
        <v>0</v>
      </c>
      <c r="FE64" s="5">
        <f t="shared" si="112"/>
        <v>0</v>
      </c>
      <c r="FF64" s="5">
        <f t="shared" si="112"/>
        <v>0</v>
      </c>
      <c r="FG64" s="5">
        <f t="shared" si="112"/>
        <v>0</v>
      </c>
      <c r="FH64" s="5">
        <f t="shared" si="112"/>
        <v>0</v>
      </c>
      <c r="FI64" s="5">
        <f t="shared" si="112"/>
        <v>0</v>
      </c>
      <c r="FJ64" s="5">
        <f t="shared" si="112"/>
        <v>0</v>
      </c>
      <c r="FK64" s="5">
        <f t="shared" si="112"/>
        <v>0</v>
      </c>
      <c r="FL64" s="5">
        <f t="shared" si="113"/>
        <v>0</v>
      </c>
      <c r="FM64" s="5">
        <f t="shared" si="113"/>
        <v>0</v>
      </c>
      <c r="FN64" s="5">
        <f t="shared" si="113"/>
        <v>0</v>
      </c>
      <c r="FO64" s="5">
        <f t="shared" si="105"/>
        <v>0</v>
      </c>
      <c r="FP64" s="5">
        <f t="shared" si="105"/>
        <v>0</v>
      </c>
      <c r="FQ64" s="5">
        <f t="shared" si="105"/>
        <v>0</v>
      </c>
      <c r="FR64" s="5">
        <f t="shared" si="105"/>
        <v>0</v>
      </c>
      <c r="FS64" s="5">
        <f t="shared" si="105"/>
        <v>0</v>
      </c>
      <c r="FT64" s="5">
        <f t="shared" si="105"/>
        <v>0</v>
      </c>
      <c r="FU64" s="5">
        <f t="shared" si="105"/>
        <v>0</v>
      </c>
      <c r="FV64" s="5">
        <f t="shared" si="105"/>
        <v>0</v>
      </c>
      <c r="FW64" s="5">
        <f t="shared" si="114"/>
        <v>0</v>
      </c>
      <c r="FX64" s="5">
        <f t="shared" si="114"/>
        <v>0</v>
      </c>
    </row>
    <row r="65" spans="1:180" x14ac:dyDescent="0.2">
      <c r="A65" s="2">
        <v>31</v>
      </c>
      <c r="B65" s="1">
        <v>36220</v>
      </c>
      <c r="C65" s="6">
        <f>VLOOKUP(B65,'[1]1993'!$A$375:$IV$485,3,0)</f>
        <v>15519264</v>
      </c>
      <c r="D65" s="6">
        <f>VLOOKUP(B65,[2]jan94!$A$38:$IV$148,3,0)</f>
        <v>193945</v>
      </c>
      <c r="E65" s="6">
        <f>VLOOKUP(B65,[3]feb94!$A$38:$IV$148,3,0)</f>
        <v>97863</v>
      </c>
      <c r="F65" s="6">
        <f>VLOOKUP(B65,[4]mar94!$A$38:$IV$140,3,0)</f>
        <v>19462</v>
      </c>
      <c r="G65" s="6">
        <f>VLOOKUP(B65,[5]apr94!$A$38:$IV$146,3,0)</f>
        <v>79016</v>
      </c>
      <c r="H65" s="6">
        <f>VLOOKUP(B65,[6]may94!$A$38:$IV$1443,3,0)</f>
        <v>196001</v>
      </c>
      <c r="I65" s="6">
        <f>VLOOKUP(B65,[7]jun94!$A$38:$IV$143,3,0)</f>
        <v>82709</v>
      </c>
      <c r="J65" s="6">
        <f>VLOOKUP(B65,[8]jul94!$A$38:$IV$143,3,0)</f>
        <v>327047</v>
      </c>
      <c r="K65" s="6">
        <f>VLOOKUP(B65,[9]aug94!$A$38:$IV$142,3,0)</f>
        <v>105611</v>
      </c>
      <c r="L65" s="6">
        <f>VLOOKUP(B65,[10]sep94!$A$38:$IV$140,3,0)</f>
        <v>86008</v>
      </c>
      <c r="M65" s="6">
        <f>VLOOKUP(B65,[11]oct94!$A$38:$IV$139,3,0)</f>
        <v>100998</v>
      </c>
      <c r="N65" s="6">
        <f>VLOOKUP(B65,[12]nov94!$A$38:$IV$139,3,0)</f>
        <v>261354</v>
      </c>
      <c r="O65" s="6">
        <f>VLOOKUP(B65,[13]dec94!$A$38:$IV$138,3,0)</f>
        <v>91601</v>
      </c>
      <c r="P65" s="6">
        <f>VLOOKUP(B65,[14]jan95!$A$37:$IV$133,3,0)</f>
        <v>113546</v>
      </c>
      <c r="Q65" s="6">
        <f>VLOOKUP(B65,[15]feb95!$A$37:$IV$127,3,0)</f>
        <v>14522</v>
      </c>
      <c r="R65" s="6">
        <f>VLOOKUP(B65,[16]mar95!$A$37:$IV$128,3,0)</f>
        <v>59336</v>
      </c>
      <c r="S65" s="6">
        <f>VLOOKUP(B65,[17]apr95!$A$37:$IV$122,3,0)</f>
        <v>51341</v>
      </c>
      <c r="T65" s="6">
        <f>VLOOKUP(B65,[18]may95!$A$37:$IV$126,3,0)</f>
        <v>38914</v>
      </c>
      <c r="U65" s="6">
        <f>VLOOKUP(B65,[19]jun95!$A$37:$IV$141,3,0)</f>
        <v>62269</v>
      </c>
      <c r="V65" s="6" t="e">
        <f>VLOOKUP(B65,[20]jul95!$A$37:$IV$140,3,0)</f>
        <v>#N/A</v>
      </c>
      <c r="W65" s="6">
        <f>VLOOKUP(B65,[21]aug95!$A$37:$IV$139,3,0)</f>
        <v>37883</v>
      </c>
      <c r="X65" s="6">
        <f>VLOOKUP(B65,[22]sep95!$A$37:$IV$138,3,0)</f>
        <v>34992</v>
      </c>
      <c r="Y65" s="6">
        <f>VLOOKUP(B65,[23]oct95!$A$37:$IV$123,3,0)</f>
        <v>42962</v>
      </c>
      <c r="Z65" s="6">
        <f>VLOOKUP(B65,[24]nov95!$A$37:$IV$122,3,0)</f>
        <v>46014</v>
      </c>
      <c r="AA65" s="6">
        <f>VLOOKUP(B65,[25]dec95!$A$37:$IV$119,3,0)</f>
        <v>443972</v>
      </c>
      <c r="AB65" s="6">
        <f>VLOOKUP(B65,[26]jan96!$A$36:$IV$108,3,0)</f>
        <v>42516</v>
      </c>
      <c r="AC65" s="6">
        <f>VLOOKUP(B65,[27]feb96!$A$32:$IV$120,3,0)</f>
        <v>25251</v>
      </c>
      <c r="AD65" s="6">
        <f>VLOOKUP(B65,[28]mar96!$A$36:$IV$112,3,0)</f>
        <v>284353</v>
      </c>
      <c r="AE65" s="6">
        <f>VLOOKUP(B65,[29]apr96!$A$36:$IV$101,3,0)</f>
        <v>2180</v>
      </c>
      <c r="AF65" s="6">
        <f>VLOOKUP(B65,[30]may96!$A$36:$IV$111,3,0)</f>
        <v>5142</v>
      </c>
      <c r="AG65" s="6">
        <f>VLOOKUP(B65,[31]jun96!$A$36:$IV$111,3,0)</f>
        <v>834075</v>
      </c>
      <c r="AH65" s="6">
        <f>VLOOKUP(B65,[32]jul96!$A$35:$IV$72,3,0)</f>
        <v>20973</v>
      </c>
      <c r="AI65" s="6">
        <f>VLOOKUP(B65,[33]aug96!$A$35:$IV$98,3,0)</f>
        <v>596526</v>
      </c>
      <c r="AJ65" s="6">
        <f>VLOOKUP(B65,[34]sep96!$A$36:$IV$98,3,0)</f>
        <v>22465</v>
      </c>
      <c r="AK65" s="6">
        <f>VLOOKUP(B65,[35]oct96!$A$36:$IV$107,3,0)</f>
        <v>31222</v>
      </c>
      <c r="AL65" s="6">
        <f>VLOOKUP(B65,[36]nov96!$A$36:$IV$106,3,0)</f>
        <v>162854</v>
      </c>
      <c r="AM65" s="6">
        <f>VLOOKUP(B65,[37]dec96!$A$36:$IV$105,3,0)</f>
        <v>36159</v>
      </c>
      <c r="AN65" s="6">
        <f>VLOOKUP(B65,[38]jan97!$A$35:$IV$100,3,0)</f>
        <v>120657</v>
      </c>
      <c r="AO65" s="6">
        <f>VLOOKUP(B65,[39]feb97!$A$42:$IV$106,3,0)</f>
        <v>44263</v>
      </c>
      <c r="AP65" s="6">
        <f>VLOOKUP(B65,[40]mar97!$A$35:$IV$96,3,0)</f>
        <v>230477</v>
      </c>
      <c r="AQ65" s="6">
        <f>VLOOKUP(B65,[41]apr97!$A$35:$IV$97,3,0)</f>
        <v>75363</v>
      </c>
      <c r="AR65" s="6">
        <f>VLOOKUP(B65,[42]may97!$A$35:$IV$96,3,0)</f>
        <v>53415</v>
      </c>
      <c r="AS65" s="6">
        <f>VLOOKUP(B65,[43]jun97!$A$35:$IV$95,3,0)</f>
        <v>267053</v>
      </c>
      <c r="AT65" s="6">
        <f>VLOOKUP(B65,[44]jul97!$A$35:$IV$94,3,0)</f>
        <v>105834</v>
      </c>
      <c r="AU65" s="6">
        <f>VLOOKUP(B65,[45]aug97!$A$35:$IV$96,3,0)</f>
        <v>144634</v>
      </c>
      <c r="AV65" s="6">
        <f>VLOOKUP(B65,[46]sep97!$A$35:$IV$92,3,0)</f>
        <v>426941</v>
      </c>
      <c r="AW65" s="6">
        <f>VLOOKUP(B65,[47]oct97!$A$35:$IV$91,3,0)</f>
        <v>649999</v>
      </c>
      <c r="AX65" s="6">
        <f>VLOOKUP(B65,[48]nov97!$A$35:$IV$90,3,0)</f>
        <v>202274</v>
      </c>
      <c r="AY65" s="6">
        <f>VLOOKUP(B65,[49]dec97!$A$35:$IV$89,3,0)</f>
        <v>97198</v>
      </c>
      <c r="AZ65" s="6">
        <f>VLOOKUP(B65,[50]jan98!$A$34:$IV$84,3,0)</f>
        <v>286435</v>
      </c>
      <c r="BA65" s="6">
        <f>VLOOKUP(B65,[51]feb98!$A$34:$IV$82,3,0)</f>
        <v>1280556</v>
      </c>
      <c r="BB65" s="6">
        <f>VLOOKUP(B65,[52]mar98!$A$34:$IV$81,3,0)</f>
        <v>92188</v>
      </c>
      <c r="BC65" s="6">
        <f>VLOOKUP(B65,[53]apr98!$A$34:$IV$79,3,0)</f>
        <v>68911</v>
      </c>
      <c r="BD65" s="6">
        <f>VLOOKUP(B65,[54]may98!$A$34:$IV$79,3,0)</f>
        <v>869599</v>
      </c>
      <c r="BE65" s="6">
        <f>VLOOKUP(B65,[55]jun98!$A$34:$IV$79,3,0)</f>
        <v>77385</v>
      </c>
      <c r="BF65" s="6">
        <f>VLOOKUP(B65,[56]jul98!$A$46:$IV$90,3,0)</f>
        <v>143840</v>
      </c>
      <c r="BG65" s="6">
        <f>VLOOKUP(B65,[57]aug98!$A$34:$IV$78,3,0)</f>
        <v>166369</v>
      </c>
      <c r="BH65" s="6" t="e">
        <f>VLOOKUP(B65,[58]sep98!$A$34:$IV$74,3,0)</f>
        <v>#N/A</v>
      </c>
      <c r="BI65" s="6">
        <f>VLOOKUP(B65,[59]oct98!$A$50:$IV$89,3,0)</f>
        <v>727402</v>
      </c>
      <c r="BJ65" s="6">
        <f>VLOOKUP(B65,[60]nov98!$A$34:$IV$73,3,0)</f>
        <v>62396</v>
      </c>
      <c r="BK65" s="6">
        <f>VLOOKUP(B65,[61]dec98!$A$34:$IV$73,3,0)</f>
        <v>1047272</v>
      </c>
      <c r="BL65" s="6">
        <f>VLOOKUP(B65,[62]jan99!$A$33:$IV$69,3,0)</f>
        <v>75538</v>
      </c>
      <c r="BM65" s="6">
        <f>VLOOKUP(B65,[63]feb99!$A$33:$IV$67,3,0)</f>
        <v>148772</v>
      </c>
      <c r="BN65" s="6">
        <f>VLOOKUP(B65,[64]mar99!$A$33:$IV$65,3,0)</f>
        <v>922653</v>
      </c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N65" s="4">
        <v>36220</v>
      </c>
      <c r="CO65" s="5">
        <f t="shared" si="110"/>
        <v>0.50062141935483873</v>
      </c>
      <c r="CP65" s="5">
        <f t="shared" si="110"/>
        <v>6.2562903225806456E-3</v>
      </c>
      <c r="CQ65" s="5">
        <f t="shared" si="110"/>
        <v>3.1568709677419356E-3</v>
      </c>
      <c r="CR65" s="5">
        <f t="shared" si="110"/>
        <v>6.2780645161290328E-4</v>
      </c>
      <c r="CS65" s="5">
        <f t="shared" si="110"/>
        <v>2.5489032258064516E-3</v>
      </c>
      <c r="CT65" s="5">
        <f t="shared" si="110"/>
        <v>6.3226129032258067E-3</v>
      </c>
      <c r="CU65" s="5">
        <f t="shared" si="110"/>
        <v>2.6680322580645162E-3</v>
      </c>
      <c r="CV65" s="5">
        <f t="shared" si="110"/>
        <v>1.0549903225806451E-2</v>
      </c>
      <c r="CW65" s="5">
        <f t="shared" si="110"/>
        <v>3.406806451612903E-3</v>
      </c>
      <c r="CX65" s="5">
        <f t="shared" si="110"/>
        <v>2.7744516129032258E-3</v>
      </c>
      <c r="CY65" s="5">
        <f t="shared" si="110"/>
        <v>3.258E-3</v>
      </c>
      <c r="CZ65" s="5">
        <f t="shared" si="110"/>
        <v>8.4307741935483859E-3</v>
      </c>
      <c r="DA65" s="5">
        <f t="shared" si="110"/>
        <v>2.9548709677419357E-3</v>
      </c>
      <c r="DB65" s="5">
        <f t="shared" si="110"/>
        <v>3.6627741935483871E-3</v>
      </c>
      <c r="DC65" s="5">
        <f t="shared" si="110"/>
        <v>4.6845161290322583E-4</v>
      </c>
      <c r="DD65" s="5">
        <f t="shared" si="109"/>
        <v>1.9140645161290324E-3</v>
      </c>
      <c r="DE65" s="5">
        <f t="shared" si="108"/>
        <v>1.6561612903225806E-3</v>
      </c>
      <c r="DF65" s="5">
        <f t="shared" si="108"/>
        <v>1.255290322580645E-3</v>
      </c>
      <c r="DG65" s="5">
        <f t="shared" si="108"/>
        <v>2.0086774193548386E-3</v>
      </c>
      <c r="DH65" s="5" t="e">
        <f t="shared" si="108"/>
        <v>#N/A</v>
      </c>
      <c r="DI65" s="5">
        <f t="shared" si="108"/>
        <v>1.2220322580645162E-3</v>
      </c>
      <c r="DJ65" s="5">
        <f t="shared" si="108"/>
        <v>1.1287741935483871E-3</v>
      </c>
      <c r="DK65" s="5">
        <f t="shared" si="108"/>
        <v>1.3858709677419354E-3</v>
      </c>
      <c r="DL65" s="5">
        <f t="shared" si="108"/>
        <v>1.4843225806451612E-3</v>
      </c>
      <c r="DM65" s="5">
        <f t="shared" si="108"/>
        <v>1.4321677419354839E-2</v>
      </c>
      <c r="DN65" s="5">
        <f t="shared" si="108"/>
        <v>1.3714838709677419E-3</v>
      </c>
      <c r="DO65" s="5">
        <f t="shared" si="108"/>
        <v>8.1454838709677413E-4</v>
      </c>
      <c r="DP65" s="5">
        <f t="shared" si="108"/>
        <v>9.1726774193548397E-3</v>
      </c>
      <c r="DQ65" s="5">
        <f t="shared" si="108"/>
        <v>7.0322580645161288E-5</v>
      </c>
      <c r="DR65" s="5">
        <f t="shared" si="108"/>
        <v>1.6587096774193548E-4</v>
      </c>
      <c r="DS65" s="5">
        <f t="shared" si="108"/>
        <v>2.6905645161290324E-2</v>
      </c>
      <c r="DT65" s="5">
        <f t="shared" si="108"/>
        <v>6.7654838709677414E-4</v>
      </c>
      <c r="DU65" s="5">
        <f t="shared" si="111"/>
        <v>1.9242774193548386E-2</v>
      </c>
      <c r="DV65" s="5">
        <f t="shared" si="111"/>
        <v>7.2467741935483868E-4</v>
      </c>
      <c r="DW65" s="5">
        <f t="shared" si="111"/>
        <v>1.0071612903225806E-3</v>
      </c>
      <c r="DX65" s="5">
        <f t="shared" si="111"/>
        <v>5.2533548387096772E-3</v>
      </c>
      <c r="DY65" s="5">
        <f t="shared" si="111"/>
        <v>1.1664193548387095E-3</v>
      </c>
      <c r="DZ65" s="5">
        <f t="shared" si="111"/>
        <v>3.8921612903225805E-3</v>
      </c>
      <c r="EA65" s="5">
        <f t="shared" si="111"/>
        <v>1.4278387096774193E-3</v>
      </c>
      <c r="EB65" s="5">
        <f t="shared" si="111"/>
        <v>7.4347419354838708E-3</v>
      </c>
      <c r="EC65" s="5">
        <f t="shared" si="111"/>
        <v>2.4310645161290324E-3</v>
      </c>
      <c r="ED65" s="5">
        <f t="shared" si="111"/>
        <v>1.7230645161290322E-3</v>
      </c>
      <c r="EE65" s="5">
        <f t="shared" si="111"/>
        <v>8.6146129032258056E-3</v>
      </c>
      <c r="EF65" s="5">
        <f t="shared" si="111"/>
        <v>3.4139999999999999E-3</v>
      </c>
      <c r="EG65" s="5">
        <f t="shared" si="111"/>
        <v>4.6656129032258071E-3</v>
      </c>
      <c r="EH65" s="5">
        <f t="shared" si="111"/>
        <v>1.3772290322580646E-2</v>
      </c>
      <c r="EI65" s="5">
        <f t="shared" si="111"/>
        <v>2.0967709677419354E-2</v>
      </c>
      <c r="EJ65" s="5">
        <f t="shared" si="111"/>
        <v>6.524967741935484E-3</v>
      </c>
      <c r="EK65" s="5">
        <f t="shared" si="116"/>
        <v>3.13541935483871E-3</v>
      </c>
      <c r="EL65" s="5">
        <f t="shared" si="115"/>
        <v>9.2398387096774195E-3</v>
      </c>
      <c r="EM65" s="5">
        <f t="shared" si="115"/>
        <v>4.1308258064516129E-2</v>
      </c>
      <c r="EN65" s="5">
        <f t="shared" si="115"/>
        <v>2.9738064516129036E-3</v>
      </c>
      <c r="EO65" s="5">
        <f t="shared" si="115"/>
        <v>2.2229354838709677E-3</v>
      </c>
      <c r="EP65" s="5">
        <f t="shared" si="115"/>
        <v>2.8051580645161292E-2</v>
      </c>
      <c r="EQ65" s="5">
        <f t="shared" si="115"/>
        <v>2.4962903225806449E-3</v>
      </c>
      <c r="ER65" s="5">
        <f t="shared" si="115"/>
        <v>4.64E-3</v>
      </c>
      <c r="ES65" s="5">
        <f t="shared" si="115"/>
        <v>5.3667419354838704E-3</v>
      </c>
      <c r="ET65" s="5" t="e">
        <f t="shared" si="115"/>
        <v>#N/A</v>
      </c>
      <c r="EU65" s="5">
        <f t="shared" si="115"/>
        <v>2.3464580645161291E-2</v>
      </c>
      <c r="EV65" s="5">
        <f t="shared" si="112"/>
        <v>2.0127741935483871E-3</v>
      </c>
      <c r="EW65" s="5">
        <f t="shared" si="112"/>
        <v>3.3782967741935482E-2</v>
      </c>
      <c r="EX65" s="5">
        <f t="shared" si="112"/>
        <v>2.4367096774193546E-3</v>
      </c>
      <c r="EY65" s="5">
        <f t="shared" si="112"/>
        <v>4.7990967741935479E-3</v>
      </c>
      <c r="EZ65" s="5">
        <f t="shared" si="112"/>
        <v>2.9762999999999998E-2</v>
      </c>
      <c r="FA65" s="5">
        <f t="shared" si="112"/>
        <v>0</v>
      </c>
      <c r="FB65" s="5">
        <f t="shared" si="112"/>
        <v>0</v>
      </c>
      <c r="FC65" s="5">
        <f t="shared" si="112"/>
        <v>0</v>
      </c>
      <c r="FD65" s="5">
        <f t="shared" si="112"/>
        <v>0</v>
      </c>
      <c r="FE65" s="5">
        <f t="shared" si="112"/>
        <v>0</v>
      </c>
      <c r="FF65" s="5">
        <f t="shared" si="112"/>
        <v>0</v>
      </c>
      <c r="FG65" s="5">
        <f t="shared" si="112"/>
        <v>0</v>
      </c>
      <c r="FH65" s="5">
        <f t="shared" si="112"/>
        <v>0</v>
      </c>
      <c r="FI65" s="5">
        <f t="shared" si="112"/>
        <v>0</v>
      </c>
      <c r="FJ65" s="5">
        <f t="shared" si="112"/>
        <v>0</v>
      </c>
      <c r="FK65" s="5">
        <f t="shared" si="112"/>
        <v>0</v>
      </c>
      <c r="FL65" s="5">
        <f t="shared" si="113"/>
        <v>0</v>
      </c>
      <c r="FM65" s="5">
        <f t="shared" si="113"/>
        <v>0</v>
      </c>
      <c r="FN65" s="5">
        <f t="shared" si="113"/>
        <v>0</v>
      </c>
      <c r="FO65" s="5">
        <f t="shared" si="105"/>
        <v>0</v>
      </c>
      <c r="FP65" s="5">
        <f t="shared" si="105"/>
        <v>0</v>
      </c>
      <c r="FQ65" s="5">
        <f t="shared" si="105"/>
        <v>0</v>
      </c>
      <c r="FR65" s="5">
        <f t="shared" si="105"/>
        <v>0</v>
      </c>
      <c r="FS65" s="5">
        <f t="shared" si="105"/>
        <v>0</v>
      </c>
      <c r="FT65" s="5">
        <f t="shared" si="105"/>
        <v>0</v>
      </c>
      <c r="FU65" s="5">
        <f t="shared" si="105"/>
        <v>0</v>
      </c>
      <c r="FV65" s="5">
        <f t="shared" si="105"/>
        <v>0</v>
      </c>
      <c r="FW65" s="5">
        <f t="shared" si="114"/>
        <v>0</v>
      </c>
      <c r="FX65" s="5">
        <f t="shared" si="114"/>
        <v>0</v>
      </c>
    </row>
    <row r="66" spans="1:180" x14ac:dyDescent="0.2">
      <c r="A66" s="2">
        <v>30</v>
      </c>
      <c r="B66" s="1">
        <v>36251</v>
      </c>
      <c r="C66" s="6">
        <f>VLOOKUP(B66,'[1]1993'!$A$375:$IV$485,3,0)</f>
        <v>15839130</v>
      </c>
      <c r="D66" s="6">
        <f>VLOOKUP(B66,[2]jan94!$A$38:$IV$148,3,0)</f>
        <v>173247</v>
      </c>
      <c r="E66" s="6">
        <f>VLOOKUP(B66,[3]feb94!$A$38:$IV$148,3,0)</f>
        <v>94646</v>
      </c>
      <c r="F66" s="6">
        <f>VLOOKUP(B66,[4]mar94!$A$38:$IV$140,3,0)</f>
        <v>21210</v>
      </c>
      <c r="G66" s="6">
        <f>VLOOKUP(B66,[5]apr94!$A$38:$IV$146,3,0)</f>
        <v>73569</v>
      </c>
      <c r="H66" s="6">
        <f>VLOOKUP(B66,[6]may94!$A$38:$IV$1443,3,0)</f>
        <v>153399</v>
      </c>
      <c r="I66" s="6">
        <f>VLOOKUP(B66,[7]jun94!$A$38:$IV$143,3,0)</f>
        <v>60752</v>
      </c>
      <c r="J66" s="6">
        <f>VLOOKUP(B66,[8]jul94!$A$38:$IV$143,3,0)</f>
        <v>259336</v>
      </c>
      <c r="K66" s="6">
        <f>VLOOKUP(B66,[9]aug94!$A$38:$IV$142,3,0)</f>
        <v>103322</v>
      </c>
      <c r="L66" s="6">
        <f>VLOOKUP(B66,[10]sep94!$A$38:$IV$140,3,0)</f>
        <v>105315</v>
      </c>
      <c r="M66" s="6">
        <f>VLOOKUP(B66,[11]oct94!$A$38:$IV$139,3,0)</f>
        <v>99005</v>
      </c>
      <c r="N66" s="6">
        <f>VLOOKUP(B66,[12]nov94!$A$38:$IV$139,3,0)</f>
        <v>230722</v>
      </c>
      <c r="O66" s="6">
        <f>VLOOKUP(B66,[13]dec94!$A$38:$IV$138,3,0)</f>
        <v>81715</v>
      </c>
      <c r="P66" s="6">
        <f>VLOOKUP(B66,[14]jan95!$A$37:$IV$133,3,0)</f>
        <v>102695</v>
      </c>
      <c r="Q66" s="6">
        <f>VLOOKUP(B66,[15]feb95!$A$37:$IV$127,3,0)</f>
        <v>12013</v>
      </c>
      <c r="R66" s="6">
        <f>VLOOKUP(B66,[16]mar95!$A$37:$IV$128,3,0)</f>
        <v>59896</v>
      </c>
      <c r="S66" s="6">
        <f>VLOOKUP(B66,[17]apr95!$A$37:$IV$122,3,0)</f>
        <v>48699</v>
      </c>
      <c r="T66" s="6">
        <f>VLOOKUP(B66,[18]may95!$A$37:$IV$126,3,0)</f>
        <v>37443</v>
      </c>
      <c r="U66" s="6">
        <f>VLOOKUP(B66,[19]jun95!$A$37:$IV$141,3,0)</f>
        <v>53500</v>
      </c>
      <c r="V66" s="6" t="e">
        <f>VLOOKUP(B66,[20]jul95!$A$37:$IV$140,3,0)</f>
        <v>#N/A</v>
      </c>
      <c r="W66" s="6">
        <f>VLOOKUP(B66,[21]aug95!$A$37:$IV$139,3,0)</f>
        <v>34007</v>
      </c>
      <c r="X66" s="6">
        <f>VLOOKUP(B66,[22]sep95!$A$37:$IV$138,3,0)</f>
        <v>32010</v>
      </c>
      <c r="Y66" s="6">
        <f>VLOOKUP(B66,[23]oct95!$A$37:$IV$123,3,0)</f>
        <v>41486</v>
      </c>
      <c r="Z66" s="6">
        <f>VLOOKUP(B66,[24]nov95!$A$37:$IV$122,3,0)</f>
        <v>39100</v>
      </c>
      <c r="AA66" s="6">
        <f>VLOOKUP(B66,[25]dec95!$A$37:$IV$119,3,0)</f>
        <v>405653</v>
      </c>
      <c r="AB66" s="6">
        <f>VLOOKUP(B66,[26]jan96!$A$36:$IV$108,3,0)</f>
        <v>29076</v>
      </c>
      <c r="AC66" s="6">
        <f>VLOOKUP(B66,[27]feb96!$A$32:$IV$120,3,0)</f>
        <v>17089</v>
      </c>
      <c r="AD66" s="6">
        <f>VLOOKUP(B66,[28]mar96!$A$36:$IV$112,3,0)</f>
        <v>265185</v>
      </c>
      <c r="AE66" s="6">
        <f>VLOOKUP(B66,[29]apr96!$A$36:$IV$101,3,0)</f>
        <v>1712</v>
      </c>
      <c r="AF66" s="6">
        <f>VLOOKUP(B66,[30]may96!$A$36:$IV$111,3,0)</f>
        <v>5067</v>
      </c>
      <c r="AG66" s="6">
        <f>VLOOKUP(B66,[31]jun96!$A$36:$IV$111,3,0)</f>
        <v>780565</v>
      </c>
      <c r="AH66" s="6">
        <f>VLOOKUP(B66,[32]jul96!$A$35:$IV$72,3,0)</f>
        <v>20075</v>
      </c>
      <c r="AI66" s="6">
        <f>VLOOKUP(B66,[33]aug96!$A$35:$IV$98,3,0)</f>
        <v>566071</v>
      </c>
      <c r="AJ66" s="6">
        <f>VLOOKUP(B66,[34]sep96!$A$36:$IV$98,3,0)</f>
        <v>21179</v>
      </c>
      <c r="AK66" s="6">
        <f>VLOOKUP(B66,[35]oct96!$A$36:$IV$107,3,0)</f>
        <v>27879</v>
      </c>
      <c r="AL66" s="6">
        <f>VLOOKUP(B66,[36]nov96!$A$36:$IV$106,3,0)</f>
        <v>127757</v>
      </c>
      <c r="AM66" s="6">
        <f>VLOOKUP(B66,[37]dec96!$A$36:$IV$105,3,0)</f>
        <v>33852</v>
      </c>
      <c r="AN66" s="6">
        <f>VLOOKUP(B66,[38]jan97!$A$35:$IV$100,3,0)</f>
        <v>89302</v>
      </c>
      <c r="AO66" s="6">
        <f>VLOOKUP(B66,[39]feb97!$A$42:$IV$106,3,0)</f>
        <v>41075</v>
      </c>
      <c r="AP66" s="6">
        <f>VLOOKUP(B66,[40]mar97!$A$35:$IV$96,3,0)</f>
        <v>96142</v>
      </c>
      <c r="AQ66" s="6">
        <f>VLOOKUP(B66,[41]apr97!$A$35:$IV$97,3,0)</f>
        <v>79504</v>
      </c>
      <c r="AR66" s="6">
        <f>VLOOKUP(B66,[42]may97!$A$35:$IV$96,3,0)</f>
        <v>48456</v>
      </c>
      <c r="AS66" s="6">
        <f>VLOOKUP(B66,[43]jun97!$A$35:$IV$95,3,0)</f>
        <v>242332</v>
      </c>
      <c r="AT66" s="6">
        <f>VLOOKUP(B66,[44]jul97!$A$35:$IV$94,3,0)</f>
        <v>102341</v>
      </c>
      <c r="AU66" s="6">
        <f>VLOOKUP(B66,[45]aug97!$A$35:$IV$96,3,0)</f>
        <v>109025</v>
      </c>
      <c r="AV66" s="6">
        <f>VLOOKUP(B66,[46]sep97!$A$35:$IV$92,3,0)</f>
        <v>404466</v>
      </c>
      <c r="AW66" s="6">
        <f>VLOOKUP(B66,[47]oct97!$A$35:$IV$91,3,0)</f>
        <v>626422</v>
      </c>
      <c r="AX66" s="6">
        <f>VLOOKUP(B66,[48]nov97!$A$35:$IV$90,3,0)</f>
        <v>187741</v>
      </c>
      <c r="AY66" s="6">
        <f>VLOOKUP(B66,[49]dec97!$A$35:$IV$89,3,0)</f>
        <v>74520</v>
      </c>
      <c r="AZ66" s="6">
        <f>VLOOKUP(B66,[50]jan98!$A$34:$IV$84,3,0)</f>
        <v>260682</v>
      </c>
      <c r="BA66" s="6">
        <f>VLOOKUP(B66,[51]feb98!$A$34:$IV$82,3,0)</f>
        <v>1159759</v>
      </c>
      <c r="BB66" s="6">
        <f>VLOOKUP(B66,[52]mar98!$A$34:$IV$81,3,0)</f>
        <v>82816</v>
      </c>
      <c r="BC66" s="6">
        <f>VLOOKUP(B66,[53]apr98!$A$34:$IV$79,3,0)</f>
        <v>21908</v>
      </c>
      <c r="BD66" s="6">
        <f>VLOOKUP(B66,[54]may98!$A$34:$IV$79,3,0)</f>
        <v>866870</v>
      </c>
      <c r="BE66" s="6">
        <f>VLOOKUP(B66,[55]jun98!$A$34:$IV$79,3,0)</f>
        <v>79458</v>
      </c>
      <c r="BF66" s="6">
        <f>VLOOKUP(B66,[56]jul98!$A$46:$IV$90,3,0)</f>
        <v>326196</v>
      </c>
      <c r="BG66" s="6">
        <f>VLOOKUP(B66,[57]aug98!$A$34:$IV$78,3,0)</f>
        <v>134048</v>
      </c>
      <c r="BH66" s="6" t="e">
        <f>VLOOKUP(B66,[58]sep98!$A$34:$IV$74,3,0)</f>
        <v>#N/A</v>
      </c>
      <c r="BI66" s="6">
        <f>VLOOKUP(B66,[59]oct98!$A$50:$IV$89,3,0)</f>
        <v>499818</v>
      </c>
      <c r="BJ66" s="6">
        <f>VLOOKUP(B66,[60]nov98!$A$34:$IV$73,3,0)</f>
        <v>61151</v>
      </c>
      <c r="BK66" s="6">
        <f>VLOOKUP(B66,[61]dec98!$A$34:$IV$73,3,0)</f>
        <v>957239</v>
      </c>
      <c r="BL66" s="6">
        <f>VLOOKUP(B66,[62]jan99!$A$33:$IV$69,3,0)</f>
        <v>70896</v>
      </c>
      <c r="BM66" s="6">
        <f>VLOOKUP(B66,[63]feb99!$A$33:$IV$67,3,0)</f>
        <v>154007</v>
      </c>
      <c r="BN66" s="6">
        <f>VLOOKUP(B66,[64]mar99!$A$33:$IV$65,3,0)</f>
        <v>760588</v>
      </c>
      <c r="BO66" s="6">
        <f>VLOOKUP(B66,[65]apr99!$A$33:$IV$66,3,0)</f>
        <v>60644</v>
      </c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N66" s="4">
        <v>36251</v>
      </c>
      <c r="CO66" s="5">
        <f t="shared" si="110"/>
        <v>0.52797100000000008</v>
      </c>
      <c r="CP66" s="5">
        <f t="shared" si="110"/>
        <v>5.7749000000000003E-3</v>
      </c>
      <c r="CQ66" s="5">
        <f t="shared" si="110"/>
        <v>3.1548666666666664E-3</v>
      </c>
      <c r="CR66" s="5">
        <f t="shared" si="110"/>
        <v>7.0699999999999995E-4</v>
      </c>
      <c r="CS66" s="5">
        <f t="shared" si="110"/>
        <v>2.4522999999999997E-3</v>
      </c>
      <c r="CT66" s="5">
        <f t="shared" si="110"/>
        <v>5.1133000000000003E-3</v>
      </c>
      <c r="CU66" s="5">
        <f t="shared" si="110"/>
        <v>2.0250666666666666E-3</v>
      </c>
      <c r="CV66" s="5">
        <f t="shared" si="110"/>
        <v>8.6445333333333343E-3</v>
      </c>
      <c r="CW66" s="5">
        <f t="shared" si="110"/>
        <v>3.4440666666666667E-3</v>
      </c>
      <c r="CX66" s="5">
        <f t="shared" si="110"/>
        <v>3.5105000000000002E-3</v>
      </c>
      <c r="CY66" s="5">
        <f t="shared" si="110"/>
        <v>3.3001666666666665E-3</v>
      </c>
      <c r="CZ66" s="5">
        <f t="shared" si="110"/>
        <v>7.690733333333334E-3</v>
      </c>
      <c r="DA66" s="5">
        <f t="shared" si="110"/>
        <v>2.7238333333333333E-3</v>
      </c>
      <c r="DB66" s="5">
        <f t="shared" si="110"/>
        <v>3.4231666666666664E-3</v>
      </c>
      <c r="DC66" s="5">
        <f t="shared" si="110"/>
        <v>4.0043333333333333E-4</v>
      </c>
      <c r="DD66" s="5">
        <f t="shared" si="109"/>
        <v>1.9965333333333331E-3</v>
      </c>
      <c r="DE66" s="5">
        <f t="shared" ref="DE66:DE79" si="117">(S66/1000000)/$A66</f>
        <v>1.6233E-3</v>
      </c>
      <c r="DF66" s="5">
        <f t="shared" ref="DF66:DF79" si="118">(T66/1000000)/$A66</f>
        <v>1.2480999999999998E-3</v>
      </c>
      <c r="DG66" s="5">
        <f t="shared" ref="DG66:DG79" si="119">(U66/1000000)/$A66</f>
        <v>1.7833333333333334E-3</v>
      </c>
      <c r="DH66" s="5" t="e">
        <f t="shared" ref="DH66:DH79" si="120">(V66/1000000)/$A66</f>
        <v>#N/A</v>
      </c>
      <c r="DI66" s="5">
        <f t="shared" ref="DI66:DI79" si="121">(W66/1000000)/$A66</f>
        <v>1.1335666666666667E-3</v>
      </c>
      <c r="DJ66" s="5">
        <f t="shared" ref="DJ66:DJ79" si="122">(X66/1000000)/$A66</f>
        <v>1.0669999999999998E-3</v>
      </c>
      <c r="DK66" s="5">
        <f t="shared" ref="DK66:DK79" si="123">(Y66/1000000)/$A66</f>
        <v>1.3828666666666667E-3</v>
      </c>
      <c r="DL66" s="5">
        <f t="shared" ref="DL66:DL79" si="124">(Z66/1000000)/$A66</f>
        <v>1.3033333333333334E-3</v>
      </c>
      <c r="DM66" s="5">
        <f t="shared" ref="DM66:DM79" si="125">(AA66/1000000)/$A66</f>
        <v>1.3521766666666666E-2</v>
      </c>
      <c r="DN66" s="5">
        <f t="shared" ref="DN66:DN79" si="126">(AB66/1000000)/$A66</f>
        <v>9.6920000000000003E-4</v>
      </c>
      <c r="DO66" s="5">
        <f t="shared" ref="DO66:DO79" si="127">(AC66/1000000)/$A66</f>
        <v>5.6963333333333332E-4</v>
      </c>
      <c r="DP66" s="5">
        <f t="shared" ref="DP66:DP79" si="128">(AD66/1000000)/$A66</f>
        <v>8.8395000000000001E-3</v>
      </c>
      <c r="DQ66" s="5">
        <f t="shared" ref="DQ66:DQ79" si="129">(AE66/1000000)/$A66</f>
        <v>5.7066666666666667E-5</v>
      </c>
      <c r="DR66" s="5">
        <f t="shared" ref="DR66:DR79" si="130">(AF66/1000000)/$A66</f>
        <v>1.6890000000000001E-4</v>
      </c>
      <c r="DS66" s="5">
        <f t="shared" ref="DS66:DS79" si="131">(AG66/1000000)/$A66</f>
        <v>2.6018833333333331E-2</v>
      </c>
      <c r="DT66" s="5">
        <f t="shared" ref="DT66:EE88" si="132">(AH66/1000000)/$A66</f>
        <v>6.6916666666666665E-4</v>
      </c>
      <c r="DU66" s="5">
        <f t="shared" si="111"/>
        <v>1.8869033333333333E-2</v>
      </c>
      <c r="DV66" s="5">
        <f t="shared" si="111"/>
        <v>7.0596666666666668E-4</v>
      </c>
      <c r="DW66" s="5">
        <f t="shared" si="111"/>
        <v>9.2929999999999998E-4</v>
      </c>
      <c r="DX66" s="5">
        <f t="shared" si="111"/>
        <v>4.2585666666666673E-3</v>
      </c>
      <c r="DY66" s="5">
        <f t="shared" si="111"/>
        <v>1.1284000000000001E-3</v>
      </c>
      <c r="DZ66" s="5">
        <f t="shared" si="111"/>
        <v>2.9767333333333337E-3</v>
      </c>
      <c r="EA66" s="5">
        <f t="shared" si="111"/>
        <v>1.3691666666666668E-3</v>
      </c>
      <c r="EB66" s="5">
        <f t="shared" si="111"/>
        <v>3.2047333333333336E-3</v>
      </c>
      <c r="EC66" s="5">
        <f t="shared" si="111"/>
        <v>2.6501333333333334E-3</v>
      </c>
      <c r="ED66" s="5">
        <f t="shared" si="111"/>
        <v>1.6152E-3</v>
      </c>
      <c r="EE66" s="5">
        <f t="shared" si="111"/>
        <v>8.0777333333333333E-3</v>
      </c>
      <c r="EF66" s="5">
        <f t="shared" si="111"/>
        <v>3.4113666666666666E-3</v>
      </c>
      <c r="EG66" s="5">
        <f t="shared" si="111"/>
        <v>3.6341666666666666E-3</v>
      </c>
      <c r="EH66" s="5">
        <f t="shared" si="111"/>
        <v>1.34822E-2</v>
      </c>
      <c r="EI66" s="5">
        <f t="shared" si="111"/>
        <v>2.0880733333333335E-2</v>
      </c>
      <c r="EJ66" s="5">
        <f t="shared" si="111"/>
        <v>6.2580333333333328E-3</v>
      </c>
      <c r="EK66" s="5">
        <f t="shared" si="116"/>
        <v>2.4840000000000001E-3</v>
      </c>
      <c r="EL66" s="5">
        <f t="shared" si="115"/>
        <v>8.6894000000000016E-3</v>
      </c>
      <c r="EM66" s="5">
        <f t="shared" si="115"/>
        <v>3.8658633333333331E-2</v>
      </c>
      <c r="EN66" s="5">
        <f t="shared" si="115"/>
        <v>2.7605333333333335E-3</v>
      </c>
      <c r="EO66" s="5">
        <f t="shared" si="115"/>
        <v>7.3026666666666667E-4</v>
      </c>
      <c r="EP66" s="5">
        <f t="shared" si="115"/>
        <v>2.8895666666666667E-2</v>
      </c>
      <c r="EQ66" s="5">
        <f t="shared" si="115"/>
        <v>2.6486000000000001E-3</v>
      </c>
      <c r="ER66" s="5">
        <f t="shared" si="115"/>
        <v>1.08732E-2</v>
      </c>
      <c r="ES66" s="5">
        <f t="shared" si="115"/>
        <v>4.4682666666666666E-3</v>
      </c>
      <c r="ET66" s="5" t="e">
        <f t="shared" si="115"/>
        <v>#N/A</v>
      </c>
      <c r="EU66" s="5">
        <f t="shared" si="115"/>
        <v>1.6660600000000001E-2</v>
      </c>
      <c r="EV66" s="5">
        <f t="shared" si="112"/>
        <v>2.0383666666666665E-3</v>
      </c>
      <c r="EW66" s="5">
        <f t="shared" si="112"/>
        <v>3.1907966666666662E-2</v>
      </c>
      <c r="EX66" s="5">
        <f t="shared" si="112"/>
        <v>2.3632000000000002E-3</v>
      </c>
      <c r="EY66" s="5">
        <f t="shared" si="112"/>
        <v>5.1335666666666672E-3</v>
      </c>
      <c r="EZ66" s="5">
        <f t="shared" si="112"/>
        <v>2.5352933333333334E-2</v>
      </c>
      <c r="FA66" s="5">
        <f t="shared" si="112"/>
        <v>2.0214666666666667E-3</v>
      </c>
      <c r="FB66" s="5">
        <f t="shared" si="112"/>
        <v>0</v>
      </c>
      <c r="FC66" s="5">
        <f t="shared" si="112"/>
        <v>0</v>
      </c>
      <c r="FD66" s="5">
        <f t="shared" si="112"/>
        <v>0</v>
      </c>
      <c r="FE66" s="5">
        <f t="shared" si="112"/>
        <v>0</v>
      </c>
      <c r="FF66" s="5">
        <f t="shared" si="112"/>
        <v>0</v>
      </c>
      <c r="FG66" s="5">
        <f t="shared" si="112"/>
        <v>0</v>
      </c>
      <c r="FH66" s="5">
        <f t="shared" ref="FH66:FK88" si="133">(BV66/1000000)/$A66</f>
        <v>0</v>
      </c>
      <c r="FI66" s="5">
        <f t="shared" si="133"/>
        <v>0</v>
      </c>
      <c r="FJ66" s="5">
        <f t="shared" si="133"/>
        <v>0</v>
      </c>
      <c r="FK66" s="5">
        <f t="shared" si="133"/>
        <v>0</v>
      </c>
      <c r="FL66" s="5">
        <f t="shared" si="113"/>
        <v>0</v>
      </c>
      <c r="FM66" s="5">
        <f t="shared" si="113"/>
        <v>0</v>
      </c>
      <c r="FN66" s="5">
        <f t="shared" si="113"/>
        <v>0</v>
      </c>
      <c r="FO66" s="5">
        <f t="shared" si="105"/>
        <v>0</v>
      </c>
      <c r="FP66" s="5">
        <f t="shared" si="105"/>
        <v>0</v>
      </c>
      <c r="FQ66" s="5">
        <f t="shared" si="105"/>
        <v>0</v>
      </c>
      <c r="FR66" s="5">
        <f t="shared" si="105"/>
        <v>0</v>
      </c>
      <c r="FS66" s="5">
        <f t="shared" si="105"/>
        <v>0</v>
      </c>
      <c r="FT66" s="5">
        <f t="shared" si="105"/>
        <v>0</v>
      </c>
      <c r="FU66" s="5">
        <f t="shared" si="105"/>
        <v>0</v>
      </c>
      <c r="FV66" s="5">
        <f t="shared" si="105"/>
        <v>0</v>
      </c>
      <c r="FW66" s="5">
        <f t="shared" si="114"/>
        <v>0</v>
      </c>
      <c r="FX66" s="5">
        <f t="shared" si="114"/>
        <v>0</v>
      </c>
    </row>
    <row r="67" spans="1:180" x14ac:dyDescent="0.2">
      <c r="A67" s="2">
        <v>31</v>
      </c>
      <c r="B67" s="1">
        <v>36281</v>
      </c>
      <c r="C67" s="6">
        <f>VLOOKUP(B67,'[1]1993'!$A$375:$IV$485,3,0)</f>
        <v>13965476</v>
      </c>
      <c r="D67" s="6">
        <f>VLOOKUP(B67,[2]jan94!$A$38:$IV$148,3,0)</f>
        <v>177665</v>
      </c>
      <c r="E67" s="6">
        <f>VLOOKUP(B67,[3]feb94!$A$38:$IV$148,3,0)</f>
        <v>89466</v>
      </c>
      <c r="F67" s="6">
        <f>VLOOKUP(B67,[4]mar94!$A$38:$IV$140,3,0)</f>
        <v>23227</v>
      </c>
      <c r="G67" s="6">
        <f>VLOOKUP(B67,[5]apr94!$A$38:$IV$146,3,0)</f>
        <v>91221</v>
      </c>
      <c r="H67" s="6">
        <f>VLOOKUP(B67,[6]may94!$A$38:$IV$1443,3,0)</f>
        <v>164357</v>
      </c>
      <c r="I67" s="6">
        <f>VLOOKUP(B67,[7]jun94!$A$38:$IV$143,3,0)</f>
        <v>56546</v>
      </c>
      <c r="J67" s="6">
        <f>VLOOKUP(B67,[8]jul94!$A$38:$IV$143,3,0)</f>
        <v>289727</v>
      </c>
      <c r="K67" s="6">
        <f>VLOOKUP(B67,[9]aug94!$A$38:$IV$142,3,0)</f>
        <v>102053</v>
      </c>
      <c r="L67" s="6">
        <f>VLOOKUP(B67,[10]sep94!$A$38:$IV$140,3,0)</f>
        <v>86464</v>
      </c>
      <c r="M67" s="6">
        <f>VLOOKUP(B67,[11]oct94!$A$38:$IV$139,3,0)</f>
        <v>74505</v>
      </c>
      <c r="N67" s="6">
        <f>VLOOKUP(B67,[12]nov94!$A$38:$IV$139,3,0)</f>
        <v>272194</v>
      </c>
      <c r="O67" s="6">
        <f>VLOOKUP(B67,[13]dec94!$A$38:$IV$138,3,0)</f>
        <v>86010</v>
      </c>
      <c r="P67" s="6">
        <f>VLOOKUP(B67,[14]jan95!$A$37:$IV$133,3,0)</f>
        <v>94761</v>
      </c>
      <c r="Q67" s="6">
        <f>VLOOKUP(B67,[15]feb95!$A$37:$IV$127,3,0)</f>
        <v>29474</v>
      </c>
      <c r="R67" s="6">
        <f>VLOOKUP(B67,[16]mar95!$A$37:$IV$128,3,0)</f>
        <v>39510</v>
      </c>
      <c r="S67" s="6">
        <f>VLOOKUP(B67,[17]apr95!$A$37:$IV$122,3,0)</f>
        <v>36823</v>
      </c>
      <c r="T67" s="6">
        <f>VLOOKUP(B67,[18]may95!$A$37:$IV$126,3,0)</f>
        <v>37668</v>
      </c>
      <c r="U67" s="6">
        <f>VLOOKUP(B67,[19]jun95!$A$37:$IV$141,3,0)</f>
        <v>55001</v>
      </c>
      <c r="V67" s="6" t="e">
        <f>VLOOKUP(B67,[20]jul95!$A$37:$IV$140,3,0)</f>
        <v>#N/A</v>
      </c>
      <c r="W67" s="6">
        <f>VLOOKUP(B67,[21]aug95!$A$37:$IV$139,3,0)</f>
        <v>35575</v>
      </c>
      <c r="X67" s="6">
        <f>VLOOKUP(B67,[22]sep95!$A$37:$IV$138,3,0)</f>
        <v>31332</v>
      </c>
      <c r="Y67" s="6">
        <f>VLOOKUP(B67,[23]oct95!$A$37:$IV$123,3,0)</f>
        <v>50296</v>
      </c>
      <c r="Z67" s="6">
        <f>VLOOKUP(B67,[24]nov95!$A$37:$IV$122,3,0)</f>
        <v>36940</v>
      </c>
      <c r="AA67" s="6">
        <f>VLOOKUP(B67,[25]dec95!$A$37:$IV$119,3,0)</f>
        <v>413773</v>
      </c>
      <c r="AB67" s="6">
        <f>VLOOKUP(B67,[26]jan96!$A$36:$IV$108,3,0)</f>
        <v>29654</v>
      </c>
      <c r="AC67" s="6">
        <f>VLOOKUP(B67,[27]feb96!$A$32:$IV$120,3,0)</f>
        <v>51747</v>
      </c>
      <c r="AD67" s="6">
        <f>VLOOKUP(B67,[28]mar96!$A$36:$IV$112,3,0)</f>
        <v>48148</v>
      </c>
      <c r="AE67" s="6">
        <f>VLOOKUP(B67,[29]apr96!$A$36:$IV$101,3,0)</f>
        <v>2549</v>
      </c>
      <c r="AF67" s="6">
        <f>VLOOKUP(B67,[30]may96!$A$36:$IV$111,3,0)</f>
        <v>5497</v>
      </c>
      <c r="AG67" s="6">
        <f>VLOOKUP(B67,[31]jun96!$A$36:$IV$111,3,0)</f>
        <v>741464</v>
      </c>
      <c r="AH67" s="6">
        <f>VLOOKUP(B67,[32]jul96!$A$35:$IV$72,3,0)</f>
        <v>20607</v>
      </c>
      <c r="AI67" s="6">
        <f>VLOOKUP(B67,[33]aug96!$A$35:$IV$98,3,0)</f>
        <v>576522</v>
      </c>
      <c r="AJ67" s="6">
        <f>VLOOKUP(B67,[34]sep96!$A$36:$IV$98,3,0)</f>
        <v>21746</v>
      </c>
      <c r="AK67" s="6">
        <f>VLOOKUP(B67,[35]oct96!$A$36:$IV$107,3,0)</f>
        <v>25190</v>
      </c>
      <c r="AL67" s="6">
        <f>VLOOKUP(B67,[36]nov96!$A$36:$IV$106,3,0)</f>
        <v>137543</v>
      </c>
      <c r="AM67" s="6">
        <f>VLOOKUP(B67,[37]dec96!$A$36:$IV$105,3,0)</f>
        <v>10847</v>
      </c>
      <c r="AN67" s="6">
        <f>VLOOKUP(B67,[38]jan97!$A$35:$IV$100,3,0)</f>
        <v>118465</v>
      </c>
      <c r="AO67" s="6">
        <f>VLOOKUP(B67,[39]feb97!$A$42:$IV$106,3,0)</f>
        <v>38263</v>
      </c>
      <c r="AP67" s="6">
        <f>VLOOKUP(B67,[40]mar97!$A$35:$IV$96,3,0)</f>
        <v>239740</v>
      </c>
      <c r="AQ67" s="6">
        <f>VLOOKUP(B67,[41]apr97!$A$35:$IV$97,3,0)</f>
        <v>87215</v>
      </c>
      <c r="AR67" s="6">
        <f>VLOOKUP(B67,[42]may97!$A$35:$IV$96,3,0)</f>
        <v>47910</v>
      </c>
      <c r="AS67" s="6">
        <f>VLOOKUP(B67,[43]jun97!$A$35:$IV$95,3,0)</f>
        <v>237183</v>
      </c>
      <c r="AT67" s="6">
        <f>VLOOKUP(B67,[44]jul97!$A$35:$IV$94,3,0)</f>
        <v>103199</v>
      </c>
      <c r="AU67" s="6">
        <f>VLOOKUP(B67,[45]aug97!$A$35:$IV$96,3,0)</f>
        <v>139119</v>
      </c>
      <c r="AV67" s="6">
        <f>VLOOKUP(B67,[46]sep97!$A$35:$IV$92,3,0)</f>
        <v>409705</v>
      </c>
      <c r="AW67" s="6">
        <f>VLOOKUP(B67,[47]oct97!$A$35:$IV$91,3,0)</f>
        <v>664982</v>
      </c>
      <c r="AX67" s="6">
        <f>VLOOKUP(B67,[48]nov97!$A$35:$IV$90,3,0)</f>
        <v>147886</v>
      </c>
      <c r="AY67" s="6">
        <f>VLOOKUP(B67,[49]dec97!$A$35:$IV$89,3,0)</f>
        <v>77327</v>
      </c>
      <c r="AZ67" s="6">
        <f>VLOOKUP(B67,[50]jan98!$A$34:$IV$84,3,0)</f>
        <v>151063</v>
      </c>
      <c r="BA67" s="6">
        <f>VLOOKUP(B67,[51]feb98!$A$34:$IV$82,3,0)</f>
        <v>1247834</v>
      </c>
      <c r="BB67" s="6">
        <f>VLOOKUP(B67,[52]mar98!$A$34:$IV$81,3,0)</f>
        <v>82140</v>
      </c>
      <c r="BC67" s="6">
        <f>VLOOKUP(B67,[53]apr98!$A$34:$IV$79,3,0)</f>
        <v>63232</v>
      </c>
      <c r="BD67" s="6">
        <f>VLOOKUP(B67,[54]may98!$A$34:$IV$79,3,0)</f>
        <v>887412</v>
      </c>
      <c r="BE67" s="6">
        <f>VLOOKUP(B67,[55]jun98!$A$34:$IV$79,3,0)</f>
        <v>80828</v>
      </c>
      <c r="BF67" s="6">
        <f>VLOOKUP(B67,[56]jul98!$A$46:$IV$90,3,0)</f>
        <v>128720</v>
      </c>
      <c r="BG67" s="6">
        <f>VLOOKUP(B67,[57]aug98!$A$34:$IV$78,3,0)</f>
        <v>153158</v>
      </c>
      <c r="BH67" s="6" t="e">
        <f>VLOOKUP(B67,[58]sep98!$A$34:$IV$74,3,0)</f>
        <v>#N/A</v>
      </c>
      <c r="BI67" s="6">
        <f>VLOOKUP(B67,[59]oct98!$A$50:$IV$89,3,0)</f>
        <v>350166</v>
      </c>
      <c r="BJ67" s="6">
        <f>VLOOKUP(B67,[60]nov98!$A$34:$IV$73,3,0)</f>
        <v>59149</v>
      </c>
      <c r="BK67" s="6">
        <f>VLOOKUP(B67,[61]dec98!$A$34:$IV$73,3,0)</f>
        <v>914389</v>
      </c>
      <c r="BL67" s="6">
        <f>VLOOKUP(B67,[62]jan99!$A$33:$IV$69,3,0)</f>
        <v>70953</v>
      </c>
      <c r="BM67" s="6">
        <f>VLOOKUP(B67,[63]feb99!$A$33:$IV$67,3,0)</f>
        <v>153559</v>
      </c>
      <c r="BN67" s="6">
        <f>VLOOKUP(B67,[64]mar99!$A$33:$IV$65,3,0)</f>
        <v>759525</v>
      </c>
      <c r="BO67" s="6">
        <f>VLOOKUP(B67,[65]apr99!$A$33:$IV$66,3,0)</f>
        <v>79559</v>
      </c>
      <c r="BP67" s="6">
        <f>VLOOKUP(B67,[66]may99!$A$33:$IV$64,3,0)</f>
        <v>113103</v>
      </c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N67" s="4">
        <v>36281</v>
      </c>
      <c r="CO67" s="5">
        <f t="shared" ref="CO67:DD83" si="134">(C67/1000000)/$A67</f>
        <v>0.45049922580645163</v>
      </c>
      <c r="CP67" s="5">
        <f t="shared" si="134"/>
        <v>5.731129032258064E-3</v>
      </c>
      <c r="CQ67" s="5">
        <f t="shared" si="134"/>
        <v>2.8860000000000001E-3</v>
      </c>
      <c r="CR67" s="5">
        <f t="shared" si="134"/>
        <v>7.4925806451612903E-4</v>
      </c>
      <c r="CS67" s="5">
        <f t="shared" si="134"/>
        <v>2.9426129032258065E-3</v>
      </c>
      <c r="CT67" s="5">
        <f t="shared" si="134"/>
        <v>5.3018387096774198E-3</v>
      </c>
      <c r="CU67" s="5">
        <f t="shared" si="134"/>
        <v>1.8240645161290323E-3</v>
      </c>
      <c r="CV67" s="5">
        <f t="shared" si="134"/>
        <v>9.3460322580645166E-3</v>
      </c>
      <c r="CW67" s="5">
        <f t="shared" si="134"/>
        <v>3.2920322580645162E-3</v>
      </c>
      <c r="CX67" s="5">
        <f t="shared" si="134"/>
        <v>2.7891612903225807E-3</v>
      </c>
      <c r="CY67" s="5">
        <f t="shared" si="134"/>
        <v>2.4033870967741936E-3</v>
      </c>
      <c r="CZ67" s="5">
        <f t="shared" si="134"/>
        <v>8.7804516129032263E-3</v>
      </c>
      <c r="DA67" s="5">
        <f t="shared" si="134"/>
        <v>2.7745161290322583E-3</v>
      </c>
      <c r="DB67" s="5">
        <f t="shared" si="134"/>
        <v>3.0568064516129033E-3</v>
      </c>
      <c r="DC67" s="5">
        <f t="shared" si="134"/>
        <v>9.507741935483871E-4</v>
      </c>
      <c r="DD67" s="5">
        <f t="shared" si="109"/>
        <v>1.2745161290322582E-3</v>
      </c>
      <c r="DE67" s="5">
        <f t="shared" si="117"/>
        <v>1.1878387096774193E-3</v>
      </c>
      <c r="DF67" s="5">
        <f t="shared" si="118"/>
        <v>1.2150967741935484E-3</v>
      </c>
      <c r="DG67" s="5">
        <f t="shared" si="119"/>
        <v>1.7742258064516129E-3</v>
      </c>
      <c r="DH67" s="5" t="e">
        <f t="shared" si="120"/>
        <v>#N/A</v>
      </c>
      <c r="DI67" s="5">
        <f t="shared" si="121"/>
        <v>1.1475806451612903E-3</v>
      </c>
      <c r="DJ67" s="5">
        <f t="shared" si="122"/>
        <v>1.0107096774193548E-3</v>
      </c>
      <c r="DK67" s="5">
        <f t="shared" si="123"/>
        <v>1.6224516129032258E-3</v>
      </c>
      <c r="DL67" s="5">
        <f t="shared" si="124"/>
        <v>1.1916129032258065E-3</v>
      </c>
      <c r="DM67" s="5">
        <f t="shared" si="125"/>
        <v>1.3347516129032257E-2</v>
      </c>
      <c r="DN67" s="5">
        <f t="shared" si="126"/>
        <v>9.5658064516129034E-4</v>
      </c>
      <c r="DO67" s="5">
        <f t="shared" si="127"/>
        <v>1.6692580645161291E-3</v>
      </c>
      <c r="DP67" s="5">
        <f t="shared" si="128"/>
        <v>1.5531612903225808E-3</v>
      </c>
      <c r="DQ67" s="5">
        <f t="shared" si="129"/>
        <v>8.2225806451612907E-5</v>
      </c>
      <c r="DR67" s="5">
        <f t="shared" si="130"/>
        <v>1.7732258064516129E-4</v>
      </c>
      <c r="DS67" s="5">
        <f t="shared" si="131"/>
        <v>2.3918193548387097E-2</v>
      </c>
      <c r="DT67" s="5">
        <f t="shared" si="132"/>
        <v>6.6474193548387097E-4</v>
      </c>
      <c r="DU67" s="5">
        <f t="shared" si="111"/>
        <v>1.859748387096774E-2</v>
      </c>
      <c r="DV67" s="5">
        <f t="shared" si="111"/>
        <v>7.0148387096774197E-4</v>
      </c>
      <c r="DW67" s="5">
        <f t="shared" si="111"/>
        <v>8.1258064516129031E-4</v>
      </c>
      <c r="DX67" s="5">
        <f t="shared" si="111"/>
        <v>4.4368709677419351E-3</v>
      </c>
      <c r="DY67" s="5">
        <f t="shared" si="111"/>
        <v>3.4990322580645165E-4</v>
      </c>
      <c r="DZ67" s="5">
        <f t="shared" si="111"/>
        <v>3.821451612903226E-3</v>
      </c>
      <c r="EA67" s="5">
        <f t="shared" si="111"/>
        <v>1.234290322580645E-3</v>
      </c>
      <c r="EB67" s="5">
        <f t="shared" si="111"/>
        <v>7.7335483870967746E-3</v>
      </c>
      <c r="EC67" s="5">
        <f t="shared" si="111"/>
        <v>2.8133870967741938E-3</v>
      </c>
      <c r="ED67" s="5">
        <f t="shared" si="111"/>
        <v>1.545483870967742E-3</v>
      </c>
      <c r="EE67" s="5">
        <f t="shared" si="111"/>
        <v>7.6510645161290327E-3</v>
      </c>
      <c r="EF67" s="5">
        <f t="shared" si="111"/>
        <v>3.3289999999999999E-3</v>
      </c>
      <c r="EG67" s="5">
        <f t="shared" si="111"/>
        <v>4.4877096774193544E-3</v>
      </c>
      <c r="EH67" s="5">
        <f t="shared" si="111"/>
        <v>1.3216290322580645E-2</v>
      </c>
      <c r="EI67" s="5">
        <f t="shared" si="111"/>
        <v>2.1451032258064516E-2</v>
      </c>
      <c r="EJ67" s="5">
        <f t="shared" si="111"/>
        <v>4.7705161290322578E-3</v>
      </c>
      <c r="EK67" s="5">
        <f t="shared" si="116"/>
        <v>2.49441935483871E-3</v>
      </c>
      <c r="EL67" s="5">
        <f t="shared" si="115"/>
        <v>4.8729999999999997E-3</v>
      </c>
      <c r="EM67" s="5">
        <f t="shared" si="115"/>
        <v>4.0252709677419361E-2</v>
      </c>
      <c r="EN67" s="5">
        <f t="shared" si="115"/>
        <v>2.6496774193548391E-3</v>
      </c>
      <c r="EO67" s="5">
        <f t="shared" si="115"/>
        <v>2.0397419354838708E-3</v>
      </c>
      <c r="EP67" s="5">
        <f t="shared" si="115"/>
        <v>2.8626193548387097E-2</v>
      </c>
      <c r="EQ67" s="5">
        <f t="shared" si="115"/>
        <v>2.6073548387096773E-3</v>
      </c>
      <c r="ER67" s="5">
        <f t="shared" si="115"/>
        <v>4.1522580645161292E-3</v>
      </c>
      <c r="ES67" s="5">
        <f t="shared" si="115"/>
        <v>4.9405806451612898E-3</v>
      </c>
      <c r="ET67" s="5" t="e">
        <f t="shared" si="115"/>
        <v>#N/A</v>
      </c>
      <c r="EU67" s="5">
        <f t="shared" si="115"/>
        <v>1.1295677419354838E-2</v>
      </c>
      <c r="EV67" s="5">
        <f t="shared" si="115"/>
        <v>1.9080322580645162E-3</v>
      </c>
      <c r="EW67" s="5">
        <f t="shared" si="115"/>
        <v>2.949641935483871E-2</v>
      </c>
      <c r="EX67" s="5">
        <f t="shared" si="115"/>
        <v>2.2888064516129033E-3</v>
      </c>
      <c r="EY67" s="5">
        <f t="shared" si="115"/>
        <v>4.9535161290322578E-3</v>
      </c>
      <c r="EZ67" s="5">
        <f t="shared" si="115"/>
        <v>2.4500806451612903E-2</v>
      </c>
      <c r="FA67" s="5">
        <f t="shared" si="115"/>
        <v>2.56641935483871E-3</v>
      </c>
      <c r="FB67" s="5">
        <f t="shared" ref="FB67:FG88" si="135">(BP67/1000000)/$A67</f>
        <v>3.6484838709677416E-3</v>
      </c>
      <c r="FC67" s="5">
        <f t="shared" si="135"/>
        <v>0</v>
      </c>
      <c r="FD67" s="5">
        <f t="shared" si="135"/>
        <v>0</v>
      </c>
      <c r="FE67" s="5">
        <f t="shared" si="135"/>
        <v>0</v>
      </c>
      <c r="FF67" s="5">
        <f t="shared" si="135"/>
        <v>0</v>
      </c>
      <c r="FG67" s="5">
        <f t="shared" si="135"/>
        <v>0</v>
      </c>
      <c r="FH67" s="5">
        <f t="shared" si="133"/>
        <v>0</v>
      </c>
      <c r="FI67" s="5">
        <f t="shared" si="133"/>
        <v>0</v>
      </c>
      <c r="FJ67" s="5">
        <f t="shared" si="133"/>
        <v>0</v>
      </c>
      <c r="FK67" s="5">
        <f t="shared" si="133"/>
        <v>0</v>
      </c>
      <c r="FL67" s="5">
        <f t="shared" si="113"/>
        <v>0</v>
      </c>
      <c r="FM67" s="5">
        <f t="shared" si="113"/>
        <v>0</v>
      </c>
      <c r="FN67" s="5">
        <f t="shared" si="113"/>
        <v>0</v>
      </c>
      <c r="FO67" s="5">
        <f t="shared" si="105"/>
        <v>0</v>
      </c>
      <c r="FP67" s="5">
        <f t="shared" si="105"/>
        <v>0</v>
      </c>
      <c r="FQ67" s="5">
        <f t="shared" si="105"/>
        <v>0</v>
      </c>
      <c r="FR67" s="5">
        <f t="shared" si="105"/>
        <v>0</v>
      </c>
      <c r="FS67" s="5">
        <f t="shared" si="105"/>
        <v>0</v>
      </c>
      <c r="FT67" s="5">
        <f t="shared" si="105"/>
        <v>0</v>
      </c>
      <c r="FU67" s="5">
        <f t="shared" si="105"/>
        <v>0</v>
      </c>
      <c r="FV67" s="5">
        <f t="shared" si="105"/>
        <v>0</v>
      </c>
      <c r="FW67" s="5">
        <f t="shared" si="114"/>
        <v>0</v>
      </c>
      <c r="FX67" s="5">
        <f t="shared" si="114"/>
        <v>0</v>
      </c>
    </row>
    <row r="68" spans="1:180" x14ac:dyDescent="0.2">
      <c r="A68" s="2">
        <v>30</v>
      </c>
      <c r="B68" s="1">
        <v>36312</v>
      </c>
      <c r="C68" s="6">
        <f>VLOOKUP(B68,'[1]1993'!$A$375:$IV$485,3,0)</f>
        <v>16402786</v>
      </c>
      <c r="D68" s="6">
        <f>VLOOKUP(B68,[2]jan94!$A$38:$IV$148,3,0)</f>
        <v>180691</v>
      </c>
      <c r="E68" s="6">
        <f>VLOOKUP(B68,[3]feb94!$A$38:$IV$148,3,0)</f>
        <v>94169</v>
      </c>
      <c r="F68" s="6">
        <f>VLOOKUP(B68,[4]mar94!$A$38:$IV$140,3,0)</f>
        <v>17977</v>
      </c>
      <c r="G68" s="6">
        <f>VLOOKUP(B68,[5]apr94!$A$38:$IV$146,3,0)</f>
        <v>93189</v>
      </c>
      <c r="H68" s="6">
        <f>VLOOKUP(B68,[6]may94!$A$38:$IV$1443,3,0)</f>
        <v>160071</v>
      </c>
      <c r="I68" s="6">
        <f>VLOOKUP(B68,[7]jun94!$A$38:$IV$143,3,0)</f>
        <v>61662</v>
      </c>
      <c r="J68" s="6">
        <f>VLOOKUP(B68,[8]jul94!$A$38:$IV$143,3,0)</f>
        <v>283926</v>
      </c>
      <c r="K68" s="6">
        <f>VLOOKUP(B68,[9]aug94!$A$38:$IV$142,3,0)</f>
        <v>89633</v>
      </c>
      <c r="L68" s="6">
        <f>VLOOKUP(B68,[10]sep94!$A$38:$IV$140,3,0)</f>
        <v>108547</v>
      </c>
      <c r="M68" s="6">
        <f>VLOOKUP(B68,[11]oct94!$A$38:$IV$139,3,0)</f>
        <v>88152</v>
      </c>
      <c r="N68" s="6">
        <f>VLOOKUP(B68,[12]nov94!$A$38:$IV$139,3,0)</f>
        <v>246385</v>
      </c>
      <c r="O68" s="6">
        <f>VLOOKUP(B68,[13]dec94!$A$38:$IV$138,3,0)</f>
        <v>79201</v>
      </c>
      <c r="P68" s="6">
        <f>VLOOKUP(B68,[14]jan95!$A$37:$IV$133,3,0)</f>
        <v>105167</v>
      </c>
      <c r="Q68" s="6">
        <f>VLOOKUP(B68,[15]feb95!$A$37:$IV$127,3,0)</f>
        <v>26437</v>
      </c>
      <c r="R68" s="6">
        <f>VLOOKUP(B68,[16]mar95!$A$37:$IV$128,3,0)</f>
        <v>56545</v>
      </c>
      <c r="S68" s="6">
        <f>VLOOKUP(B68,[17]apr95!$A$37:$IV$122,3,0)</f>
        <v>35909</v>
      </c>
      <c r="T68" s="6">
        <f>VLOOKUP(B68,[18]may95!$A$37:$IV$126,3,0)</f>
        <v>35668</v>
      </c>
      <c r="U68" s="6">
        <f>VLOOKUP(B68,[19]jun95!$A$37:$IV$141,3,0)</f>
        <v>53578</v>
      </c>
      <c r="V68" s="6" t="e">
        <f>VLOOKUP(B68,[20]jul95!$A$37:$IV$140,3,0)</f>
        <v>#N/A</v>
      </c>
      <c r="W68" s="6">
        <f>VLOOKUP(B68,[21]aug95!$A$37:$IV$139,3,0)</f>
        <v>34039</v>
      </c>
      <c r="X68" s="6">
        <f>VLOOKUP(B68,[22]sep95!$A$37:$IV$138,3,0)</f>
        <v>30197</v>
      </c>
      <c r="Y68" s="6">
        <f>VLOOKUP(B68,[23]oct95!$A$37:$IV$123,3,0)</f>
        <v>53450</v>
      </c>
      <c r="Z68" s="6">
        <f>VLOOKUP(B68,[24]nov95!$A$37:$IV$122,3,0)</f>
        <v>35847</v>
      </c>
      <c r="AA68" s="6">
        <f>VLOOKUP(B68,[25]dec95!$A$37:$IV$119,3,0)</f>
        <v>391718</v>
      </c>
      <c r="AB68" s="6">
        <f>VLOOKUP(B68,[26]jan96!$A$36:$IV$108,3,0)</f>
        <v>28610</v>
      </c>
      <c r="AC68" s="6">
        <f>VLOOKUP(B68,[27]feb96!$A$32:$IV$120,3,0)</f>
        <v>44905</v>
      </c>
      <c r="AD68" s="6">
        <f>VLOOKUP(B68,[28]mar96!$A$36:$IV$112,3,0)</f>
        <v>244387</v>
      </c>
      <c r="AE68" s="6">
        <f>VLOOKUP(B68,[29]apr96!$A$36:$IV$101,3,0)</f>
        <v>1834</v>
      </c>
      <c r="AF68" s="6">
        <f>VLOOKUP(B68,[30]may96!$A$36:$IV$111,3,0)</f>
        <v>4487</v>
      </c>
      <c r="AG68" s="6">
        <f>VLOOKUP(B68,[31]jun96!$A$36:$IV$111,3,0)</f>
        <v>757706</v>
      </c>
      <c r="AH68" s="6">
        <f>VLOOKUP(B68,[32]jul96!$A$35:$IV$72,3,0)</f>
        <v>19654</v>
      </c>
      <c r="AI68" s="6">
        <f>VLOOKUP(B68,[33]aug96!$A$35:$IV$98,3,0)</f>
        <v>566955</v>
      </c>
      <c r="AJ68" s="6">
        <f>VLOOKUP(B68,[34]sep96!$A$36:$IV$98,3,0)</f>
        <v>20331</v>
      </c>
      <c r="AK68" s="6">
        <f>VLOOKUP(B68,[35]oct96!$A$36:$IV$107,3,0)</f>
        <v>28736</v>
      </c>
      <c r="AL68" s="6">
        <f>VLOOKUP(B68,[36]nov96!$A$36:$IV$106,3,0)</f>
        <v>128535</v>
      </c>
      <c r="AM68" s="6">
        <f>VLOOKUP(B68,[37]dec96!$A$36:$IV$105,3,0)</f>
        <v>33842</v>
      </c>
      <c r="AN68" s="6">
        <f>VLOOKUP(B68,[38]jan97!$A$35:$IV$100,3,0)</f>
        <v>95131</v>
      </c>
      <c r="AO68" s="6">
        <f>VLOOKUP(B68,[39]feb97!$A$42:$IV$106,3,0)</f>
        <v>41409</v>
      </c>
      <c r="AP68" s="6">
        <f>VLOOKUP(B68,[40]mar97!$A$35:$IV$96,3,0)</f>
        <v>93276</v>
      </c>
      <c r="AQ68" s="6">
        <f>VLOOKUP(B68,[41]apr97!$A$35:$IV$97,3,0)</f>
        <v>78112</v>
      </c>
      <c r="AR68" s="6">
        <f>VLOOKUP(B68,[42]may97!$A$35:$IV$96,3,0)</f>
        <v>47508</v>
      </c>
      <c r="AS68" s="6">
        <f>VLOOKUP(B68,[43]jun97!$A$35:$IV$95,3,0)</f>
        <v>221564</v>
      </c>
      <c r="AT68" s="6">
        <f>VLOOKUP(B68,[44]jul97!$A$35:$IV$94,3,0)</f>
        <v>97241</v>
      </c>
      <c r="AU68" s="6">
        <f>VLOOKUP(B68,[45]aug97!$A$35:$IV$96,3,0)</f>
        <v>98172</v>
      </c>
      <c r="AV68" s="6">
        <f>VLOOKUP(B68,[46]sep97!$A$35:$IV$92,3,0)</f>
        <v>392131</v>
      </c>
      <c r="AW68" s="6">
        <f>VLOOKUP(B68,[47]oct97!$A$35:$IV$91,3,0)</f>
        <v>663428</v>
      </c>
      <c r="AX68" s="6">
        <f>VLOOKUP(B68,[48]nov97!$A$35:$IV$90,3,0)</f>
        <v>159877</v>
      </c>
      <c r="AY68" s="6">
        <f>VLOOKUP(B68,[49]dec97!$A$35:$IV$89,3,0)</f>
        <v>78577</v>
      </c>
      <c r="AZ68" s="6">
        <f>VLOOKUP(B68,[50]jan98!$A$34:$IV$84,3,0)</f>
        <v>254940</v>
      </c>
      <c r="BA68" s="6">
        <f>VLOOKUP(B68,[51]feb98!$A$34:$IV$82,3,0)</f>
        <v>1184674</v>
      </c>
      <c r="BB68" s="6">
        <f>VLOOKUP(B68,[52]mar98!$A$34:$IV$81,3,0)</f>
        <v>76958</v>
      </c>
      <c r="BC68" s="6">
        <f>VLOOKUP(B68,[53]apr98!$A$34:$IV$79,3,0)</f>
        <v>30895</v>
      </c>
      <c r="BD68" s="6">
        <f>VLOOKUP(B68,[54]may98!$A$34:$IV$79,3,0)</f>
        <v>865017</v>
      </c>
      <c r="BE68" s="6">
        <f>VLOOKUP(B68,[55]jun98!$A$34:$IV$79,3,0)</f>
        <v>69587</v>
      </c>
      <c r="BF68" s="6">
        <f>VLOOKUP(B68,[56]jul98!$A$46:$IV$90,3,0)</f>
        <v>122648</v>
      </c>
      <c r="BG68" s="6">
        <f>VLOOKUP(B68,[57]aug98!$A$34:$IV$78,3,0)</f>
        <v>124394</v>
      </c>
      <c r="BH68" s="6" t="e">
        <f>VLOOKUP(B68,[58]sep98!$A$34:$IV$74,3,0)</f>
        <v>#N/A</v>
      </c>
      <c r="BI68" s="6">
        <f>VLOOKUP(B68,[59]oct98!$A$50:$IV$89,3,0)</f>
        <v>594515</v>
      </c>
      <c r="BJ68" s="6">
        <f>VLOOKUP(B68,[60]nov98!$A$34:$IV$73,3,0)</f>
        <v>52634</v>
      </c>
      <c r="BK68" s="6">
        <f>VLOOKUP(B68,[61]dec98!$A$34:$IV$73,3,0)</f>
        <v>911646</v>
      </c>
      <c r="BL68" s="6">
        <f>VLOOKUP(B68,[62]jan99!$A$33:$IV$69,3,0)</f>
        <v>63123</v>
      </c>
      <c r="BM68" s="6">
        <f>VLOOKUP(B68,[63]feb99!$A$33:$IV$67,3,0)</f>
        <v>128289</v>
      </c>
      <c r="BN68" s="6">
        <f>VLOOKUP(B68,[64]mar99!$A$33:$IV$65,3,0)</f>
        <v>706020</v>
      </c>
      <c r="BO68" s="6">
        <f>VLOOKUP(B68,[65]apr99!$A$33:$IV$66,3,0)</f>
        <v>74342</v>
      </c>
      <c r="BP68" s="6">
        <f>VLOOKUP(B68,[66]may99!$A$33:$IV$64,3,0)</f>
        <v>133218</v>
      </c>
      <c r="BQ68" s="6">
        <f>VLOOKUP(B68,[67]jun99!$A$33:$IV$62,3,0)</f>
        <v>99744</v>
      </c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N68" s="4">
        <v>36312</v>
      </c>
      <c r="CO68" s="5">
        <f t="shared" si="134"/>
        <v>0.54675953333333327</v>
      </c>
      <c r="CP68" s="5">
        <f t="shared" si="134"/>
        <v>6.0230333333333328E-3</v>
      </c>
      <c r="CQ68" s="5">
        <f t="shared" si="134"/>
        <v>3.1389666666666667E-3</v>
      </c>
      <c r="CR68" s="5">
        <f t="shared" si="134"/>
        <v>5.9923333333333328E-4</v>
      </c>
      <c r="CS68" s="5">
        <f t="shared" si="134"/>
        <v>3.1062999999999998E-3</v>
      </c>
      <c r="CT68" s="5">
        <f t="shared" si="134"/>
        <v>5.3356999999999996E-3</v>
      </c>
      <c r="CU68" s="5">
        <f t="shared" si="134"/>
        <v>2.0554000000000002E-3</v>
      </c>
      <c r="CV68" s="5">
        <f t="shared" si="134"/>
        <v>9.4642000000000007E-3</v>
      </c>
      <c r="CW68" s="5">
        <f t="shared" si="134"/>
        <v>2.987766666666667E-3</v>
      </c>
      <c r="CX68" s="5">
        <f t="shared" si="134"/>
        <v>3.6182333333333334E-3</v>
      </c>
      <c r="CY68" s="5">
        <f t="shared" si="134"/>
        <v>2.9383999999999999E-3</v>
      </c>
      <c r="CZ68" s="5">
        <f t="shared" si="134"/>
        <v>8.2128333333333324E-3</v>
      </c>
      <c r="DA68" s="5">
        <f t="shared" si="134"/>
        <v>2.6400333333333331E-3</v>
      </c>
      <c r="DB68" s="5">
        <f t="shared" si="134"/>
        <v>3.5055666666666666E-3</v>
      </c>
      <c r="DC68" s="5">
        <f t="shared" si="134"/>
        <v>8.812333333333333E-4</v>
      </c>
      <c r="DD68" s="5">
        <f t="shared" si="109"/>
        <v>1.8848333333333332E-3</v>
      </c>
      <c r="DE68" s="5">
        <f t="shared" si="117"/>
        <v>1.1969666666666668E-3</v>
      </c>
      <c r="DF68" s="5">
        <f t="shared" si="118"/>
        <v>1.1889333333333332E-3</v>
      </c>
      <c r="DG68" s="5">
        <f t="shared" si="119"/>
        <v>1.7859333333333333E-3</v>
      </c>
      <c r="DH68" s="5" t="e">
        <f t="shared" si="120"/>
        <v>#N/A</v>
      </c>
      <c r="DI68" s="5">
        <f t="shared" si="121"/>
        <v>1.1346333333333333E-3</v>
      </c>
      <c r="DJ68" s="5">
        <f t="shared" si="122"/>
        <v>1.0065666666666667E-3</v>
      </c>
      <c r="DK68" s="5">
        <f t="shared" si="123"/>
        <v>1.7816666666666666E-3</v>
      </c>
      <c r="DL68" s="5">
        <f t="shared" si="124"/>
        <v>1.1948999999999998E-3</v>
      </c>
      <c r="DM68" s="5">
        <f t="shared" si="125"/>
        <v>1.3057266666666668E-2</v>
      </c>
      <c r="DN68" s="5">
        <f t="shared" si="126"/>
        <v>9.5366666666666668E-4</v>
      </c>
      <c r="DO68" s="5">
        <f t="shared" si="127"/>
        <v>1.4968333333333333E-3</v>
      </c>
      <c r="DP68" s="5">
        <f t="shared" si="128"/>
        <v>8.1462333333333324E-3</v>
      </c>
      <c r="DQ68" s="5">
        <f t="shared" si="129"/>
        <v>6.1133333333333333E-5</v>
      </c>
      <c r="DR68" s="5">
        <f t="shared" si="130"/>
        <v>1.4956666666666665E-4</v>
      </c>
      <c r="DS68" s="5">
        <f t="shared" si="131"/>
        <v>2.5256866666666666E-2</v>
      </c>
      <c r="DT68" s="5">
        <f t="shared" si="132"/>
        <v>6.5513333333333339E-4</v>
      </c>
      <c r="DU68" s="5">
        <f t="shared" si="111"/>
        <v>1.8898499999999999E-2</v>
      </c>
      <c r="DV68" s="5">
        <f t="shared" si="111"/>
        <v>6.7769999999999994E-4</v>
      </c>
      <c r="DW68" s="5">
        <f t="shared" si="111"/>
        <v>9.5786666666666668E-4</v>
      </c>
      <c r="DX68" s="5">
        <f t="shared" si="111"/>
        <v>4.2845000000000001E-3</v>
      </c>
      <c r="DY68" s="5">
        <f t="shared" si="111"/>
        <v>1.1280666666666666E-3</v>
      </c>
      <c r="DZ68" s="5">
        <f t="shared" si="111"/>
        <v>3.1710333333333329E-3</v>
      </c>
      <c r="EA68" s="5">
        <f t="shared" si="111"/>
        <v>1.3803000000000001E-3</v>
      </c>
      <c r="EB68" s="5">
        <f t="shared" si="111"/>
        <v>3.1091999999999999E-3</v>
      </c>
      <c r="EC68" s="5">
        <f t="shared" si="111"/>
        <v>2.6037333333333332E-3</v>
      </c>
      <c r="ED68" s="5">
        <f t="shared" si="111"/>
        <v>1.5836000000000001E-3</v>
      </c>
      <c r="EE68" s="5">
        <f t="shared" si="111"/>
        <v>7.3854666666666674E-3</v>
      </c>
      <c r="EF68" s="5">
        <f t="shared" si="111"/>
        <v>3.2413666666666666E-3</v>
      </c>
      <c r="EG68" s="5">
        <f t="shared" si="111"/>
        <v>3.2724E-3</v>
      </c>
      <c r="EH68" s="5">
        <f t="shared" si="111"/>
        <v>1.3071033333333334E-2</v>
      </c>
      <c r="EI68" s="5">
        <f t="shared" si="111"/>
        <v>2.2114266666666667E-2</v>
      </c>
      <c r="EJ68" s="5">
        <f t="shared" si="111"/>
        <v>5.3292333333333332E-3</v>
      </c>
      <c r="EK68" s="5">
        <f t="shared" si="116"/>
        <v>2.619233333333333E-3</v>
      </c>
      <c r="EL68" s="5">
        <f t="shared" si="115"/>
        <v>8.4980000000000003E-3</v>
      </c>
      <c r="EM68" s="5">
        <f t="shared" si="115"/>
        <v>3.9489133333333336E-2</v>
      </c>
      <c r="EN68" s="5">
        <f t="shared" si="115"/>
        <v>2.5652666666666668E-3</v>
      </c>
      <c r="EO68" s="5">
        <f t="shared" si="115"/>
        <v>1.0298333333333333E-3</v>
      </c>
      <c r="EP68" s="5">
        <f t="shared" si="115"/>
        <v>2.8833900000000003E-2</v>
      </c>
      <c r="EQ68" s="5">
        <f t="shared" si="115"/>
        <v>2.3195666666666667E-3</v>
      </c>
      <c r="ER68" s="5">
        <f t="shared" si="115"/>
        <v>4.0882666666666664E-3</v>
      </c>
      <c r="ES68" s="5">
        <f t="shared" si="115"/>
        <v>4.1464666666666669E-3</v>
      </c>
      <c r="ET68" s="5" t="e">
        <f t="shared" si="115"/>
        <v>#N/A</v>
      </c>
      <c r="EU68" s="5">
        <f t="shared" si="115"/>
        <v>1.9817166666666667E-2</v>
      </c>
      <c r="EV68" s="5">
        <f t="shared" si="115"/>
        <v>1.7544666666666666E-3</v>
      </c>
      <c r="EW68" s="5">
        <f t="shared" si="115"/>
        <v>3.0388199999999997E-2</v>
      </c>
      <c r="EX68" s="5">
        <f t="shared" si="115"/>
        <v>2.1040999999999998E-3</v>
      </c>
      <c r="EY68" s="5">
        <f t="shared" si="115"/>
        <v>4.2762999999999994E-3</v>
      </c>
      <c r="EZ68" s="5">
        <f t="shared" si="115"/>
        <v>2.3533999999999999E-2</v>
      </c>
      <c r="FA68" s="5">
        <f t="shared" si="115"/>
        <v>2.4780666666666669E-3</v>
      </c>
      <c r="FB68" s="5">
        <f t="shared" si="135"/>
        <v>4.4406000000000003E-3</v>
      </c>
      <c r="FC68" s="5">
        <f t="shared" si="135"/>
        <v>3.3248000000000002E-3</v>
      </c>
      <c r="FD68" s="5">
        <f t="shared" si="135"/>
        <v>0</v>
      </c>
      <c r="FE68" s="5">
        <f t="shared" si="135"/>
        <v>0</v>
      </c>
      <c r="FF68" s="5">
        <f t="shared" si="135"/>
        <v>0</v>
      </c>
      <c r="FG68" s="5">
        <f t="shared" si="135"/>
        <v>0</v>
      </c>
      <c r="FH68" s="5">
        <f t="shared" si="133"/>
        <v>0</v>
      </c>
      <c r="FI68" s="5">
        <f t="shared" si="133"/>
        <v>0</v>
      </c>
      <c r="FJ68" s="5">
        <f t="shared" si="133"/>
        <v>0</v>
      </c>
      <c r="FK68" s="5">
        <f t="shared" si="133"/>
        <v>0</v>
      </c>
      <c r="FL68" s="5">
        <f t="shared" si="113"/>
        <v>0</v>
      </c>
      <c r="FM68" s="5">
        <f t="shared" si="113"/>
        <v>0</v>
      </c>
      <c r="FN68" s="5">
        <f t="shared" si="113"/>
        <v>0</v>
      </c>
      <c r="FO68" s="5">
        <f t="shared" si="105"/>
        <v>0</v>
      </c>
      <c r="FP68" s="5">
        <f t="shared" si="105"/>
        <v>0</v>
      </c>
      <c r="FQ68" s="5">
        <f t="shared" si="105"/>
        <v>0</v>
      </c>
      <c r="FR68" s="5">
        <f t="shared" si="105"/>
        <v>0</v>
      </c>
      <c r="FS68" s="5">
        <f t="shared" si="105"/>
        <v>0</v>
      </c>
      <c r="FT68" s="5">
        <f t="shared" si="105"/>
        <v>0</v>
      </c>
      <c r="FU68" s="5">
        <f t="shared" si="105"/>
        <v>0</v>
      </c>
      <c r="FV68" s="5">
        <f t="shared" si="105"/>
        <v>0</v>
      </c>
      <c r="FW68" s="5">
        <f t="shared" si="114"/>
        <v>0</v>
      </c>
      <c r="FX68" s="5">
        <f t="shared" si="114"/>
        <v>0</v>
      </c>
    </row>
    <row r="69" spans="1:180" x14ac:dyDescent="0.2">
      <c r="A69" s="2">
        <v>31</v>
      </c>
      <c r="B69" s="1">
        <v>36342</v>
      </c>
      <c r="C69" s="6">
        <f>VLOOKUP(B69,'[1]1993'!$A$375:$IV$485,3,0)</f>
        <v>12133790</v>
      </c>
      <c r="D69" s="6">
        <f>VLOOKUP(B69,[2]jan94!$A$38:$IV$148,3,0)</f>
        <v>191979</v>
      </c>
      <c r="E69" s="6">
        <f>VLOOKUP(B69,[3]feb94!$A$38:$IV$148,3,0)</f>
        <v>92970</v>
      </c>
      <c r="F69" s="6">
        <f>VLOOKUP(B69,[4]mar94!$A$38:$IV$140,3,0)</f>
        <v>23241</v>
      </c>
      <c r="G69" s="6">
        <f>VLOOKUP(B69,[5]apr94!$A$38:$IV$146,3,0)</f>
        <v>85477</v>
      </c>
      <c r="H69" s="6">
        <f>VLOOKUP(B69,[6]may94!$A$38:$IV$1443,3,0)</f>
        <v>168764</v>
      </c>
      <c r="I69" s="6">
        <f>VLOOKUP(B69,[7]jun94!$A$38:$IV$143,3,0)</f>
        <v>59450</v>
      </c>
      <c r="J69" s="6">
        <f>VLOOKUP(B69,[8]jul94!$A$38:$IV$143,3,0)</f>
        <v>288251</v>
      </c>
      <c r="K69" s="6">
        <f>VLOOKUP(B69,[9]aug94!$A$38:$IV$142,3,0)</f>
        <v>86712</v>
      </c>
      <c r="L69" s="6">
        <f>VLOOKUP(B69,[10]sep94!$A$38:$IV$140,3,0)</f>
        <v>94277</v>
      </c>
      <c r="M69" s="6">
        <f>VLOOKUP(B69,[11]oct94!$A$38:$IV$139,3,0)</f>
        <v>94561</v>
      </c>
      <c r="N69" s="6">
        <f>VLOOKUP(B69,[12]nov94!$A$38:$IV$139,3,0)</f>
        <v>249715</v>
      </c>
      <c r="O69" s="6">
        <f>VLOOKUP(B69,[13]dec94!$A$38:$IV$138,3,0)</f>
        <v>73980</v>
      </c>
      <c r="P69" s="6">
        <f>VLOOKUP(B69,[14]jan95!$A$37:$IV$133,3,0)</f>
        <v>112279</v>
      </c>
      <c r="Q69" s="6">
        <f>VLOOKUP(B69,[15]feb95!$A$37:$IV$127,3,0)</f>
        <v>12039</v>
      </c>
      <c r="R69" s="6">
        <f>VLOOKUP(B69,[16]mar95!$A$37:$IV$128,3,0)</f>
        <v>55147</v>
      </c>
      <c r="S69" s="6">
        <f>VLOOKUP(B69,[17]apr95!$A$37:$IV$122,3,0)</f>
        <v>35685</v>
      </c>
      <c r="T69" s="6">
        <f>VLOOKUP(B69,[18]may95!$A$37:$IV$126,3,0)</f>
        <v>34788</v>
      </c>
      <c r="U69" s="6">
        <f>VLOOKUP(B69,[19]jun95!$A$37:$IV$141,3,0)</f>
        <v>58897</v>
      </c>
      <c r="V69" s="6" t="e">
        <f>VLOOKUP(B69,[20]jul95!$A$37:$IV$140,3,0)</f>
        <v>#N/A</v>
      </c>
      <c r="W69" s="6">
        <f>VLOOKUP(B69,[21]aug95!$A$37:$IV$139,3,0)</f>
        <v>34007</v>
      </c>
      <c r="X69" s="6">
        <f>VLOOKUP(B69,[22]sep95!$A$37:$IV$138,3,0)</f>
        <v>31379</v>
      </c>
      <c r="Y69" s="6">
        <f>VLOOKUP(B69,[23]oct95!$A$37:$IV$123,3,0)</f>
        <v>52273</v>
      </c>
      <c r="Z69" s="6">
        <f>VLOOKUP(B69,[24]nov95!$A$37:$IV$122,3,0)</f>
        <v>34033</v>
      </c>
      <c r="AA69" s="6">
        <f>VLOOKUP(B69,[25]dec95!$A$37:$IV$119,3,0)</f>
        <v>419088</v>
      </c>
      <c r="AB69" s="6">
        <f>VLOOKUP(B69,[26]jan96!$A$36:$IV$108,3,0)</f>
        <v>40684</v>
      </c>
      <c r="AC69" s="6">
        <f>VLOOKUP(B69,[27]feb96!$A$32:$IV$120,3,0)</f>
        <v>44601</v>
      </c>
      <c r="AD69" s="6">
        <f>VLOOKUP(B69,[28]mar96!$A$36:$IV$112,3,0)</f>
        <v>229932</v>
      </c>
      <c r="AE69" s="6">
        <f>VLOOKUP(B69,[29]apr96!$A$36:$IV$101,3,0)</f>
        <v>1587</v>
      </c>
      <c r="AF69" s="6">
        <f>VLOOKUP(B69,[30]may96!$A$36:$IV$111,3,0)</f>
        <v>4998</v>
      </c>
      <c r="AG69" s="6">
        <f>VLOOKUP(B69,[31]jun96!$A$36:$IV$111,3,0)</f>
        <v>762490</v>
      </c>
      <c r="AH69" s="6">
        <f>VLOOKUP(B69,[32]jul96!$A$35:$IV$72,3,0)</f>
        <v>20033</v>
      </c>
      <c r="AI69" s="6">
        <f>VLOOKUP(B69,[33]aug96!$A$35:$IV$98,3,0)</f>
        <v>619519</v>
      </c>
      <c r="AJ69" s="6">
        <f>VLOOKUP(B69,[34]sep96!$A$36:$IV$98,3,0)</f>
        <v>21306</v>
      </c>
      <c r="AK69" s="6">
        <f>VLOOKUP(B69,[35]oct96!$A$36:$IV$107,3,0)</f>
        <v>26310</v>
      </c>
      <c r="AL69" s="6">
        <f>VLOOKUP(B69,[36]nov96!$A$36:$IV$106,3,0)</f>
        <v>126798</v>
      </c>
      <c r="AM69" s="6">
        <f>VLOOKUP(B69,[37]dec96!$A$36:$IV$105,3,0)</f>
        <v>34780</v>
      </c>
      <c r="AN69" s="6">
        <f>VLOOKUP(B69,[38]jan97!$A$35:$IV$100,3,0)</f>
        <v>104109</v>
      </c>
      <c r="AO69" s="6">
        <f>VLOOKUP(B69,[39]feb97!$A$42:$IV$106,3,0)</f>
        <v>43299</v>
      </c>
      <c r="AP69" s="6">
        <f>VLOOKUP(B69,[40]mar97!$A$35:$IV$96,3,0)</f>
        <v>203907</v>
      </c>
      <c r="AQ69" s="6">
        <f>VLOOKUP(B69,[41]apr97!$A$35:$IV$97,3,0)</f>
        <v>81434</v>
      </c>
      <c r="AR69" s="6">
        <f>VLOOKUP(B69,[42]may97!$A$35:$IV$96,3,0)</f>
        <v>48035</v>
      </c>
      <c r="AS69" s="6">
        <f>VLOOKUP(B69,[43]jun97!$A$35:$IV$95,3,0)</f>
        <v>230979</v>
      </c>
      <c r="AT69" s="6">
        <f>VLOOKUP(B69,[44]jul97!$A$35:$IV$94,3,0)</f>
        <v>97290</v>
      </c>
      <c r="AU69" s="6">
        <f>VLOOKUP(B69,[45]aug97!$A$35:$IV$96,3,0)</f>
        <v>124310</v>
      </c>
      <c r="AV69" s="6">
        <f>VLOOKUP(B69,[46]sep97!$A$35:$IV$92,3,0)</f>
        <v>391181</v>
      </c>
      <c r="AW69" s="6">
        <f>VLOOKUP(B69,[47]oct97!$A$35:$IV$91,3,0)</f>
        <v>723199</v>
      </c>
      <c r="AX69" s="6">
        <f>VLOOKUP(B69,[48]nov97!$A$35:$IV$90,3,0)</f>
        <v>163789</v>
      </c>
      <c r="AY69" s="6">
        <f>VLOOKUP(B69,[49]dec97!$A$35:$IV$89,3,0)</f>
        <v>78722</v>
      </c>
      <c r="AZ69" s="6">
        <f>VLOOKUP(B69,[50]jan98!$A$34:$IV$84,3,0)</f>
        <v>255312</v>
      </c>
      <c r="BA69" s="6">
        <f>VLOOKUP(B69,[51]feb98!$A$34:$IV$82,3,0)</f>
        <v>1197594</v>
      </c>
      <c r="BB69" s="6">
        <f>VLOOKUP(B69,[52]mar98!$A$34:$IV$81,3,0)</f>
        <v>76947</v>
      </c>
      <c r="BC69" s="6">
        <f>VLOOKUP(B69,[53]apr98!$A$34:$IV$79,3,0)</f>
        <v>53475</v>
      </c>
      <c r="BD69" s="6">
        <f>VLOOKUP(B69,[54]may98!$A$34:$IV$79,3,0)</f>
        <v>914935</v>
      </c>
      <c r="BE69" s="6">
        <f>VLOOKUP(B69,[55]jun98!$A$34:$IV$79,3,0)</f>
        <v>76414</v>
      </c>
      <c r="BF69" s="6">
        <f>VLOOKUP(B69,[56]jul98!$A$46:$IV$90,3,0)</f>
        <v>94112</v>
      </c>
      <c r="BG69" s="6">
        <f>VLOOKUP(B69,[57]aug98!$A$34:$IV$78,3,0)</f>
        <v>127518</v>
      </c>
      <c r="BH69" s="6" t="e">
        <f>VLOOKUP(B69,[58]sep98!$A$34:$IV$74,3,0)</f>
        <v>#N/A</v>
      </c>
      <c r="BI69" s="6">
        <f>VLOOKUP(B69,[59]oct98!$A$50:$IV$89,3,0)</f>
        <v>689692</v>
      </c>
      <c r="BJ69" s="6">
        <f>VLOOKUP(B69,[60]nov98!$A$34:$IV$73,3,0)</f>
        <v>53877</v>
      </c>
      <c r="BK69" s="6">
        <f>VLOOKUP(B69,[61]dec98!$A$34:$IV$73,3,0)</f>
        <v>892826</v>
      </c>
      <c r="BL69" s="6">
        <f>VLOOKUP(B69,[62]jan99!$A$33:$IV$69,3,0)</f>
        <v>55389</v>
      </c>
      <c r="BM69" s="6">
        <f>VLOOKUP(B69,[63]feb99!$A$33:$IV$67,3,0)</f>
        <v>133874</v>
      </c>
      <c r="BN69" s="6">
        <f>VLOOKUP(B69,[64]mar99!$A$33:$IV$65,3,0)</f>
        <v>687616</v>
      </c>
      <c r="BO69" s="6">
        <f>VLOOKUP(B69,[65]apr99!$A$33:$IV$66,3,0)</f>
        <v>57475</v>
      </c>
      <c r="BP69" s="6">
        <f>VLOOKUP(B69,[66]may99!$A$33:$IV$64,3,0)</f>
        <v>145365</v>
      </c>
      <c r="BQ69" s="6">
        <f>VLOOKUP(B69,[67]jun99!$A$33:$IV$62,3,0)</f>
        <v>124015</v>
      </c>
      <c r="BR69" s="6">
        <f>VLOOKUP(B69,[68]jul99!$A$33:$IV$60,3,0)</f>
        <v>484796</v>
      </c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N69" s="4">
        <v>36342</v>
      </c>
      <c r="CO69" s="5">
        <f t="shared" si="134"/>
        <v>0.39141258064516127</v>
      </c>
      <c r="CP69" s="5">
        <f t="shared" si="134"/>
        <v>6.1928709677419357E-3</v>
      </c>
      <c r="CQ69" s="5">
        <f t="shared" si="134"/>
        <v>2.9990322580645159E-3</v>
      </c>
      <c r="CR69" s="5">
        <f t="shared" si="134"/>
        <v>7.4970967741935486E-4</v>
      </c>
      <c r="CS69" s="5">
        <f t="shared" si="134"/>
        <v>2.7573225806451613E-3</v>
      </c>
      <c r="CT69" s="5">
        <f t="shared" si="134"/>
        <v>5.4440000000000001E-3</v>
      </c>
      <c r="CU69" s="5">
        <f t="shared" si="134"/>
        <v>1.9177419354838711E-3</v>
      </c>
      <c r="CV69" s="5">
        <f t="shared" si="134"/>
        <v>9.2984193548387092E-3</v>
      </c>
      <c r="CW69" s="5">
        <f t="shared" si="134"/>
        <v>2.7971612903225805E-3</v>
      </c>
      <c r="CX69" s="5">
        <f t="shared" si="134"/>
        <v>3.0411935483870968E-3</v>
      </c>
      <c r="CY69" s="5">
        <f t="shared" si="134"/>
        <v>3.0503548387096776E-3</v>
      </c>
      <c r="CZ69" s="5">
        <f t="shared" si="134"/>
        <v>8.0553225806451606E-3</v>
      </c>
      <c r="DA69" s="5">
        <f t="shared" si="134"/>
        <v>2.3864516129032259E-3</v>
      </c>
      <c r="DB69" s="5">
        <f t="shared" si="134"/>
        <v>3.6219032258064518E-3</v>
      </c>
      <c r="DC69" s="5">
        <f t="shared" si="134"/>
        <v>3.8835483870967738E-4</v>
      </c>
      <c r="DD69" s="5">
        <f t="shared" si="109"/>
        <v>1.7789354838709678E-3</v>
      </c>
      <c r="DE69" s="5">
        <f t="shared" si="117"/>
        <v>1.1511290322580646E-3</v>
      </c>
      <c r="DF69" s="5">
        <f t="shared" si="118"/>
        <v>1.1221935483870969E-3</v>
      </c>
      <c r="DG69" s="5">
        <f t="shared" si="119"/>
        <v>1.8999032258064515E-3</v>
      </c>
      <c r="DH69" s="5" t="e">
        <f t="shared" si="120"/>
        <v>#N/A</v>
      </c>
      <c r="DI69" s="5">
        <f t="shared" si="121"/>
        <v>1.0970000000000001E-3</v>
      </c>
      <c r="DJ69" s="5">
        <f t="shared" si="122"/>
        <v>1.0122258064516128E-3</v>
      </c>
      <c r="DK69" s="5">
        <f t="shared" si="123"/>
        <v>1.6862258064516129E-3</v>
      </c>
      <c r="DL69" s="5">
        <f t="shared" si="124"/>
        <v>1.0978387096774193E-3</v>
      </c>
      <c r="DM69" s="5">
        <f t="shared" si="125"/>
        <v>1.3518967741935485E-2</v>
      </c>
      <c r="DN69" s="5">
        <f t="shared" si="126"/>
        <v>1.3123870967741934E-3</v>
      </c>
      <c r="DO69" s="5">
        <f t="shared" si="127"/>
        <v>1.438741935483871E-3</v>
      </c>
      <c r="DP69" s="5">
        <f t="shared" si="128"/>
        <v>7.4171612903225805E-3</v>
      </c>
      <c r="DQ69" s="5">
        <f t="shared" si="129"/>
        <v>5.1193548387096776E-5</v>
      </c>
      <c r="DR69" s="5">
        <f t="shared" si="130"/>
        <v>1.612258064516129E-4</v>
      </c>
      <c r="DS69" s="5">
        <f t="shared" si="131"/>
        <v>2.4596451612903227E-2</v>
      </c>
      <c r="DT69" s="5">
        <f t="shared" si="132"/>
        <v>6.462258064516129E-4</v>
      </c>
      <c r="DU69" s="5">
        <f t="shared" si="111"/>
        <v>1.9984483870967743E-2</v>
      </c>
      <c r="DV69" s="5">
        <f t="shared" si="111"/>
        <v>6.8729032258064515E-4</v>
      </c>
      <c r="DW69" s="5">
        <f t="shared" si="111"/>
        <v>8.4870967741935489E-4</v>
      </c>
      <c r="DX69" s="5">
        <f t="shared" si="111"/>
        <v>4.0902580645161288E-3</v>
      </c>
      <c r="DY69" s="5">
        <f t="shared" si="111"/>
        <v>1.1219354838709677E-3</v>
      </c>
      <c r="DZ69" s="5">
        <f t="shared" si="111"/>
        <v>3.3583548387096773E-3</v>
      </c>
      <c r="EA69" s="5">
        <f t="shared" si="111"/>
        <v>1.3967419354838709E-3</v>
      </c>
      <c r="EB69" s="5">
        <f t="shared" si="111"/>
        <v>6.5776451612903231E-3</v>
      </c>
      <c r="EC69" s="5">
        <f t="shared" si="111"/>
        <v>2.626903225806452E-3</v>
      </c>
      <c r="ED69" s="5">
        <f t="shared" si="111"/>
        <v>1.5495161290322581E-3</v>
      </c>
      <c r="EE69" s="5">
        <f t="shared" si="111"/>
        <v>7.4509354838709673E-3</v>
      </c>
      <c r="EF69" s="5">
        <f t="shared" ref="EF69:EF88" si="136">(AT69/1000000)/$A69</f>
        <v>3.1383870967741936E-3</v>
      </c>
      <c r="EG69" s="5">
        <f t="shared" ref="EG69:EG88" si="137">(AU69/1000000)/$A69</f>
        <v>4.0100000000000005E-3</v>
      </c>
      <c r="EH69" s="5">
        <f t="shared" ref="EH69:EH88" si="138">(AV69/1000000)/$A69</f>
        <v>1.261874193548387E-2</v>
      </c>
      <c r="EI69" s="5">
        <f t="shared" ref="EI69:EI88" si="139">(AW69/1000000)/$A69</f>
        <v>2.3329000000000003E-2</v>
      </c>
      <c r="EJ69" s="5">
        <f t="shared" ref="EJ69:EJ88" si="140">(AX69/1000000)/$A69</f>
        <v>5.2835161290322574E-3</v>
      </c>
      <c r="EK69" s="5">
        <f t="shared" si="116"/>
        <v>2.5394193548387099E-3</v>
      </c>
      <c r="EL69" s="5">
        <f t="shared" si="115"/>
        <v>8.2358709677419345E-3</v>
      </c>
      <c r="EM69" s="5">
        <f t="shared" si="115"/>
        <v>3.8632064516129036E-2</v>
      </c>
      <c r="EN69" s="5">
        <f t="shared" si="115"/>
        <v>2.4821612903225807E-3</v>
      </c>
      <c r="EO69" s="5">
        <f t="shared" si="115"/>
        <v>1.725E-3</v>
      </c>
      <c r="EP69" s="5">
        <f t="shared" si="115"/>
        <v>2.9514032258064517E-2</v>
      </c>
      <c r="EQ69" s="5">
        <f t="shared" si="115"/>
        <v>2.4649677419354837E-3</v>
      </c>
      <c r="ER69" s="5">
        <f t="shared" si="115"/>
        <v>3.0358709677419356E-3</v>
      </c>
      <c r="ES69" s="5">
        <f t="shared" si="115"/>
        <v>4.1134838709677417E-3</v>
      </c>
      <c r="ET69" s="5" t="e">
        <f t="shared" si="115"/>
        <v>#N/A</v>
      </c>
      <c r="EU69" s="5">
        <f t="shared" si="115"/>
        <v>2.2248129032258063E-2</v>
      </c>
      <c r="EV69" s="5">
        <f t="shared" si="115"/>
        <v>1.737967741935484E-3</v>
      </c>
      <c r="EW69" s="5">
        <f t="shared" si="115"/>
        <v>2.880083870967742E-2</v>
      </c>
      <c r="EX69" s="5">
        <f t="shared" si="115"/>
        <v>1.786741935483871E-3</v>
      </c>
      <c r="EY69" s="5">
        <f t="shared" si="115"/>
        <v>4.3185161290322576E-3</v>
      </c>
      <c r="EZ69" s="5">
        <f t="shared" si="115"/>
        <v>2.218116129032258E-2</v>
      </c>
      <c r="FA69" s="5">
        <f t="shared" si="115"/>
        <v>1.854032258064516E-3</v>
      </c>
      <c r="FB69" s="5">
        <f t="shared" si="135"/>
        <v>4.6891935483870965E-3</v>
      </c>
      <c r="FC69" s="5">
        <f t="shared" si="135"/>
        <v>4.0004838709677424E-3</v>
      </c>
      <c r="FD69" s="5">
        <f t="shared" si="135"/>
        <v>1.5638580645161292E-2</v>
      </c>
      <c r="FE69" s="5">
        <f t="shared" si="135"/>
        <v>0</v>
      </c>
      <c r="FF69" s="5">
        <f t="shared" si="135"/>
        <v>0</v>
      </c>
      <c r="FG69" s="5">
        <f t="shared" si="135"/>
        <v>0</v>
      </c>
      <c r="FH69" s="5">
        <f t="shared" si="133"/>
        <v>0</v>
      </c>
      <c r="FI69" s="5">
        <f t="shared" si="133"/>
        <v>0</v>
      </c>
      <c r="FJ69" s="5">
        <f t="shared" si="133"/>
        <v>0</v>
      </c>
      <c r="FK69" s="5">
        <f t="shared" si="133"/>
        <v>0</v>
      </c>
      <c r="FL69" s="5">
        <f t="shared" si="113"/>
        <v>0</v>
      </c>
      <c r="FM69" s="5">
        <f t="shared" si="113"/>
        <v>0</v>
      </c>
      <c r="FN69" s="5">
        <f t="shared" si="113"/>
        <v>0</v>
      </c>
      <c r="FO69" s="5">
        <f t="shared" si="105"/>
        <v>0</v>
      </c>
      <c r="FP69" s="5">
        <f t="shared" si="105"/>
        <v>0</v>
      </c>
      <c r="FQ69" s="5">
        <f t="shared" si="105"/>
        <v>0</v>
      </c>
      <c r="FR69" s="5">
        <f t="shared" si="105"/>
        <v>0</v>
      </c>
      <c r="FS69" s="5">
        <f t="shared" si="105"/>
        <v>0</v>
      </c>
      <c r="FT69" s="5">
        <f t="shared" si="105"/>
        <v>0</v>
      </c>
      <c r="FU69" s="5">
        <f t="shared" si="105"/>
        <v>0</v>
      </c>
      <c r="FV69" s="5">
        <f t="shared" si="105"/>
        <v>0</v>
      </c>
      <c r="FW69" s="5">
        <f t="shared" si="114"/>
        <v>0</v>
      </c>
      <c r="FX69" s="5">
        <f t="shared" si="114"/>
        <v>0</v>
      </c>
    </row>
    <row r="70" spans="1:180" x14ac:dyDescent="0.2">
      <c r="A70" s="2">
        <v>31</v>
      </c>
      <c r="B70" s="1">
        <v>36373</v>
      </c>
      <c r="C70" s="6">
        <f>VLOOKUP(B70,'[1]1993'!$A$375:$IV$485,3,0)</f>
        <v>11729301</v>
      </c>
      <c r="D70" s="6">
        <f>VLOOKUP(B70,[2]jan94!$A$38:$IV$148,3,0)</f>
        <v>171986</v>
      </c>
      <c r="E70" s="6">
        <f>VLOOKUP(B70,[3]feb94!$A$38:$IV$148,3,0)</f>
        <v>50137</v>
      </c>
      <c r="F70" s="6">
        <f>VLOOKUP(B70,[4]mar94!$A$38:$IV$140,3,0)</f>
        <v>18979</v>
      </c>
      <c r="G70" s="6">
        <f>VLOOKUP(B70,[5]apr94!$A$38:$IV$146,3,0)</f>
        <v>90963</v>
      </c>
      <c r="H70" s="6">
        <f>VLOOKUP(B70,[6]may94!$A$38:$IV$1443,3,0)</f>
        <v>165401</v>
      </c>
      <c r="I70" s="6">
        <f>VLOOKUP(B70,[7]jun94!$A$38:$IV$143,3,0)</f>
        <v>57499</v>
      </c>
      <c r="J70" s="6">
        <f>VLOOKUP(B70,[8]jul94!$A$38:$IV$143,3,0)</f>
        <v>244253</v>
      </c>
      <c r="K70" s="6">
        <f>VLOOKUP(B70,[9]aug94!$A$38:$IV$142,3,0)</f>
        <v>91915</v>
      </c>
      <c r="L70" s="6">
        <f>VLOOKUP(B70,[10]sep94!$A$38:$IV$140,3,0)</f>
        <v>101022</v>
      </c>
      <c r="M70" s="6">
        <f>VLOOKUP(B70,[11]oct94!$A$38:$IV$139,3,0)</f>
        <v>86506</v>
      </c>
      <c r="N70" s="6">
        <f>VLOOKUP(B70,[12]nov94!$A$38:$IV$139,3,0)</f>
        <v>210577</v>
      </c>
      <c r="O70" s="6">
        <f>VLOOKUP(B70,[13]dec94!$A$38:$IV$138,3,0)</f>
        <v>77844</v>
      </c>
      <c r="P70" s="6">
        <f>VLOOKUP(B70,[14]jan95!$A$37:$IV$133,3,0)</f>
        <v>114924</v>
      </c>
      <c r="Q70" s="6">
        <f>VLOOKUP(B70,[15]feb95!$A$37:$IV$127,3,0)</f>
        <v>35373</v>
      </c>
      <c r="R70" s="6">
        <f>VLOOKUP(B70,[16]mar95!$A$37:$IV$128,3,0)</f>
        <v>34895</v>
      </c>
      <c r="S70" s="6">
        <f>VLOOKUP(B70,[17]apr95!$A$37:$IV$122,3,0)</f>
        <v>25839</v>
      </c>
      <c r="T70" s="6">
        <f>VLOOKUP(B70,[18]may95!$A$37:$IV$126,3,0)</f>
        <v>33968</v>
      </c>
      <c r="U70" s="6">
        <f>VLOOKUP(B70,[19]jun95!$A$37:$IV$141,3,0)</f>
        <v>55548</v>
      </c>
      <c r="V70" s="6" t="e">
        <f>VLOOKUP(B70,[20]jul95!$A$37:$IV$140,3,0)</f>
        <v>#N/A</v>
      </c>
      <c r="W70" s="6">
        <f>VLOOKUP(B70,[21]aug95!$A$37:$IV$139,3,0)</f>
        <v>33808</v>
      </c>
      <c r="X70" s="6">
        <f>VLOOKUP(B70,[22]sep95!$A$37:$IV$138,3,0)</f>
        <v>31102</v>
      </c>
      <c r="Y70" s="6">
        <f>VLOOKUP(B70,[23]oct95!$A$37:$IV$123,3,0)</f>
        <v>54193</v>
      </c>
      <c r="Z70" s="6">
        <f>VLOOKUP(B70,[24]nov95!$A$37:$IV$122,3,0)</f>
        <v>37319</v>
      </c>
      <c r="AA70" s="6">
        <f>VLOOKUP(B70,[25]dec95!$A$37:$IV$119,3,0)</f>
        <v>412889</v>
      </c>
      <c r="AB70" s="6">
        <f>VLOOKUP(B70,[26]jan96!$A$36:$IV$108,3,0)</f>
        <v>39281</v>
      </c>
      <c r="AC70" s="6">
        <f>VLOOKUP(B70,[27]feb96!$A$32:$IV$120,3,0)</f>
        <v>44398</v>
      </c>
      <c r="AD70" s="6">
        <f>VLOOKUP(B70,[28]mar96!$A$36:$IV$112,3,0)</f>
        <v>219028</v>
      </c>
      <c r="AE70" s="6">
        <f>VLOOKUP(B70,[29]apr96!$A$36:$IV$101,3,0)</f>
        <v>1825</v>
      </c>
      <c r="AF70" s="6">
        <f>VLOOKUP(B70,[30]may96!$A$36:$IV$111,3,0)</f>
        <v>4830</v>
      </c>
      <c r="AG70" s="6">
        <f>VLOOKUP(B70,[31]jun96!$A$36:$IV$111,3,0)</f>
        <v>749632</v>
      </c>
      <c r="AH70" s="6">
        <f>VLOOKUP(B70,[32]jul96!$A$35:$IV$72,3,0)</f>
        <v>19839</v>
      </c>
      <c r="AI70" s="6">
        <f>VLOOKUP(B70,[33]aug96!$A$35:$IV$98,3,0)</f>
        <v>613040</v>
      </c>
      <c r="AJ70" s="6">
        <f>VLOOKUP(B70,[34]sep96!$A$36:$IV$98,3,0)</f>
        <v>21023</v>
      </c>
      <c r="AK70" s="6">
        <f>VLOOKUP(B70,[35]oct96!$A$36:$IV$107,3,0)</f>
        <v>19644</v>
      </c>
      <c r="AL70" s="6">
        <f>VLOOKUP(B70,[36]nov96!$A$36:$IV$106,3,0)</f>
        <v>123210</v>
      </c>
      <c r="AM70" s="6">
        <f>VLOOKUP(B70,[37]dec96!$A$36:$IV$105,3,0)</f>
        <v>33613</v>
      </c>
      <c r="AN70" s="6">
        <f>VLOOKUP(B70,[38]jan97!$A$35:$IV$100,3,0)</f>
        <v>85366</v>
      </c>
      <c r="AO70" s="6">
        <f>VLOOKUP(B70,[39]feb97!$A$42:$IV$106,3,0)</f>
        <v>40725</v>
      </c>
      <c r="AP70" s="6">
        <f>VLOOKUP(B70,[40]mar97!$A$35:$IV$96,3,0)</f>
        <v>208426</v>
      </c>
      <c r="AQ70" s="6">
        <f>VLOOKUP(B70,[41]apr97!$A$35:$IV$97,3,0)</f>
        <v>77846</v>
      </c>
      <c r="AR70" s="6">
        <f>VLOOKUP(B70,[42]may97!$A$35:$IV$96,3,0)</f>
        <v>46717</v>
      </c>
      <c r="AS70" s="6">
        <f>VLOOKUP(B70,[43]jun97!$A$35:$IV$95,3,0)</f>
        <v>217745</v>
      </c>
      <c r="AT70" s="6">
        <f>VLOOKUP(B70,[44]jul97!$A$35:$IV$94,3,0)</f>
        <v>93428</v>
      </c>
      <c r="AU70" s="6">
        <f>VLOOKUP(B70,[45]aug97!$A$35:$IV$96,3,0)</f>
        <v>112462</v>
      </c>
      <c r="AV70" s="6">
        <f>VLOOKUP(B70,[46]sep97!$A$35:$IV$92,3,0)</f>
        <v>391114</v>
      </c>
      <c r="AW70" s="6">
        <f>VLOOKUP(B70,[47]oct97!$A$35:$IV$91,3,0)</f>
        <v>735122</v>
      </c>
      <c r="AX70" s="6">
        <f>VLOOKUP(B70,[48]nov97!$A$35:$IV$90,3,0)</f>
        <v>152495</v>
      </c>
      <c r="AY70" s="6">
        <f>VLOOKUP(B70,[49]dec97!$A$35:$IV$89,3,0)</f>
        <v>61376</v>
      </c>
      <c r="AZ70" s="6">
        <f>VLOOKUP(B70,[50]jan98!$A$34:$IV$84,3,0)</f>
        <v>245915</v>
      </c>
      <c r="BA70" s="6">
        <f>VLOOKUP(B70,[51]feb98!$A$34:$IV$82,3,0)</f>
        <v>1187709</v>
      </c>
      <c r="BB70" s="6">
        <f>VLOOKUP(B70,[52]mar98!$A$34:$IV$81,3,0)</f>
        <v>68933</v>
      </c>
      <c r="BC70" s="6">
        <f>VLOOKUP(B70,[53]apr98!$A$34:$IV$79,3,0)</f>
        <v>53558</v>
      </c>
      <c r="BD70" s="6">
        <f>VLOOKUP(B70,[54]may98!$A$34:$IV$79,3,0)</f>
        <v>992306</v>
      </c>
      <c r="BE70" s="6">
        <f>VLOOKUP(B70,[55]jun98!$A$34:$IV$79,3,0)</f>
        <v>68872</v>
      </c>
      <c r="BF70" s="6">
        <f>VLOOKUP(B70,[56]jul98!$A$46:$IV$90,3,0)</f>
        <v>336883</v>
      </c>
      <c r="BG70" s="6">
        <f>VLOOKUP(B70,[57]aug98!$A$34:$IV$78,3,0)</f>
        <v>124784</v>
      </c>
      <c r="BH70" s="6" t="e">
        <f>VLOOKUP(B70,[58]sep98!$A$34:$IV$74,3,0)</f>
        <v>#N/A</v>
      </c>
      <c r="BI70" s="6">
        <f>VLOOKUP(B70,[59]oct98!$A$50:$IV$89,3,0)</f>
        <v>642268</v>
      </c>
      <c r="BJ70" s="6">
        <f>VLOOKUP(B70,[60]nov98!$A$34:$IV$73,3,0)</f>
        <v>52206</v>
      </c>
      <c r="BK70" s="6">
        <f>VLOOKUP(B70,[61]dec98!$A$34:$IV$73,3,0)</f>
        <v>870369</v>
      </c>
      <c r="BL70" s="6">
        <f>VLOOKUP(B70,[62]jan99!$A$33:$IV$69,3,0)</f>
        <v>68045</v>
      </c>
      <c r="BM70" s="6">
        <f>VLOOKUP(B70,[63]feb99!$A$33:$IV$67,3,0)</f>
        <v>89140</v>
      </c>
      <c r="BN70" s="6">
        <f>VLOOKUP(B70,[64]mar99!$A$33:$IV$65,3,0)</f>
        <v>640920</v>
      </c>
      <c r="BO70" s="6">
        <f>VLOOKUP(B70,[65]apr99!$A$33:$IV$66,3,0)</f>
        <v>48102</v>
      </c>
      <c r="BP70" s="6">
        <f>VLOOKUP(B70,[66]may99!$A$33:$IV$64,3,0)</f>
        <v>139452</v>
      </c>
      <c r="BQ70" s="6">
        <f>VLOOKUP(B70,[67]jun99!$A$33:$IV$62,3,0)</f>
        <v>109351</v>
      </c>
      <c r="BR70" s="6">
        <f>VLOOKUP(B70,[68]jul99!$A$33:$IV$60,3,0)</f>
        <v>370827</v>
      </c>
      <c r="BS70" s="6">
        <f>VLOOKUP(B70,[69]aug99!$A$32:$IV$52,3,0)</f>
        <v>42164</v>
      </c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N70" s="4">
        <v>36373</v>
      </c>
      <c r="CO70" s="5">
        <f t="shared" si="134"/>
        <v>0.37836454838709677</v>
      </c>
      <c r="CP70" s="5">
        <f t="shared" si="134"/>
        <v>5.547935483870968E-3</v>
      </c>
      <c r="CQ70" s="5">
        <f t="shared" si="134"/>
        <v>1.6173225806451613E-3</v>
      </c>
      <c r="CR70" s="5">
        <f t="shared" si="134"/>
        <v>6.1222580645161283E-4</v>
      </c>
      <c r="CS70" s="5">
        <f t="shared" si="134"/>
        <v>2.9342903225806453E-3</v>
      </c>
      <c r="CT70" s="5">
        <f t="shared" si="134"/>
        <v>5.3355161290322582E-3</v>
      </c>
      <c r="CU70" s="5">
        <f t="shared" si="134"/>
        <v>1.8548064516129032E-3</v>
      </c>
      <c r="CV70" s="5">
        <f t="shared" si="134"/>
        <v>7.8791290322580646E-3</v>
      </c>
      <c r="CW70" s="5">
        <f t="shared" si="134"/>
        <v>2.9649999999999998E-3</v>
      </c>
      <c r="CX70" s="5">
        <f t="shared" si="134"/>
        <v>3.2587741935483873E-3</v>
      </c>
      <c r="CY70" s="5">
        <f t="shared" si="134"/>
        <v>2.7905161290322582E-3</v>
      </c>
      <c r="CZ70" s="5">
        <f t="shared" si="134"/>
        <v>6.7928064516129026E-3</v>
      </c>
      <c r="DA70" s="5">
        <f t="shared" si="134"/>
        <v>2.5110967741935482E-3</v>
      </c>
      <c r="DB70" s="5">
        <f t="shared" si="134"/>
        <v>3.7072258064516127E-3</v>
      </c>
      <c r="DC70" s="5">
        <f t="shared" si="134"/>
        <v>1.1410645161290323E-3</v>
      </c>
      <c r="DD70" s="5">
        <f t="shared" si="109"/>
        <v>1.1256451612903227E-3</v>
      </c>
      <c r="DE70" s="5">
        <f t="shared" si="117"/>
        <v>8.3351612903225804E-4</v>
      </c>
      <c r="DF70" s="5">
        <f t="shared" si="118"/>
        <v>1.0957419354838708E-3</v>
      </c>
      <c r="DG70" s="5">
        <f t="shared" si="119"/>
        <v>1.7918709677419355E-3</v>
      </c>
      <c r="DH70" s="5" t="e">
        <f t="shared" si="120"/>
        <v>#N/A</v>
      </c>
      <c r="DI70" s="5">
        <f t="shared" si="121"/>
        <v>1.0905806451612903E-3</v>
      </c>
      <c r="DJ70" s="5">
        <f t="shared" si="122"/>
        <v>1.0032903225806451E-3</v>
      </c>
      <c r="DK70" s="5">
        <f t="shared" si="123"/>
        <v>1.7481612903225807E-3</v>
      </c>
      <c r="DL70" s="5">
        <f t="shared" si="124"/>
        <v>1.2038387096774193E-3</v>
      </c>
      <c r="DM70" s="5">
        <f t="shared" si="125"/>
        <v>1.3319000000000001E-2</v>
      </c>
      <c r="DN70" s="5">
        <f t="shared" si="126"/>
        <v>1.2671290322580646E-3</v>
      </c>
      <c r="DO70" s="5">
        <f t="shared" si="127"/>
        <v>1.4321935483870968E-3</v>
      </c>
      <c r="DP70" s="5">
        <f t="shared" si="128"/>
        <v>7.0654193548387095E-3</v>
      </c>
      <c r="DQ70" s="5">
        <f t="shared" si="129"/>
        <v>5.8870967741935487E-5</v>
      </c>
      <c r="DR70" s="5">
        <f t="shared" si="130"/>
        <v>1.5580645161290322E-4</v>
      </c>
      <c r="DS70" s="5">
        <f t="shared" si="131"/>
        <v>2.4181677419354838E-2</v>
      </c>
      <c r="DT70" s="5">
        <f t="shared" si="132"/>
        <v>6.3996774193548383E-4</v>
      </c>
      <c r="DU70" s="5">
        <f t="shared" si="132"/>
        <v>1.9775483870967742E-2</v>
      </c>
      <c r="DV70" s="5">
        <f t="shared" si="132"/>
        <v>6.7816129032258069E-4</v>
      </c>
      <c r="DW70" s="5">
        <f t="shared" si="132"/>
        <v>6.3367741935483864E-4</v>
      </c>
      <c r="DX70" s="5">
        <f t="shared" si="132"/>
        <v>3.974516129032258E-3</v>
      </c>
      <c r="DY70" s="5">
        <f t="shared" si="132"/>
        <v>1.084290322580645E-3</v>
      </c>
      <c r="DZ70" s="5">
        <f t="shared" si="132"/>
        <v>2.753741935483871E-3</v>
      </c>
      <c r="EA70" s="5">
        <f t="shared" si="132"/>
        <v>1.3137096774193547E-3</v>
      </c>
      <c r="EB70" s="5">
        <f t="shared" si="132"/>
        <v>6.7234193548387101E-3</v>
      </c>
      <c r="EC70" s="5">
        <f t="shared" si="132"/>
        <v>2.5111612903225807E-3</v>
      </c>
      <c r="ED70" s="5">
        <f t="shared" si="132"/>
        <v>1.5070000000000001E-3</v>
      </c>
      <c r="EE70" s="5">
        <f t="shared" si="132"/>
        <v>7.0240322580645163E-3</v>
      </c>
      <c r="EF70" s="5">
        <f t="shared" si="136"/>
        <v>3.0138064516129033E-3</v>
      </c>
      <c r="EG70" s="5">
        <f t="shared" si="137"/>
        <v>3.6278064516129032E-3</v>
      </c>
      <c r="EH70" s="5">
        <f t="shared" si="138"/>
        <v>1.2616580645161291E-2</v>
      </c>
      <c r="EI70" s="5">
        <f t="shared" si="139"/>
        <v>2.3713612903225809E-2</v>
      </c>
      <c r="EJ70" s="5">
        <f t="shared" si="140"/>
        <v>4.9191935483870967E-3</v>
      </c>
      <c r="EK70" s="5">
        <f t="shared" si="116"/>
        <v>1.9798709677419355E-3</v>
      </c>
      <c r="EL70" s="5">
        <f t="shared" si="115"/>
        <v>7.932741935483871E-3</v>
      </c>
      <c r="EM70" s="5">
        <f t="shared" si="115"/>
        <v>3.8313193548387095E-2</v>
      </c>
      <c r="EN70" s="5">
        <f t="shared" si="115"/>
        <v>2.2236451612903225E-3</v>
      </c>
      <c r="EO70" s="5">
        <f t="shared" si="115"/>
        <v>1.7276774193548388E-3</v>
      </c>
      <c r="EP70" s="5">
        <f t="shared" si="115"/>
        <v>3.2009870967741938E-2</v>
      </c>
      <c r="EQ70" s="5">
        <f t="shared" si="115"/>
        <v>2.2216774193548386E-3</v>
      </c>
      <c r="ER70" s="5">
        <f t="shared" si="115"/>
        <v>1.0867193548387097E-2</v>
      </c>
      <c r="ES70" s="5">
        <f t="shared" si="115"/>
        <v>4.0252903225806453E-3</v>
      </c>
      <c r="ET70" s="5" t="e">
        <f t="shared" si="115"/>
        <v>#N/A</v>
      </c>
      <c r="EU70" s="5">
        <f t="shared" si="115"/>
        <v>2.0718322580645161E-2</v>
      </c>
      <c r="EV70" s="5">
        <f t="shared" si="115"/>
        <v>1.6840645161290324E-3</v>
      </c>
      <c r="EW70" s="5">
        <f t="shared" si="115"/>
        <v>2.8076419354838709E-2</v>
      </c>
      <c r="EX70" s="5">
        <f t="shared" si="115"/>
        <v>2.1949999999999999E-3</v>
      </c>
      <c r="EY70" s="5">
        <f t="shared" si="115"/>
        <v>2.8754838709677418E-3</v>
      </c>
      <c r="EZ70" s="5">
        <f t="shared" si="115"/>
        <v>2.0674838709677422E-2</v>
      </c>
      <c r="FA70" s="5">
        <f t="shared" si="115"/>
        <v>1.5516774193548386E-3</v>
      </c>
      <c r="FB70" s="5">
        <f t="shared" si="135"/>
        <v>4.4984516129032252E-3</v>
      </c>
      <c r="FC70" s="5">
        <f t="shared" si="135"/>
        <v>3.527451612903226E-3</v>
      </c>
      <c r="FD70" s="5">
        <f t="shared" si="135"/>
        <v>1.1962161290322581E-2</v>
      </c>
      <c r="FE70" s="5">
        <f t="shared" si="135"/>
        <v>1.3601290322580646E-3</v>
      </c>
      <c r="FF70" s="5">
        <f t="shared" si="135"/>
        <v>0</v>
      </c>
      <c r="FG70" s="5">
        <f t="shared" si="135"/>
        <v>0</v>
      </c>
      <c r="FH70" s="5">
        <f t="shared" si="133"/>
        <v>0</v>
      </c>
      <c r="FI70" s="5">
        <f t="shared" si="133"/>
        <v>0</v>
      </c>
      <c r="FJ70" s="5">
        <f t="shared" si="133"/>
        <v>0</v>
      </c>
      <c r="FK70" s="5">
        <f t="shared" si="133"/>
        <v>0</v>
      </c>
      <c r="FL70" s="5">
        <f t="shared" si="113"/>
        <v>0</v>
      </c>
      <c r="FM70" s="5">
        <f t="shared" si="113"/>
        <v>0</v>
      </c>
      <c r="FN70" s="5">
        <f t="shared" si="113"/>
        <v>0</v>
      </c>
      <c r="FO70" s="5">
        <f t="shared" si="105"/>
        <v>0</v>
      </c>
      <c r="FP70" s="5">
        <f t="shared" si="105"/>
        <v>0</v>
      </c>
      <c r="FQ70" s="5">
        <f t="shared" si="105"/>
        <v>0</v>
      </c>
      <c r="FR70" s="5">
        <f t="shared" si="105"/>
        <v>0</v>
      </c>
      <c r="FS70" s="5">
        <f t="shared" si="105"/>
        <v>0</v>
      </c>
      <c r="FT70" s="5">
        <f t="shared" si="105"/>
        <v>0</v>
      </c>
      <c r="FU70" s="5">
        <f t="shared" si="105"/>
        <v>0</v>
      </c>
      <c r="FV70" s="5">
        <f t="shared" si="105"/>
        <v>0</v>
      </c>
      <c r="FW70" s="5">
        <f t="shared" si="114"/>
        <v>0</v>
      </c>
      <c r="FX70" s="5">
        <f t="shared" si="114"/>
        <v>0</v>
      </c>
    </row>
    <row r="71" spans="1:180" x14ac:dyDescent="0.2">
      <c r="A71" s="2">
        <v>30</v>
      </c>
      <c r="B71" s="1">
        <v>36404</v>
      </c>
      <c r="C71" s="6">
        <f>VLOOKUP(B71,'[1]1993'!$A$375:$IV$485,3,0)</f>
        <v>12863194</v>
      </c>
      <c r="D71" s="6">
        <f>VLOOKUP(B71,[2]jan94!$A$38:$IV$148,3,0)</f>
        <v>157784</v>
      </c>
      <c r="E71" s="6">
        <f>VLOOKUP(B71,[3]feb94!$A$38:$IV$148,3,0)</f>
        <v>87245</v>
      </c>
      <c r="F71" s="6">
        <f>VLOOKUP(B71,[4]mar94!$A$38:$IV$140,3,0)</f>
        <v>17790</v>
      </c>
      <c r="G71" s="6">
        <f>VLOOKUP(B71,[5]apr94!$A$38:$IV$146,3,0)</f>
        <v>94141</v>
      </c>
      <c r="H71" s="6">
        <f>VLOOKUP(B71,[6]may94!$A$38:$IV$1443,3,0)</f>
        <v>163250</v>
      </c>
      <c r="I71" s="6">
        <f>VLOOKUP(B71,[7]jun94!$A$38:$IV$143,3,0)</f>
        <v>57006</v>
      </c>
      <c r="J71" s="6">
        <f>VLOOKUP(B71,[8]jul94!$A$38:$IV$143,3,0)</f>
        <v>233317</v>
      </c>
      <c r="K71" s="6">
        <f>VLOOKUP(B71,[9]aug94!$A$38:$IV$142,3,0)</f>
        <v>92938</v>
      </c>
      <c r="L71" s="6">
        <f>VLOOKUP(B71,[10]sep94!$A$38:$IV$140,3,0)</f>
        <v>94554</v>
      </c>
      <c r="M71" s="6">
        <f>VLOOKUP(B71,[11]oct94!$A$38:$IV$139,3,0)</f>
        <v>83702</v>
      </c>
      <c r="N71" s="6">
        <f>VLOOKUP(B71,[12]nov94!$A$38:$IV$139,3,0)</f>
        <v>211805</v>
      </c>
      <c r="O71" s="6">
        <f>VLOOKUP(B71,[13]dec94!$A$38:$IV$138,3,0)</f>
        <v>74212</v>
      </c>
      <c r="P71" s="6">
        <f>VLOOKUP(B71,[14]jan95!$A$37:$IV$133,3,0)</f>
        <v>116125</v>
      </c>
      <c r="Q71" s="6">
        <f>VLOOKUP(B71,[15]feb95!$A$37:$IV$127,3,0)</f>
        <v>32164</v>
      </c>
      <c r="R71" s="6">
        <f>VLOOKUP(B71,[16]mar95!$A$37:$IV$128,3,0)</f>
        <v>31593</v>
      </c>
      <c r="S71" s="6">
        <f>VLOOKUP(B71,[17]apr95!$A$37:$IV$122,3,0)</f>
        <v>32048</v>
      </c>
      <c r="T71" s="6">
        <f>VLOOKUP(B71,[18]may95!$A$37:$IV$126,3,0)</f>
        <v>32303</v>
      </c>
      <c r="U71" s="6">
        <f>VLOOKUP(B71,[19]jun95!$A$37:$IV$141,3,0)</f>
        <v>49367</v>
      </c>
      <c r="V71" s="6" t="e">
        <f>VLOOKUP(B71,[20]jul95!$A$37:$IV$140,3,0)</f>
        <v>#N/A</v>
      </c>
      <c r="W71" s="6">
        <f>VLOOKUP(B71,[21]aug95!$A$37:$IV$139,3,0)</f>
        <v>31593</v>
      </c>
      <c r="X71" s="6">
        <f>VLOOKUP(B71,[22]sep95!$A$37:$IV$138,3,0)</f>
        <v>29204</v>
      </c>
      <c r="Y71" s="6">
        <f>VLOOKUP(B71,[23]oct95!$A$37:$IV$123,3,0)</f>
        <v>49389</v>
      </c>
      <c r="Z71" s="6">
        <f>VLOOKUP(B71,[24]nov95!$A$37:$IV$122,3,0)</f>
        <v>34886</v>
      </c>
      <c r="AA71" s="6">
        <f>VLOOKUP(B71,[25]dec95!$A$37:$IV$119,3,0)</f>
        <v>361610</v>
      </c>
      <c r="AB71" s="6">
        <f>VLOOKUP(B71,[26]jan96!$A$36:$IV$108,3,0)</f>
        <v>36740</v>
      </c>
      <c r="AC71" s="6">
        <f>VLOOKUP(B71,[27]feb96!$A$32:$IV$120,3,0)</f>
        <v>37499</v>
      </c>
      <c r="AD71" s="6">
        <f>VLOOKUP(B71,[28]mar96!$A$36:$IV$112,3,0)</f>
        <v>206442</v>
      </c>
      <c r="AE71" s="6">
        <f>VLOOKUP(B71,[29]apr96!$A$36:$IV$101,3,0)</f>
        <v>1874</v>
      </c>
      <c r="AF71" s="6">
        <f>VLOOKUP(B71,[30]may96!$A$36:$IV$111,3,0)</f>
        <v>4967</v>
      </c>
      <c r="AG71" s="6">
        <f>VLOOKUP(B71,[31]jun96!$A$36:$IV$111,3,0)</f>
        <v>700293</v>
      </c>
      <c r="AH71" s="6">
        <f>VLOOKUP(B71,[32]jul96!$A$35:$IV$72,3,0)</f>
        <v>18855</v>
      </c>
      <c r="AI71" s="6">
        <f>VLOOKUP(B71,[33]aug96!$A$35:$IV$98,3,0)</f>
        <v>645254</v>
      </c>
      <c r="AJ71" s="6">
        <f>VLOOKUP(B71,[34]sep96!$A$36:$IV$98,3,0)</f>
        <v>19452</v>
      </c>
      <c r="AK71" s="6">
        <f>VLOOKUP(B71,[35]oct96!$A$36:$IV$107,3,0)</f>
        <v>15993</v>
      </c>
      <c r="AL71" s="6">
        <f>VLOOKUP(B71,[36]nov96!$A$36:$IV$106,3,0)</f>
        <v>119164</v>
      </c>
      <c r="AM71" s="6">
        <f>VLOOKUP(B71,[37]dec96!$A$36:$IV$105,3,0)</f>
        <v>31903</v>
      </c>
      <c r="AN71" s="6">
        <f>VLOOKUP(B71,[38]jan97!$A$35:$IV$100,3,0)</f>
        <v>94544</v>
      </c>
      <c r="AO71" s="6">
        <f>VLOOKUP(B71,[39]feb97!$A$42:$IV$106,3,0)</f>
        <v>38597</v>
      </c>
      <c r="AP71" s="6">
        <f>VLOOKUP(B71,[40]mar97!$A$35:$IV$96,3,0)</f>
        <v>186113</v>
      </c>
      <c r="AQ71" s="6">
        <f>VLOOKUP(B71,[41]apr97!$A$35:$IV$97,3,0)</f>
        <v>77006</v>
      </c>
      <c r="AR71" s="6">
        <f>VLOOKUP(B71,[42]may97!$A$35:$IV$96,3,0)</f>
        <v>44116</v>
      </c>
      <c r="AS71" s="6">
        <f>VLOOKUP(B71,[43]jun97!$A$35:$IV$95,3,0)</f>
        <v>203227</v>
      </c>
      <c r="AT71" s="6">
        <f>VLOOKUP(B71,[44]jul97!$A$35:$IV$94,3,0)</f>
        <v>90187</v>
      </c>
      <c r="AU71" s="6">
        <f>VLOOKUP(B71,[45]aug97!$A$35:$IV$96,3,0)</f>
        <v>126165</v>
      </c>
      <c r="AV71" s="6">
        <f>VLOOKUP(B71,[46]sep97!$A$35:$IV$92,3,0)</f>
        <v>374518</v>
      </c>
      <c r="AW71" s="6">
        <f>VLOOKUP(B71,[47]oct97!$A$35:$IV$91,3,0)</f>
        <v>752263</v>
      </c>
      <c r="AX71" s="6">
        <f>VLOOKUP(B71,[48]nov97!$A$35:$IV$90,3,0)</f>
        <v>153306</v>
      </c>
      <c r="AY71" s="6">
        <f>VLOOKUP(B71,[49]dec97!$A$35:$IV$89,3,0)</f>
        <v>60066</v>
      </c>
      <c r="AZ71" s="6">
        <f>VLOOKUP(B71,[50]jan98!$A$34:$IV$84,3,0)</f>
        <v>277828</v>
      </c>
      <c r="BA71" s="6">
        <f>VLOOKUP(B71,[51]feb98!$A$34:$IV$82,3,0)</f>
        <v>1191985</v>
      </c>
      <c r="BB71" s="6">
        <f>VLOOKUP(B71,[52]mar98!$A$34:$IV$81,3,0)</f>
        <v>67102</v>
      </c>
      <c r="BC71" s="6">
        <f>VLOOKUP(B71,[53]apr98!$A$34:$IV$79,3,0)</f>
        <v>54392</v>
      </c>
      <c r="BD71" s="6">
        <f>VLOOKUP(B71,[54]may98!$A$34:$IV$79,3,0)</f>
        <v>996239</v>
      </c>
      <c r="BE71" s="6">
        <f>VLOOKUP(B71,[55]jun98!$A$34:$IV$79,3,0)</f>
        <v>63118</v>
      </c>
      <c r="BF71" s="6">
        <f>VLOOKUP(B71,[56]jul98!$A$46:$IV$90,3,0)</f>
        <v>319745</v>
      </c>
      <c r="BG71" s="6">
        <f>VLOOKUP(B71,[57]aug98!$A$34:$IV$78,3,0)</f>
        <v>113014</v>
      </c>
      <c r="BH71" s="6" t="e">
        <f>VLOOKUP(B71,[58]sep98!$A$34:$IV$74,3,0)</f>
        <v>#N/A</v>
      </c>
      <c r="BI71" s="6">
        <f>VLOOKUP(B71,[59]oct98!$A$50:$IV$89,3,0)</f>
        <v>572814</v>
      </c>
      <c r="BJ71" s="6">
        <f>VLOOKUP(B71,[60]nov98!$A$34:$IV$73,3,0)</f>
        <v>49086</v>
      </c>
      <c r="BK71" s="6">
        <f>VLOOKUP(B71,[61]dec98!$A$34:$IV$73,3,0)</f>
        <v>889081</v>
      </c>
      <c r="BL71" s="6">
        <f>VLOOKUP(B71,[62]jan99!$A$33:$IV$69,3,0)</f>
        <v>63780</v>
      </c>
      <c r="BM71" s="6">
        <f>VLOOKUP(B71,[63]feb99!$A$33:$IV$67,3,0)</f>
        <v>84967</v>
      </c>
      <c r="BN71" s="6">
        <f>VLOOKUP(B71,[64]mar99!$A$33:$IV$65,3,0)</f>
        <v>595589</v>
      </c>
      <c r="BO71" s="6">
        <f>VLOOKUP(B71,[65]apr99!$A$33:$IV$66,3,0)</f>
        <v>36948</v>
      </c>
      <c r="BP71" s="6">
        <f>VLOOKUP(B71,[66]may99!$A$33:$IV$64,3,0)</f>
        <v>133926</v>
      </c>
      <c r="BQ71" s="6">
        <f>VLOOKUP(B71,[67]jun99!$A$33:$IV$62,3,0)</f>
        <v>102041</v>
      </c>
      <c r="BR71" s="6">
        <f>VLOOKUP(B71,[68]jul99!$A$33:$IV$60,3,0)</f>
        <v>394271</v>
      </c>
      <c r="BS71" s="6">
        <f>VLOOKUP(B71,[69]aug99!$A$32:$IV$52,3,0)</f>
        <v>34469</v>
      </c>
      <c r="BT71" s="6">
        <f>VLOOKUP(B71,[70]sep99!$A$33:$IV$53,3,0)</f>
        <v>9541</v>
      </c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N71" s="4">
        <v>36404</v>
      </c>
      <c r="CO71" s="5">
        <f t="shared" si="134"/>
        <v>0.42877313333333333</v>
      </c>
      <c r="CP71" s="5">
        <f t="shared" si="134"/>
        <v>5.2594666666666672E-3</v>
      </c>
      <c r="CQ71" s="5">
        <f t="shared" si="134"/>
        <v>2.908166666666667E-3</v>
      </c>
      <c r="CR71" s="5">
        <f t="shared" si="134"/>
        <v>5.9299999999999999E-4</v>
      </c>
      <c r="CS71" s="5">
        <f t="shared" si="134"/>
        <v>3.1380333333333333E-3</v>
      </c>
      <c r="CT71" s="5">
        <f t="shared" si="134"/>
        <v>5.4416666666666667E-3</v>
      </c>
      <c r="CU71" s="5">
        <f t="shared" si="134"/>
        <v>1.9002000000000001E-3</v>
      </c>
      <c r="CV71" s="5">
        <f t="shared" si="134"/>
        <v>7.7772333333333329E-3</v>
      </c>
      <c r="CW71" s="5">
        <f t="shared" si="134"/>
        <v>3.0979333333333334E-3</v>
      </c>
      <c r="CX71" s="5">
        <f t="shared" si="134"/>
        <v>3.1518000000000002E-3</v>
      </c>
      <c r="CY71" s="5">
        <f t="shared" si="134"/>
        <v>2.7900666666666666E-3</v>
      </c>
      <c r="CZ71" s="5">
        <f t="shared" si="134"/>
        <v>7.0601666666666668E-3</v>
      </c>
      <c r="DA71" s="5">
        <f t="shared" si="134"/>
        <v>2.4737333333333333E-3</v>
      </c>
      <c r="DB71" s="5">
        <f t="shared" si="134"/>
        <v>3.8708333333333333E-3</v>
      </c>
      <c r="DC71" s="5">
        <f t="shared" si="134"/>
        <v>1.0721333333333332E-3</v>
      </c>
      <c r="DD71" s="5">
        <f t="shared" si="109"/>
        <v>1.0531000000000002E-3</v>
      </c>
      <c r="DE71" s="5">
        <f t="shared" si="117"/>
        <v>1.0682666666666668E-3</v>
      </c>
      <c r="DF71" s="5">
        <f t="shared" si="118"/>
        <v>1.0767666666666666E-3</v>
      </c>
      <c r="DG71" s="5">
        <f t="shared" si="119"/>
        <v>1.6455666666666667E-3</v>
      </c>
      <c r="DH71" s="5" t="e">
        <f t="shared" si="120"/>
        <v>#N/A</v>
      </c>
      <c r="DI71" s="5">
        <f t="shared" si="121"/>
        <v>1.0531000000000002E-3</v>
      </c>
      <c r="DJ71" s="5">
        <f t="shared" si="122"/>
        <v>9.7346666666666673E-4</v>
      </c>
      <c r="DK71" s="5">
        <f t="shared" si="123"/>
        <v>1.6463000000000001E-3</v>
      </c>
      <c r="DL71" s="5">
        <f t="shared" si="124"/>
        <v>1.1628666666666668E-3</v>
      </c>
      <c r="DM71" s="5">
        <f t="shared" si="125"/>
        <v>1.2053666666666666E-2</v>
      </c>
      <c r="DN71" s="5">
        <f t="shared" si="126"/>
        <v>1.2246666666666667E-3</v>
      </c>
      <c r="DO71" s="5">
        <f t="shared" si="127"/>
        <v>1.2499666666666667E-3</v>
      </c>
      <c r="DP71" s="5">
        <f t="shared" si="128"/>
        <v>6.8813999999999993E-3</v>
      </c>
      <c r="DQ71" s="5">
        <f t="shared" si="129"/>
        <v>6.2466666666666663E-5</v>
      </c>
      <c r="DR71" s="5">
        <f t="shared" si="130"/>
        <v>1.6556666666666666E-4</v>
      </c>
      <c r="DS71" s="5">
        <f t="shared" si="131"/>
        <v>2.3343100000000002E-2</v>
      </c>
      <c r="DT71" s="5">
        <f t="shared" si="132"/>
        <v>6.2850000000000004E-4</v>
      </c>
      <c r="DU71" s="5">
        <f t="shared" si="132"/>
        <v>2.1508466666666667E-2</v>
      </c>
      <c r="DV71" s="5">
        <f t="shared" si="132"/>
        <v>6.4840000000000004E-4</v>
      </c>
      <c r="DW71" s="5">
        <f t="shared" si="132"/>
        <v>5.331E-4</v>
      </c>
      <c r="DX71" s="5">
        <f t="shared" si="132"/>
        <v>3.9721333333333332E-3</v>
      </c>
      <c r="DY71" s="5">
        <f t="shared" si="132"/>
        <v>1.0634333333333333E-3</v>
      </c>
      <c r="DZ71" s="5">
        <f t="shared" si="132"/>
        <v>3.1514666666666667E-3</v>
      </c>
      <c r="EA71" s="5">
        <f t="shared" si="132"/>
        <v>1.2865666666666666E-3</v>
      </c>
      <c r="EB71" s="5">
        <f t="shared" si="132"/>
        <v>6.2037666666666666E-3</v>
      </c>
      <c r="EC71" s="5">
        <f t="shared" si="132"/>
        <v>2.5668666666666669E-3</v>
      </c>
      <c r="ED71" s="5">
        <f t="shared" si="132"/>
        <v>1.4705333333333334E-3</v>
      </c>
      <c r="EE71" s="5">
        <f t="shared" si="132"/>
        <v>6.7742333333333333E-3</v>
      </c>
      <c r="EF71" s="5">
        <f t="shared" si="136"/>
        <v>3.0062333333333332E-3</v>
      </c>
      <c r="EG71" s="5">
        <f t="shared" si="137"/>
        <v>4.2055E-3</v>
      </c>
      <c r="EH71" s="5">
        <f t="shared" si="138"/>
        <v>1.2483933333333334E-2</v>
      </c>
      <c r="EI71" s="5">
        <f t="shared" si="139"/>
        <v>2.5075433333333334E-2</v>
      </c>
      <c r="EJ71" s="5">
        <f t="shared" si="140"/>
        <v>5.1101999999999996E-3</v>
      </c>
      <c r="EK71" s="5">
        <f t="shared" si="116"/>
        <v>2.0022E-3</v>
      </c>
      <c r="EL71" s="5">
        <f t="shared" si="115"/>
        <v>9.2609333333333339E-3</v>
      </c>
      <c r="EM71" s="5">
        <f t="shared" si="115"/>
        <v>3.9732833333333335E-2</v>
      </c>
      <c r="EN71" s="5">
        <f t="shared" si="115"/>
        <v>2.236733333333333E-3</v>
      </c>
      <c r="EO71" s="5">
        <f t="shared" si="115"/>
        <v>1.8130666666666669E-3</v>
      </c>
      <c r="EP71" s="5">
        <f t="shared" si="115"/>
        <v>3.3207966666666665E-2</v>
      </c>
      <c r="EQ71" s="5">
        <f t="shared" si="115"/>
        <v>2.1039333333333333E-3</v>
      </c>
      <c r="ER71" s="5">
        <f t="shared" si="115"/>
        <v>1.0658166666666666E-2</v>
      </c>
      <c r="ES71" s="5">
        <f t="shared" si="115"/>
        <v>3.7671333333333334E-3</v>
      </c>
      <c r="ET71" s="5" t="e">
        <f t="shared" si="115"/>
        <v>#N/A</v>
      </c>
      <c r="EU71" s="5">
        <f t="shared" si="115"/>
        <v>1.9093800000000001E-2</v>
      </c>
      <c r="EV71" s="5">
        <f t="shared" si="115"/>
        <v>1.6362E-3</v>
      </c>
      <c r="EW71" s="5">
        <f t="shared" si="115"/>
        <v>2.9636033333333332E-2</v>
      </c>
      <c r="EX71" s="5">
        <f t="shared" si="115"/>
        <v>2.1260000000000003E-3</v>
      </c>
      <c r="EY71" s="5">
        <f t="shared" si="115"/>
        <v>2.8322333333333336E-3</v>
      </c>
      <c r="EZ71" s="5">
        <f t="shared" si="115"/>
        <v>1.9852966666666669E-2</v>
      </c>
      <c r="FA71" s="5">
        <f t="shared" si="115"/>
        <v>1.2316E-3</v>
      </c>
      <c r="FB71" s="5">
        <f t="shared" si="135"/>
        <v>4.4641999999999998E-3</v>
      </c>
      <c r="FC71" s="5">
        <f t="shared" si="135"/>
        <v>3.401366666666667E-3</v>
      </c>
      <c r="FD71" s="5">
        <f t="shared" si="135"/>
        <v>1.3142366666666665E-2</v>
      </c>
      <c r="FE71" s="5">
        <f t="shared" si="135"/>
        <v>1.1489666666666667E-3</v>
      </c>
      <c r="FF71" s="5">
        <f t="shared" si="135"/>
        <v>3.1803333333333333E-4</v>
      </c>
      <c r="FG71" s="5">
        <f t="shared" si="135"/>
        <v>0</v>
      </c>
      <c r="FH71" s="5">
        <f t="shared" si="133"/>
        <v>0</v>
      </c>
      <c r="FI71" s="5">
        <f t="shared" si="133"/>
        <v>0</v>
      </c>
      <c r="FJ71" s="5">
        <f t="shared" si="133"/>
        <v>0</v>
      </c>
      <c r="FK71" s="5">
        <f t="shared" si="133"/>
        <v>0</v>
      </c>
      <c r="FL71" s="5">
        <f t="shared" si="113"/>
        <v>0</v>
      </c>
      <c r="FM71" s="5">
        <f t="shared" si="113"/>
        <v>0</v>
      </c>
      <c r="FN71" s="5">
        <f t="shared" si="113"/>
        <v>0</v>
      </c>
      <c r="FO71" s="5">
        <f t="shared" si="105"/>
        <v>0</v>
      </c>
      <c r="FP71" s="5">
        <f t="shared" si="105"/>
        <v>0</v>
      </c>
      <c r="FQ71" s="5">
        <f t="shared" si="105"/>
        <v>0</v>
      </c>
      <c r="FR71" s="5">
        <f t="shared" si="105"/>
        <v>0</v>
      </c>
      <c r="FS71" s="5">
        <f t="shared" si="105"/>
        <v>0</v>
      </c>
      <c r="FT71" s="5">
        <f t="shared" si="105"/>
        <v>0</v>
      </c>
      <c r="FU71" s="5">
        <f t="shared" si="105"/>
        <v>0</v>
      </c>
      <c r="FV71" s="5">
        <f t="shared" si="105"/>
        <v>0</v>
      </c>
      <c r="FW71" s="5">
        <f t="shared" si="114"/>
        <v>0</v>
      </c>
      <c r="FX71" s="5">
        <f t="shared" si="114"/>
        <v>0</v>
      </c>
    </row>
    <row r="72" spans="1:180" x14ac:dyDescent="0.2">
      <c r="A72" s="2">
        <v>31</v>
      </c>
      <c r="B72" s="1">
        <v>36434</v>
      </c>
      <c r="C72" s="6">
        <f>VLOOKUP(B72,'[1]1993'!$A$375:$IV$485,3,0)</f>
        <v>14221800</v>
      </c>
      <c r="D72" s="6">
        <f>VLOOKUP(B72,[2]jan94!$A$38:$IV$148,3,0)</f>
        <v>149272</v>
      </c>
      <c r="E72" s="6">
        <f>VLOOKUP(B72,[3]feb94!$A$38:$IV$148,3,0)</f>
        <v>83936</v>
      </c>
      <c r="F72" s="6">
        <f>VLOOKUP(B72,[4]mar94!$A$38:$IV$140,3,0)</f>
        <v>24738</v>
      </c>
      <c r="G72" s="6">
        <f>VLOOKUP(B72,[5]apr94!$A$38:$IV$146,3,0)</f>
        <v>73157</v>
      </c>
      <c r="H72" s="6">
        <f>VLOOKUP(B72,[6]may94!$A$38:$IV$1443,3,0)</f>
        <v>143341</v>
      </c>
      <c r="I72" s="6">
        <f>VLOOKUP(B72,[7]jun94!$A$38:$IV$143,3,0)</f>
        <v>31723</v>
      </c>
      <c r="J72" s="6">
        <f>VLOOKUP(B72,[8]jul94!$A$38:$IV$143,3,0)</f>
        <v>205927</v>
      </c>
      <c r="K72" s="6">
        <f>VLOOKUP(B72,[9]aug94!$A$38:$IV$142,3,0)</f>
        <v>83344</v>
      </c>
      <c r="L72" s="6">
        <f>VLOOKUP(B72,[10]sep94!$A$38:$IV$140,3,0)</f>
        <v>88392</v>
      </c>
      <c r="M72" s="6">
        <f>VLOOKUP(B72,[11]oct94!$A$38:$IV$139,3,0)</f>
        <v>63420</v>
      </c>
      <c r="N72" s="6">
        <f>VLOOKUP(B72,[12]nov94!$A$38:$IV$139,3,0)</f>
        <v>189462</v>
      </c>
      <c r="O72" s="6">
        <f>VLOOKUP(B72,[13]dec94!$A$38:$IV$138,3,0)</f>
        <v>72338</v>
      </c>
      <c r="P72" s="6">
        <f>VLOOKUP(B72,[14]jan95!$A$37:$IV$133,3,0)</f>
        <v>104655</v>
      </c>
      <c r="Q72" s="6">
        <f>VLOOKUP(B72,[15]feb95!$A$37:$IV$127,3,0)</f>
        <v>29695</v>
      </c>
      <c r="R72" s="6">
        <f>VLOOKUP(B72,[16]mar95!$A$37:$IV$128,3,0)</f>
        <v>35637</v>
      </c>
      <c r="S72" s="6">
        <f>VLOOKUP(B72,[17]apr95!$A$37:$IV$122,3,0)</f>
        <v>33018</v>
      </c>
      <c r="T72" s="6">
        <f>VLOOKUP(B72,[18]may95!$A$37:$IV$126,3,0)</f>
        <v>29094</v>
      </c>
      <c r="U72" s="6">
        <f>VLOOKUP(B72,[19]jun95!$A$37:$IV$141,3,0)</f>
        <v>43699</v>
      </c>
      <c r="V72" s="6" t="e">
        <f>VLOOKUP(B72,[20]jul95!$A$37:$IV$140,3,0)</f>
        <v>#N/A</v>
      </c>
      <c r="W72" s="6">
        <f>VLOOKUP(B72,[21]aug95!$A$37:$IV$139,3,0)</f>
        <v>30679</v>
      </c>
      <c r="X72" s="6">
        <f>VLOOKUP(B72,[22]sep95!$A$37:$IV$138,3,0)</f>
        <v>30544</v>
      </c>
      <c r="Y72" s="6">
        <f>VLOOKUP(B72,[23]oct95!$A$37:$IV$123,3,0)</f>
        <v>51926</v>
      </c>
      <c r="Z72" s="6">
        <f>VLOOKUP(B72,[24]nov95!$A$37:$IV$122,3,0)</f>
        <v>34639</v>
      </c>
      <c r="AA72" s="6">
        <f>VLOOKUP(B72,[25]dec95!$A$37:$IV$119,3,0)</f>
        <v>392713</v>
      </c>
      <c r="AB72" s="6">
        <f>VLOOKUP(B72,[26]jan96!$A$36:$IV$108,3,0)</f>
        <v>34017</v>
      </c>
      <c r="AC72" s="6">
        <f>VLOOKUP(B72,[27]feb96!$A$32:$IV$120,3,0)</f>
        <v>35413</v>
      </c>
      <c r="AD72" s="6">
        <f>VLOOKUP(B72,[28]mar96!$A$36:$IV$112,3,0)</f>
        <v>211943</v>
      </c>
      <c r="AE72" s="6">
        <f>VLOOKUP(B72,[29]apr96!$A$36:$IV$101,3,0)</f>
        <v>2396</v>
      </c>
      <c r="AF72" s="6">
        <f>VLOOKUP(B72,[30]may96!$A$36:$IV$111,3,0)</f>
        <v>5275</v>
      </c>
      <c r="AG72" s="6">
        <f>VLOOKUP(B72,[31]jun96!$A$36:$IV$111,3,0)</f>
        <v>695746</v>
      </c>
      <c r="AH72" s="6">
        <f>VLOOKUP(B72,[32]jul96!$A$35:$IV$72,3,0)</f>
        <v>18895</v>
      </c>
      <c r="AI72" s="6">
        <f>VLOOKUP(B72,[33]aug96!$A$35:$IV$98,3,0)</f>
        <v>703111</v>
      </c>
      <c r="AJ72" s="6">
        <f>VLOOKUP(B72,[34]sep96!$A$36:$IV$98,3,0)</f>
        <v>19446</v>
      </c>
      <c r="AK72" s="6">
        <f>VLOOKUP(B72,[35]oct96!$A$36:$IV$107,3,0)</f>
        <v>16433</v>
      </c>
      <c r="AL72" s="6">
        <f>VLOOKUP(B72,[36]nov96!$A$36:$IV$106,3,0)</f>
        <v>111827</v>
      </c>
      <c r="AM72" s="6">
        <f>VLOOKUP(B72,[37]dec96!$A$36:$IV$105,3,0)</f>
        <v>21976</v>
      </c>
      <c r="AN72" s="6">
        <f>VLOOKUP(B72,[38]jan97!$A$35:$IV$100,3,0)</f>
        <v>93333</v>
      </c>
      <c r="AO72" s="6">
        <f>VLOOKUP(B72,[39]feb97!$A$42:$IV$106,3,0)</f>
        <v>22633</v>
      </c>
      <c r="AP72" s="6">
        <f>VLOOKUP(B72,[40]mar97!$A$35:$IV$96,3,0)</f>
        <v>184989</v>
      </c>
      <c r="AQ72" s="6">
        <f>VLOOKUP(B72,[41]apr97!$A$35:$IV$97,3,0)</f>
        <v>76512</v>
      </c>
      <c r="AR72" s="6">
        <f>VLOOKUP(B72,[42]may97!$A$35:$IV$96,3,0)</f>
        <v>43381</v>
      </c>
      <c r="AS72" s="6">
        <f>VLOOKUP(B72,[43]jun97!$A$35:$IV$95,3,0)</f>
        <v>197621</v>
      </c>
      <c r="AT72" s="6">
        <f>VLOOKUP(B72,[44]jul97!$A$35:$IV$94,3,0)</f>
        <v>87353</v>
      </c>
      <c r="AU72" s="6">
        <f>VLOOKUP(B72,[45]aug97!$A$35:$IV$96,3,0)</f>
        <v>94812</v>
      </c>
      <c r="AV72" s="6">
        <f>VLOOKUP(B72,[46]sep97!$A$35:$IV$92,3,0)</f>
        <v>362373</v>
      </c>
      <c r="AW72" s="6">
        <f>VLOOKUP(B72,[47]oct97!$A$35:$IV$91,3,0)</f>
        <v>703775</v>
      </c>
      <c r="AX72" s="6">
        <f>VLOOKUP(B72,[48]nov97!$A$35:$IV$90,3,0)</f>
        <v>147635</v>
      </c>
      <c r="AY72" s="6">
        <f>VLOOKUP(B72,[49]dec97!$A$35:$IV$89,3,0)</f>
        <v>56986</v>
      </c>
      <c r="AZ72" s="6">
        <f>VLOOKUP(B72,[50]jan98!$A$34:$IV$84,3,0)</f>
        <v>255088</v>
      </c>
      <c r="BA72" s="6">
        <f>VLOOKUP(B72,[51]feb98!$A$34:$IV$82,3,0)</f>
        <v>1215467</v>
      </c>
      <c r="BB72" s="6">
        <f>VLOOKUP(B72,[52]mar98!$A$34:$IV$81,3,0)</f>
        <v>66341</v>
      </c>
      <c r="BC72" s="6">
        <f>VLOOKUP(B72,[53]apr98!$A$34:$IV$79,3,0)</f>
        <v>53337</v>
      </c>
      <c r="BD72" s="6">
        <f>VLOOKUP(B72,[54]may98!$A$34:$IV$79,3,0)</f>
        <v>997829</v>
      </c>
      <c r="BE72" s="6">
        <f>VLOOKUP(B72,[55]jun98!$A$34:$IV$79,3,0)</f>
        <v>63893</v>
      </c>
      <c r="BF72" s="6">
        <f>VLOOKUP(B72,[56]jul98!$A$46:$IV$90,3,0)</f>
        <v>272563</v>
      </c>
      <c r="BG72" s="6">
        <f>VLOOKUP(B72,[57]aug98!$A$34:$IV$78,3,0)</f>
        <v>108536</v>
      </c>
      <c r="BH72" s="6" t="e">
        <f>VLOOKUP(B72,[58]sep98!$A$34:$IV$74,3,0)</f>
        <v>#N/A</v>
      </c>
      <c r="BI72" s="6">
        <f>VLOOKUP(B72,[59]oct98!$A$50:$IV$89,3,0)</f>
        <v>578915</v>
      </c>
      <c r="BJ72" s="6">
        <f>VLOOKUP(B72,[60]nov98!$A$34:$IV$73,3,0)</f>
        <v>48683</v>
      </c>
      <c r="BK72" s="6">
        <f>VLOOKUP(B72,[61]dec98!$A$34:$IV$73,3,0)</f>
        <v>830971</v>
      </c>
      <c r="BL72" s="6">
        <f>VLOOKUP(B72,[62]jan99!$A$33:$IV$69,3,0)</f>
        <v>50843</v>
      </c>
      <c r="BM72" s="6">
        <f>VLOOKUP(B72,[63]feb99!$A$33:$IV$67,3,0)</f>
        <v>86757</v>
      </c>
      <c r="BN72" s="6">
        <f>VLOOKUP(B72,[64]mar99!$A$33:$IV$65,3,0)</f>
        <v>583141</v>
      </c>
      <c r="BO72" s="6">
        <f>VLOOKUP(B72,[65]apr99!$A$33:$IV$66,3,0)</f>
        <v>7718</v>
      </c>
      <c r="BP72" s="6">
        <f>VLOOKUP(B72,[66]may99!$A$33:$IV$64,3,0)</f>
        <v>118302</v>
      </c>
      <c r="BQ72" s="6">
        <f>VLOOKUP(B72,[67]jun99!$A$33:$IV$62,3,0)</f>
        <v>106239</v>
      </c>
      <c r="BR72" s="6">
        <f>VLOOKUP(B72,[68]jul99!$A$33:$IV$60,3,0)</f>
        <v>381533</v>
      </c>
      <c r="BS72" s="6">
        <f>VLOOKUP(B72,[69]aug99!$A$32:$IV$52,3,0)</f>
        <v>40703</v>
      </c>
      <c r="BT72" s="6">
        <f>VLOOKUP(B72,[70]sep99!$A$33:$IV$53,3,0)</f>
        <v>24863</v>
      </c>
      <c r="BU72" s="6">
        <f>VLOOKUP(B72,[71]oct99!$A$33:$IV$56,3,0)</f>
        <v>233201</v>
      </c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N72" s="4">
        <v>36434</v>
      </c>
      <c r="CO72" s="5">
        <f t="shared" si="134"/>
        <v>0.45876774193548386</v>
      </c>
      <c r="CP72" s="5">
        <f t="shared" si="134"/>
        <v>4.8152258064516123E-3</v>
      </c>
      <c r="CQ72" s="5">
        <f t="shared" si="134"/>
        <v>2.7076129032258065E-3</v>
      </c>
      <c r="CR72" s="5">
        <f t="shared" si="134"/>
        <v>7.9799999999999999E-4</v>
      </c>
      <c r="CS72" s="5">
        <f t="shared" si="134"/>
        <v>2.3599032258064517E-3</v>
      </c>
      <c r="CT72" s="5">
        <f t="shared" si="134"/>
        <v>4.6239032258064512E-3</v>
      </c>
      <c r="CU72" s="5">
        <f t="shared" si="134"/>
        <v>1.0233225806451614E-3</v>
      </c>
      <c r="CV72" s="5">
        <f t="shared" si="134"/>
        <v>6.6428064516129036E-3</v>
      </c>
      <c r="CW72" s="5">
        <f t="shared" si="134"/>
        <v>2.6885161290322581E-3</v>
      </c>
      <c r="CX72" s="5">
        <f t="shared" si="134"/>
        <v>2.8513548387096772E-3</v>
      </c>
      <c r="CY72" s="5">
        <f t="shared" si="134"/>
        <v>2.0458064516129032E-3</v>
      </c>
      <c r="CZ72" s="5">
        <f t="shared" si="134"/>
        <v>6.1116774193548384E-3</v>
      </c>
      <c r="DA72" s="5">
        <f t="shared" si="134"/>
        <v>2.3334838709677419E-3</v>
      </c>
      <c r="DB72" s="5">
        <f t="shared" si="134"/>
        <v>3.3759677419354837E-3</v>
      </c>
      <c r="DC72" s="5">
        <f t="shared" si="134"/>
        <v>9.5790322580645163E-4</v>
      </c>
      <c r="DD72" s="5">
        <f t="shared" si="109"/>
        <v>1.1495806451612904E-3</v>
      </c>
      <c r="DE72" s="5">
        <f t="shared" si="117"/>
        <v>1.0650967741935484E-3</v>
      </c>
      <c r="DF72" s="5">
        <f t="shared" si="118"/>
        <v>9.3851612903225799E-4</v>
      </c>
      <c r="DG72" s="5">
        <f t="shared" si="119"/>
        <v>1.4096451612903226E-3</v>
      </c>
      <c r="DH72" s="5" t="e">
        <f t="shared" si="120"/>
        <v>#N/A</v>
      </c>
      <c r="DI72" s="5">
        <f t="shared" si="121"/>
        <v>9.8964516129032261E-4</v>
      </c>
      <c r="DJ72" s="5">
        <f t="shared" si="122"/>
        <v>9.8529032258064513E-4</v>
      </c>
      <c r="DK72" s="5">
        <f t="shared" si="123"/>
        <v>1.6750322580645161E-3</v>
      </c>
      <c r="DL72" s="5">
        <f t="shared" si="124"/>
        <v>1.1173870967741935E-3</v>
      </c>
      <c r="DM72" s="5">
        <f t="shared" si="125"/>
        <v>1.2668161290322579E-2</v>
      </c>
      <c r="DN72" s="5">
        <f t="shared" si="126"/>
        <v>1.0973225806451613E-3</v>
      </c>
      <c r="DO72" s="5">
        <f t="shared" si="127"/>
        <v>1.1423548387096774E-3</v>
      </c>
      <c r="DP72" s="5">
        <f t="shared" si="128"/>
        <v>6.8368709677419353E-3</v>
      </c>
      <c r="DQ72" s="5">
        <f t="shared" si="129"/>
        <v>7.7290322580645166E-5</v>
      </c>
      <c r="DR72" s="5">
        <f t="shared" si="130"/>
        <v>1.7016129032258065E-4</v>
      </c>
      <c r="DS72" s="5">
        <f t="shared" si="131"/>
        <v>2.244341935483871E-2</v>
      </c>
      <c r="DT72" s="5">
        <f t="shared" si="132"/>
        <v>6.0951612903225802E-4</v>
      </c>
      <c r="DU72" s="5">
        <f t="shared" si="132"/>
        <v>2.2681E-2</v>
      </c>
      <c r="DV72" s="5">
        <f t="shared" si="132"/>
        <v>6.2729032258064521E-4</v>
      </c>
      <c r="DW72" s="5">
        <f t="shared" si="132"/>
        <v>5.3009677419354833E-4</v>
      </c>
      <c r="DX72" s="5">
        <f t="shared" si="132"/>
        <v>3.6073225806451613E-3</v>
      </c>
      <c r="DY72" s="5">
        <f t="shared" si="132"/>
        <v>7.0890322580645154E-4</v>
      </c>
      <c r="DZ72" s="5">
        <f t="shared" si="132"/>
        <v>3.0107419354838709E-3</v>
      </c>
      <c r="EA72" s="5">
        <f t="shared" si="132"/>
        <v>7.3009677419354842E-4</v>
      </c>
      <c r="EB72" s="5">
        <f t="shared" si="132"/>
        <v>5.967387096774193E-3</v>
      </c>
      <c r="EC72" s="5">
        <f t="shared" si="132"/>
        <v>2.4681290322580646E-3</v>
      </c>
      <c r="ED72" s="5">
        <f t="shared" si="132"/>
        <v>1.3993870967741937E-3</v>
      </c>
      <c r="EE72" s="5">
        <f t="shared" si="132"/>
        <v>6.3748709677419356E-3</v>
      </c>
      <c r="EF72" s="5">
        <f t="shared" si="136"/>
        <v>2.8178387096774193E-3</v>
      </c>
      <c r="EG72" s="5">
        <f t="shared" si="137"/>
        <v>3.0584516129032258E-3</v>
      </c>
      <c r="EH72" s="5">
        <f t="shared" si="138"/>
        <v>1.1689451612903226E-2</v>
      </c>
      <c r="EI72" s="5">
        <f t="shared" si="139"/>
        <v>2.2702419354838712E-2</v>
      </c>
      <c r="EJ72" s="5">
        <f t="shared" si="140"/>
        <v>4.7624193548387091E-3</v>
      </c>
      <c r="EK72" s="5">
        <f t="shared" si="116"/>
        <v>1.8382580645161292E-3</v>
      </c>
      <c r="EL72" s="5">
        <f t="shared" si="115"/>
        <v>8.2286451612903228E-3</v>
      </c>
      <c r="EM72" s="5">
        <f t="shared" si="115"/>
        <v>3.920861290322581E-2</v>
      </c>
      <c r="EN72" s="5">
        <f t="shared" si="115"/>
        <v>2.140032258064516E-3</v>
      </c>
      <c r="EO72" s="5">
        <f t="shared" si="115"/>
        <v>1.7205483870967743E-3</v>
      </c>
      <c r="EP72" s="5">
        <f t="shared" si="115"/>
        <v>3.2188032258064513E-2</v>
      </c>
      <c r="EQ72" s="5">
        <f t="shared" si="115"/>
        <v>2.0610645161290323E-3</v>
      </c>
      <c r="ER72" s="5">
        <f t="shared" si="115"/>
        <v>8.7923548387096769E-3</v>
      </c>
      <c r="ES72" s="5">
        <f t="shared" si="115"/>
        <v>3.5011612903225802E-3</v>
      </c>
      <c r="ET72" s="5" t="e">
        <f t="shared" si="115"/>
        <v>#N/A</v>
      </c>
      <c r="EU72" s="5">
        <f t="shared" si="115"/>
        <v>1.8674677419354836E-2</v>
      </c>
      <c r="EV72" s="5">
        <f t="shared" si="115"/>
        <v>1.5704193548387096E-3</v>
      </c>
      <c r="EW72" s="5">
        <f t="shared" si="115"/>
        <v>2.6805516129032259E-2</v>
      </c>
      <c r="EX72" s="5">
        <f t="shared" si="115"/>
        <v>1.6400967741935484E-3</v>
      </c>
      <c r="EY72" s="5">
        <f t="shared" si="115"/>
        <v>2.7986129032258064E-3</v>
      </c>
      <c r="EZ72" s="5">
        <f t="shared" si="115"/>
        <v>1.8811000000000001E-2</v>
      </c>
      <c r="FA72" s="5">
        <f t="shared" ref="FA72:FA88" si="141">(BO72/1000000)/$A72</f>
        <v>2.4896774193548387E-4</v>
      </c>
      <c r="FB72" s="5">
        <f t="shared" si="135"/>
        <v>3.8161935483870969E-3</v>
      </c>
      <c r="FC72" s="5">
        <f t="shared" si="135"/>
        <v>3.4270645161290324E-3</v>
      </c>
      <c r="FD72" s="5">
        <f t="shared" si="135"/>
        <v>1.2307516129032258E-2</v>
      </c>
      <c r="FE72" s="5">
        <f t="shared" si="135"/>
        <v>1.3130000000000001E-3</v>
      </c>
      <c r="FF72" s="5">
        <f t="shared" si="135"/>
        <v>8.0203225806451609E-4</v>
      </c>
      <c r="FG72" s="5">
        <f t="shared" si="135"/>
        <v>7.5226129032258063E-3</v>
      </c>
      <c r="FH72" s="5">
        <f t="shared" si="133"/>
        <v>0</v>
      </c>
      <c r="FI72" s="5">
        <f t="shared" si="133"/>
        <v>0</v>
      </c>
      <c r="FJ72" s="5">
        <f t="shared" si="133"/>
        <v>0</v>
      </c>
      <c r="FK72" s="5">
        <f t="shared" si="133"/>
        <v>0</v>
      </c>
      <c r="FL72" s="5">
        <f t="shared" si="113"/>
        <v>0</v>
      </c>
      <c r="FM72" s="5">
        <f t="shared" si="113"/>
        <v>0</v>
      </c>
      <c r="FN72" s="5">
        <f t="shared" si="113"/>
        <v>0</v>
      </c>
      <c r="FO72" s="5">
        <f t="shared" si="105"/>
        <v>0</v>
      </c>
      <c r="FP72" s="5">
        <f t="shared" si="105"/>
        <v>0</v>
      </c>
      <c r="FQ72" s="5">
        <f t="shared" si="105"/>
        <v>0</v>
      </c>
      <c r="FR72" s="5">
        <f t="shared" si="105"/>
        <v>0</v>
      </c>
      <c r="FS72" s="5">
        <f t="shared" si="105"/>
        <v>0</v>
      </c>
      <c r="FT72" s="5">
        <f t="shared" si="105"/>
        <v>0</v>
      </c>
      <c r="FU72" s="5">
        <f t="shared" si="105"/>
        <v>0</v>
      </c>
      <c r="FV72" s="5">
        <f t="shared" si="105"/>
        <v>0</v>
      </c>
      <c r="FW72" s="5">
        <f t="shared" si="114"/>
        <v>0</v>
      </c>
      <c r="FX72" s="5">
        <f t="shared" si="114"/>
        <v>0</v>
      </c>
    </row>
    <row r="73" spans="1:180" x14ac:dyDescent="0.2">
      <c r="A73" s="2">
        <v>30</v>
      </c>
      <c r="B73" s="1">
        <v>36465</v>
      </c>
      <c r="C73" s="6">
        <f>VLOOKUP(B73,'[1]1993'!$A$375:$IV$485,3,0)</f>
        <v>13986086</v>
      </c>
      <c r="D73" s="6">
        <f>VLOOKUP(B73,[2]jan94!$A$38:$IV$148,3,0)</f>
        <v>159143</v>
      </c>
      <c r="E73" s="6">
        <f>VLOOKUP(B73,[3]feb94!$A$38:$IV$148,3,0)</f>
        <v>78784</v>
      </c>
      <c r="F73" s="6">
        <f>VLOOKUP(B73,[4]mar94!$A$38:$IV$140,3,0)</f>
        <v>21807</v>
      </c>
      <c r="G73" s="6">
        <f>VLOOKUP(B73,[5]apr94!$A$38:$IV$146,3,0)</f>
        <v>79191</v>
      </c>
      <c r="H73" s="6">
        <f>VLOOKUP(B73,[6]may94!$A$38:$IV$1443,3,0)</f>
        <v>145693</v>
      </c>
      <c r="I73" s="6">
        <f>VLOOKUP(B73,[7]jun94!$A$38:$IV$143,3,0)</f>
        <v>51679</v>
      </c>
      <c r="J73" s="6">
        <f>VLOOKUP(B73,[8]jul94!$A$38:$IV$143,3,0)</f>
        <v>232543</v>
      </c>
      <c r="K73" s="6">
        <f>VLOOKUP(B73,[9]aug94!$A$38:$IV$142,3,0)</f>
        <v>86650</v>
      </c>
      <c r="L73" s="6">
        <f>VLOOKUP(B73,[10]sep94!$A$38:$IV$140,3,0)</f>
        <v>80041</v>
      </c>
      <c r="M73" s="6">
        <f>VLOOKUP(B73,[11]oct94!$A$38:$IV$139,3,0)</f>
        <v>77733</v>
      </c>
      <c r="N73" s="6">
        <f>VLOOKUP(B73,[12]nov94!$A$38:$IV$139,3,0)</f>
        <v>208089</v>
      </c>
      <c r="O73" s="6">
        <f>VLOOKUP(B73,[13]dec94!$A$38:$IV$138,3,0)</f>
        <v>84206</v>
      </c>
      <c r="P73" s="6">
        <f>VLOOKUP(B73,[14]jan95!$A$37:$IV$133,3,0)</f>
        <v>99011</v>
      </c>
      <c r="Q73" s="6">
        <f>VLOOKUP(B73,[15]feb95!$A$37:$IV$127,3,0)</f>
        <v>25458</v>
      </c>
      <c r="R73" s="6">
        <f>VLOOKUP(B73,[16]mar95!$A$37:$IV$128,3,0)</f>
        <v>30372</v>
      </c>
      <c r="S73" s="6">
        <f>VLOOKUP(B73,[17]apr95!$A$37:$IV$122,3,0)</f>
        <v>29179</v>
      </c>
      <c r="T73" s="6">
        <f>VLOOKUP(B73,[18]may95!$A$37:$IV$126,3,0)</f>
        <v>27426</v>
      </c>
      <c r="U73" s="6">
        <f>VLOOKUP(B73,[19]jun95!$A$37:$IV$141,3,0)</f>
        <v>58239</v>
      </c>
      <c r="V73" s="6" t="e">
        <f>VLOOKUP(B73,[20]jul95!$A$37:$IV$140,3,0)</f>
        <v>#N/A</v>
      </c>
      <c r="W73" s="6">
        <f>VLOOKUP(B73,[21]aug95!$A$37:$IV$139,3,0)</f>
        <v>31219</v>
      </c>
      <c r="X73" s="6">
        <f>VLOOKUP(B73,[22]sep95!$A$37:$IV$138,3,0)</f>
        <v>29012</v>
      </c>
      <c r="Y73" s="6">
        <f>VLOOKUP(B73,[23]oct95!$A$37:$IV$123,3,0)</f>
        <v>47735</v>
      </c>
      <c r="Z73" s="6">
        <f>VLOOKUP(B73,[24]nov95!$A$37:$IV$122,3,0)</f>
        <v>35845</v>
      </c>
      <c r="AA73" s="6">
        <f>VLOOKUP(B73,[25]dec95!$A$37:$IV$119,3,0)</f>
        <v>381880</v>
      </c>
      <c r="AB73" s="6">
        <f>VLOOKUP(B73,[26]jan96!$A$36:$IV$108,3,0)</f>
        <v>28438</v>
      </c>
      <c r="AC73" s="6">
        <f>VLOOKUP(B73,[27]feb96!$A$32:$IV$120,3,0)</f>
        <v>27615</v>
      </c>
      <c r="AD73" s="6">
        <f>VLOOKUP(B73,[28]mar96!$A$36:$IV$112,3,0)</f>
        <v>186725</v>
      </c>
      <c r="AE73" s="6">
        <f>VLOOKUP(B73,[29]apr96!$A$36:$IV$101,3,0)</f>
        <v>2233</v>
      </c>
      <c r="AF73" s="6">
        <f>VLOOKUP(B73,[30]may96!$A$36:$IV$111,3,0)</f>
        <v>4912</v>
      </c>
      <c r="AG73" s="6">
        <f>VLOOKUP(B73,[31]jun96!$A$36:$IV$111,3,0)</f>
        <v>649507</v>
      </c>
      <c r="AH73" s="6">
        <f>VLOOKUP(B73,[32]jul96!$A$35:$IV$72,3,0)</f>
        <v>18388</v>
      </c>
      <c r="AI73" s="6">
        <f>VLOOKUP(B73,[33]aug96!$A$35:$IV$98,3,0)</f>
        <v>684697</v>
      </c>
      <c r="AJ73" s="6">
        <f>VLOOKUP(B73,[34]sep96!$A$36:$IV$98,3,0)</f>
        <v>18413</v>
      </c>
      <c r="AK73" s="6">
        <f>VLOOKUP(B73,[35]oct96!$A$36:$IV$107,3,0)</f>
        <v>17008</v>
      </c>
      <c r="AL73" s="6">
        <f>VLOOKUP(B73,[36]nov96!$A$36:$IV$106,3,0)</f>
        <v>129863</v>
      </c>
      <c r="AM73" s="6">
        <f>VLOOKUP(B73,[37]dec96!$A$36:$IV$105,3,0)</f>
        <v>31498</v>
      </c>
      <c r="AN73" s="6">
        <f>VLOOKUP(B73,[38]jan97!$A$35:$IV$100,3,0)</f>
        <v>96449</v>
      </c>
      <c r="AO73" s="6">
        <f>VLOOKUP(B73,[39]feb97!$A$42:$IV$106,3,0)</f>
        <v>36145</v>
      </c>
      <c r="AP73" s="6">
        <f>VLOOKUP(B73,[40]mar97!$A$35:$IV$96,3,0)</f>
        <v>87825</v>
      </c>
      <c r="AQ73" s="6">
        <f>VLOOKUP(B73,[41]apr97!$A$35:$IV$97,3,0)</f>
        <v>71353</v>
      </c>
      <c r="AR73" s="6">
        <f>VLOOKUP(B73,[42]may97!$A$35:$IV$96,3,0)</f>
        <v>42102</v>
      </c>
      <c r="AS73" s="6">
        <f>VLOOKUP(B73,[43]jun97!$A$35:$IV$95,3,0)</f>
        <v>186951</v>
      </c>
      <c r="AT73" s="6">
        <f>VLOOKUP(B73,[44]jul97!$A$35:$IV$94,3,0)</f>
        <v>86274</v>
      </c>
      <c r="AU73" s="6">
        <f>VLOOKUP(B73,[45]aug97!$A$35:$IV$96,3,0)</f>
        <v>70661</v>
      </c>
      <c r="AV73" s="6">
        <f>VLOOKUP(B73,[46]sep97!$A$35:$IV$92,3,0)</f>
        <v>361302</v>
      </c>
      <c r="AW73" s="6">
        <f>VLOOKUP(B73,[47]oct97!$A$35:$IV$91,3,0)</f>
        <v>647856</v>
      </c>
      <c r="AX73" s="6">
        <f>VLOOKUP(B73,[48]nov97!$A$35:$IV$90,3,0)</f>
        <v>139620</v>
      </c>
      <c r="AY73" s="6">
        <f>VLOOKUP(B73,[49]dec97!$A$35:$IV$89,3,0)</f>
        <v>63759</v>
      </c>
      <c r="AZ73" s="6">
        <f>VLOOKUP(B73,[50]jan98!$A$34:$IV$84,3,0)</f>
        <v>239780</v>
      </c>
      <c r="BA73" s="6">
        <f>VLOOKUP(B73,[51]feb98!$A$34:$IV$82,3,0)</f>
        <v>1129045</v>
      </c>
      <c r="BB73" s="6">
        <f>VLOOKUP(B73,[52]mar98!$A$34:$IV$81,3,0)</f>
        <v>66156</v>
      </c>
      <c r="BC73" s="6">
        <f>VLOOKUP(B73,[53]apr98!$A$34:$IV$79,3,0)</f>
        <v>27638</v>
      </c>
      <c r="BD73" s="6">
        <f>VLOOKUP(B73,[54]may98!$A$34:$IV$79,3,0)</f>
        <v>938296</v>
      </c>
      <c r="BE73" s="6">
        <f>VLOOKUP(B73,[55]jun98!$A$34:$IV$79,3,0)</f>
        <v>60027</v>
      </c>
      <c r="BF73" s="6">
        <f>VLOOKUP(B73,[56]jul98!$A$46:$IV$90,3,0)</f>
        <v>308234</v>
      </c>
      <c r="BG73" s="6">
        <f>VLOOKUP(B73,[57]aug98!$A$34:$IV$78,3,0)</f>
        <v>102688</v>
      </c>
      <c r="BH73" s="6" t="e">
        <f>VLOOKUP(B73,[58]sep98!$A$34:$IV$74,3,0)</f>
        <v>#N/A</v>
      </c>
      <c r="BI73" s="6">
        <f>VLOOKUP(B73,[59]oct98!$A$50:$IV$89,3,0)</f>
        <v>426041</v>
      </c>
      <c r="BJ73" s="6">
        <f>VLOOKUP(B73,[60]nov98!$A$34:$IV$73,3,0)</f>
        <v>45794</v>
      </c>
      <c r="BK73" s="6">
        <f>VLOOKUP(B73,[61]dec98!$A$34:$IV$73,3,0)</f>
        <v>850069</v>
      </c>
      <c r="BL73" s="6">
        <f>VLOOKUP(B73,[62]jan99!$A$33:$IV$69,3,0)</f>
        <v>60446</v>
      </c>
      <c r="BM73" s="6">
        <f>VLOOKUP(B73,[63]feb99!$A$33:$IV$67,3,0)</f>
        <v>90978</v>
      </c>
      <c r="BN73" s="6">
        <f>VLOOKUP(B73,[64]mar99!$A$33:$IV$65,3,0)</f>
        <v>548243</v>
      </c>
      <c r="BO73" s="6">
        <f>VLOOKUP(B73,[65]apr99!$A$33:$IV$66,3,0)</f>
        <v>29547</v>
      </c>
      <c r="BP73" s="6">
        <f>VLOOKUP(B73,[66]may99!$A$33:$IV$64,3,0)</f>
        <v>86535</v>
      </c>
      <c r="BQ73" s="6">
        <f>VLOOKUP(B73,[67]jun99!$A$33:$IV$62,3,0)</f>
        <v>128932</v>
      </c>
      <c r="BR73" s="6">
        <f>VLOOKUP(B73,[68]jul99!$A$33:$IV$60,3,0)</f>
        <v>341541</v>
      </c>
      <c r="BS73" s="6">
        <f>VLOOKUP(B73,[69]aug99!$A$32:$IV$52,3,0)</f>
        <v>28209</v>
      </c>
      <c r="BT73" s="6">
        <f>VLOOKUP(B73,[70]sep99!$A$33:$IV$53,3,0)</f>
        <v>14515</v>
      </c>
      <c r="BU73" s="6">
        <f>VLOOKUP(B73,[71]oct99!$A$33:$IV$56,3,0)</f>
        <v>254058</v>
      </c>
      <c r="BV73" s="6">
        <f>VLOOKUP(B73,[72]nov99!$A$33:$IV$59,3,0)</f>
        <v>274950</v>
      </c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N73" s="4">
        <v>36465</v>
      </c>
      <c r="CO73" s="5">
        <f t="shared" si="134"/>
        <v>0.46620286666666666</v>
      </c>
      <c r="CP73" s="5">
        <f t="shared" si="134"/>
        <v>5.304766666666667E-3</v>
      </c>
      <c r="CQ73" s="5">
        <f t="shared" si="134"/>
        <v>2.6261333333333337E-3</v>
      </c>
      <c r="CR73" s="5">
        <f t="shared" si="134"/>
        <v>7.2690000000000005E-4</v>
      </c>
      <c r="CS73" s="5">
        <f t="shared" si="134"/>
        <v>2.6397E-3</v>
      </c>
      <c r="CT73" s="5">
        <f t="shared" si="134"/>
        <v>4.8564333333333326E-3</v>
      </c>
      <c r="CU73" s="5">
        <f t="shared" si="134"/>
        <v>1.7226333333333335E-3</v>
      </c>
      <c r="CV73" s="5">
        <f t="shared" si="134"/>
        <v>7.7514333333333334E-3</v>
      </c>
      <c r="CW73" s="5">
        <f t="shared" si="134"/>
        <v>2.8883333333333335E-3</v>
      </c>
      <c r="CX73" s="5">
        <f t="shared" si="134"/>
        <v>2.6680333333333334E-3</v>
      </c>
      <c r="CY73" s="5">
        <f t="shared" si="134"/>
        <v>2.5910999999999998E-3</v>
      </c>
      <c r="CZ73" s="5">
        <f t="shared" si="134"/>
        <v>6.9363000000000003E-3</v>
      </c>
      <c r="DA73" s="5">
        <f t="shared" si="134"/>
        <v>2.8068666666666666E-3</v>
      </c>
      <c r="DB73" s="5">
        <f t="shared" si="134"/>
        <v>3.3003666666666666E-3</v>
      </c>
      <c r="DC73" s="5">
        <f t="shared" si="134"/>
        <v>8.4860000000000003E-4</v>
      </c>
      <c r="DD73" s="5">
        <f t="shared" si="109"/>
        <v>1.0123999999999999E-3</v>
      </c>
      <c r="DE73" s="5">
        <f t="shared" si="117"/>
        <v>9.7263333333333336E-4</v>
      </c>
      <c r="DF73" s="5">
        <f t="shared" si="118"/>
        <v>9.142E-4</v>
      </c>
      <c r="DG73" s="5">
        <f t="shared" si="119"/>
        <v>1.9413E-3</v>
      </c>
      <c r="DH73" s="5" t="e">
        <f t="shared" si="120"/>
        <v>#N/A</v>
      </c>
      <c r="DI73" s="5">
        <f t="shared" si="121"/>
        <v>1.0406333333333334E-3</v>
      </c>
      <c r="DJ73" s="5">
        <f t="shared" si="122"/>
        <v>9.6706666666666668E-4</v>
      </c>
      <c r="DK73" s="5">
        <f t="shared" si="123"/>
        <v>1.5911666666666667E-3</v>
      </c>
      <c r="DL73" s="5">
        <f t="shared" si="124"/>
        <v>1.1948333333333333E-3</v>
      </c>
      <c r="DM73" s="5">
        <f t="shared" si="125"/>
        <v>1.2729333333333334E-2</v>
      </c>
      <c r="DN73" s="5">
        <f t="shared" si="126"/>
        <v>9.4793333333333335E-4</v>
      </c>
      <c r="DO73" s="5">
        <f t="shared" si="127"/>
        <v>9.2049999999999999E-4</v>
      </c>
      <c r="DP73" s="5">
        <f t="shared" si="128"/>
        <v>6.2241666666666669E-3</v>
      </c>
      <c r="DQ73" s="5">
        <f t="shared" si="129"/>
        <v>7.4433333333333345E-5</v>
      </c>
      <c r="DR73" s="5">
        <f t="shared" si="130"/>
        <v>1.6373333333333332E-4</v>
      </c>
      <c r="DS73" s="5">
        <f t="shared" si="131"/>
        <v>2.1650233333333331E-2</v>
      </c>
      <c r="DT73" s="5">
        <f t="shared" si="132"/>
        <v>6.1293333333333334E-4</v>
      </c>
      <c r="DU73" s="5">
        <f t="shared" si="132"/>
        <v>2.2823233333333335E-2</v>
      </c>
      <c r="DV73" s="5">
        <f t="shared" si="132"/>
        <v>6.1376666666666661E-4</v>
      </c>
      <c r="DW73" s="5">
        <f t="shared" si="132"/>
        <v>5.6693333333333331E-4</v>
      </c>
      <c r="DX73" s="5">
        <f t="shared" si="132"/>
        <v>4.3287666666666667E-3</v>
      </c>
      <c r="DY73" s="5">
        <f t="shared" si="132"/>
        <v>1.0499333333333332E-3</v>
      </c>
      <c r="DZ73" s="5">
        <f t="shared" si="132"/>
        <v>3.2149666666666664E-3</v>
      </c>
      <c r="EA73" s="5">
        <f t="shared" si="132"/>
        <v>1.2048333333333331E-3</v>
      </c>
      <c r="EB73" s="5">
        <f t="shared" si="132"/>
        <v>2.9275E-3</v>
      </c>
      <c r="EC73" s="5">
        <f t="shared" si="132"/>
        <v>2.3784333333333333E-3</v>
      </c>
      <c r="ED73" s="5">
        <f t="shared" si="132"/>
        <v>1.4034E-3</v>
      </c>
      <c r="EE73" s="5">
        <f t="shared" si="132"/>
        <v>6.2317000000000006E-3</v>
      </c>
      <c r="EF73" s="5">
        <f t="shared" si="136"/>
        <v>2.8758E-3</v>
      </c>
      <c r="EG73" s="5">
        <f t="shared" si="137"/>
        <v>2.3553666666666665E-3</v>
      </c>
      <c r="EH73" s="5">
        <f t="shared" si="138"/>
        <v>1.2043400000000001E-2</v>
      </c>
      <c r="EI73" s="5">
        <f t="shared" si="139"/>
        <v>2.1595199999999998E-2</v>
      </c>
      <c r="EJ73" s="5">
        <f t="shared" si="140"/>
        <v>4.6540000000000002E-3</v>
      </c>
      <c r="EK73" s="5">
        <f t="shared" si="116"/>
        <v>2.1252999999999997E-3</v>
      </c>
      <c r="EL73" s="5">
        <f t="shared" ref="EL73:EL86" si="142">(AZ73/1000000)/$A73</f>
        <v>7.992666666666667E-3</v>
      </c>
      <c r="EM73" s="5">
        <f t="shared" ref="EM73:EM86" si="143">(BA73/1000000)/$A73</f>
        <v>3.7634833333333333E-2</v>
      </c>
      <c r="EN73" s="5">
        <f t="shared" ref="EN73:EN86" si="144">(BB73/1000000)/$A73</f>
        <v>2.2052E-3</v>
      </c>
      <c r="EO73" s="5">
        <f t="shared" ref="EO73:EO86" si="145">(BC73/1000000)/$A73</f>
        <v>9.2126666666666665E-4</v>
      </c>
      <c r="EP73" s="5">
        <f t="shared" ref="EP73:EP86" si="146">(BD73/1000000)/$A73</f>
        <v>3.1276533333333335E-2</v>
      </c>
      <c r="EQ73" s="5">
        <f t="shared" ref="EQ73:EQ86" si="147">(BE73/1000000)/$A73</f>
        <v>2.0008999999999999E-3</v>
      </c>
      <c r="ER73" s="5">
        <f t="shared" ref="ER73:ER86" si="148">(BF73/1000000)/$A73</f>
        <v>1.0274466666666668E-2</v>
      </c>
      <c r="ES73" s="5">
        <f t="shared" ref="ES73:ES86" si="149">(BG73/1000000)/$A73</f>
        <v>3.4229333333333336E-3</v>
      </c>
      <c r="ET73" s="5" t="e">
        <f t="shared" ref="ET73:ET86" si="150">(BH73/1000000)/$A73</f>
        <v>#N/A</v>
      </c>
      <c r="EU73" s="5">
        <f t="shared" ref="EU73:EU86" si="151">(BI73/1000000)/$A73</f>
        <v>1.4201366666666666E-2</v>
      </c>
      <c r="EV73" s="5">
        <f t="shared" ref="EV73:EV86" si="152">(BJ73/1000000)/$A73</f>
        <v>1.5264666666666667E-3</v>
      </c>
      <c r="EW73" s="5">
        <f t="shared" ref="EW73:EW86" si="153">(BK73/1000000)/$A73</f>
        <v>2.8335633333333332E-2</v>
      </c>
      <c r="EX73" s="5">
        <f t="shared" ref="EX73:EX86" si="154">(BL73/1000000)/$A73</f>
        <v>2.0148666666666665E-3</v>
      </c>
      <c r="EY73" s="5">
        <f t="shared" ref="EY73:EY86" si="155">(BM73/1000000)/$A73</f>
        <v>3.0326000000000003E-3</v>
      </c>
      <c r="EZ73" s="5">
        <f t="shared" ref="EZ73:EZ86" si="156">(BN73/1000000)/$A73</f>
        <v>1.8274766666666668E-2</v>
      </c>
      <c r="FA73" s="5">
        <f t="shared" si="141"/>
        <v>9.8489999999999992E-4</v>
      </c>
      <c r="FB73" s="5">
        <f t="shared" si="135"/>
        <v>2.8844999999999999E-3</v>
      </c>
      <c r="FC73" s="5">
        <f t="shared" si="135"/>
        <v>4.2977333333333329E-3</v>
      </c>
      <c r="FD73" s="5">
        <f t="shared" si="135"/>
        <v>1.1384699999999999E-2</v>
      </c>
      <c r="FE73" s="5">
        <f t="shared" si="135"/>
        <v>9.4030000000000003E-4</v>
      </c>
      <c r="FF73" s="5">
        <f t="shared" si="135"/>
        <v>4.8383333333333335E-4</v>
      </c>
      <c r="FG73" s="5">
        <f t="shared" si="135"/>
        <v>8.4685999999999997E-3</v>
      </c>
      <c r="FH73" s="5">
        <f t="shared" si="133"/>
        <v>9.1650000000000013E-3</v>
      </c>
      <c r="FI73" s="5">
        <f t="shared" si="133"/>
        <v>0</v>
      </c>
      <c r="FJ73" s="5">
        <f t="shared" si="133"/>
        <v>0</v>
      </c>
      <c r="FK73" s="5">
        <f t="shared" si="133"/>
        <v>0</v>
      </c>
      <c r="FL73" s="5">
        <f t="shared" si="113"/>
        <v>0</v>
      </c>
      <c r="FM73" s="5">
        <f t="shared" si="113"/>
        <v>0</v>
      </c>
      <c r="FN73" s="5">
        <f t="shared" si="113"/>
        <v>0</v>
      </c>
      <c r="FO73" s="5">
        <f t="shared" si="105"/>
        <v>0</v>
      </c>
      <c r="FP73" s="5">
        <f t="shared" si="105"/>
        <v>0</v>
      </c>
      <c r="FQ73" s="5">
        <f t="shared" si="105"/>
        <v>0</v>
      </c>
      <c r="FR73" s="5">
        <f t="shared" si="105"/>
        <v>0</v>
      </c>
      <c r="FS73" s="5">
        <f t="shared" si="105"/>
        <v>0</v>
      </c>
      <c r="FT73" s="5">
        <f t="shared" si="105"/>
        <v>0</v>
      </c>
      <c r="FU73" s="5">
        <f t="shared" si="105"/>
        <v>0</v>
      </c>
      <c r="FV73" s="5">
        <f t="shared" si="105"/>
        <v>0</v>
      </c>
      <c r="FW73" s="5">
        <f t="shared" si="114"/>
        <v>0</v>
      </c>
      <c r="FX73" s="5">
        <f t="shared" si="114"/>
        <v>0</v>
      </c>
    </row>
    <row r="74" spans="1:180" x14ac:dyDescent="0.2">
      <c r="A74" s="2">
        <v>31</v>
      </c>
      <c r="B74" s="1">
        <v>36495</v>
      </c>
      <c r="C74" s="6">
        <f>VLOOKUP(B74,'[1]1993'!$A$375:$IV$485,3,0)</f>
        <v>10508913</v>
      </c>
      <c r="D74" s="6">
        <f>VLOOKUP(B74,[2]jan94!$A$38:$IV$148,3,0)</f>
        <v>162350</v>
      </c>
      <c r="E74" s="6">
        <f>VLOOKUP(B74,[3]feb94!$A$38:$IV$148,3,0)</f>
        <v>87030</v>
      </c>
      <c r="F74" s="6">
        <f>VLOOKUP(B74,[4]mar94!$A$38:$IV$140,3,0)</f>
        <v>22582</v>
      </c>
      <c r="G74" s="6">
        <f>VLOOKUP(B74,[5]apr94!$A$38:$IV$146,3,0)</f>
        <v>79012</v>
      </c>
      <c r="H74" s="6">
        <f>VLOOKUP(B74,[6]may94!$A$38:$IV$1443,3,0)</f>
        <v>145743</v>
      </c>
      <c r="I74" s="6">
        <f>VLOOKUP(B74,[7]jun94!$A$38:$IV$143,3,0)</f>
        <v>55083</v>
      </c>
      <c r="J74" s="6">
        <f>VLOOKUP(B74,[8]jul94!$A$38:$IV$143,3,0)</f>
        <v>235816</v>
      </c>
      <c r="K74" s="6">
        <f>VLOOKUP(B74,[9]aug94!$A$38:$IV$142,3,0)</f>
        <v>91702</v>
      </c>
      <c r="L74" s="6">
        <f>VLOOKUP(B74,[10]sep94!$A$38:$IV$140,3,0)</f>
        <v>81895</v>
      </c>
      <c r="M74" s="6">
        <f>VLOOKUP(B74,[11]oct94!$A$38:$IV$139,3,0)</f>
        <v>83082</v>
      </c>
      <c r="N74" s="6">
        <f>VLOOKUP(B74,[12]nov94!$A$38:$IV$139,3,0)</f>
        <v>214758</v>
      </c>
      <c r="O74" s="6">
        <f>VLOOKUP(B74,[13]dec94!$A$38:$IV$138,3,0)</f>
        <v>73797</v>
      </c>
      <c r="P74" s="6">
        <f>VLOOKUP(B74,[14]jan95!$A$37:$IV$133,3,0)</f>
        <v>97945</v>
      </c>
      <c r="Q74" s="6">
        <f>VLOOKUP(B74,[15]feb95!$A$37:$IV$127,3,0)</f>
        <v>22710</v>
      </c>
      <c r="R74" s="6">
        <f>VLOOKUP(B74,[16]mar95!$A$37:$IV$128,3,0)</f>
        <v>35532</v>
      </c>
      <c r="S74" s="6">
        <f>VLOOKUP(B74,[17]apr95!$A$37:$IV$122,3,0)</f>
        <v>29424</v>
      </c>
      <c r="T74" s="6">
        <f>VLOOKUP(B74,[18]may95!$A$37:$IV$126,3,0)</f>
        <v>31255</v>
      </c>
      <c r="U74" s="6">
        <f>VLOOKUP(B74,[19]jun95!$A$37:$IV$141,3,0)</f>
        <v>51773</v>
      </c>
      <c r="V74" s="6" t="e">
        <f>VLOOKUP(B74,[20]jul95!$A$37:$IV$140,3,0)</f>
        <v>#N/A</v>
      </c>
      <c r="W74" s="6">
        <f>VLOOKUP(B74,[21]aug95!$A$37:$IV$139,3,0)</f>
        <v>28336</v>
      </c>
      <c r="X74" s="6">
        <f>VLOOKUP(B74,[22]sep95!$A$37:$IV$138,3,0)</f>
        <v>28484</v>
      </c>
      <c r="Y74" s="6">
        <f>VLOOKUP(B74,[23]oct95!$A$37:$IV$123,3,0)</f>
        <v>44550</v>
      </c>
      <c r="Z74" s="6">
        <f>VLOOKUP(B74,[24]nov95!$A$37:$IV$122,3,0)</f>
        <v>37140</v>
      </c>
      <c r="AA74" s="6">
        <f>VLOOKUP(B74,[25]dec95!$A$37:$IV$119,3,0)</f>
        <v>390322</v>
      </c>
      <c r="AB74" s="6">
        <f>VLOOKUP(B74,[26]jan96!$A$36:$IV$108,3,0)</f>
        <v>27729</v>
      </c>
      <c r="AC74" s="6">
        <f>VLOOKUP(B74,[27]feb96!$A$32:$IV$120,3,0)</f>
        <v>23415</v>
      </c>
      <c r="AD74" s="6">
        <f>VLOOKUP(B74,[28]mar96!$A$36:$IV$112,3,0)</f>
        <v>183461</v>
      </c>
      <c r="AE74" s="6">
        <f>VLOOKUP(B74,[29]apr96!$A$36:$IV$101,3,0)</f>
        <v>2056</v>
      </c>
      <c r="AF74" s="6">
        <f>VLOOKUP(B74,[30]may96!$A$36:$IV$111,3,0)</f>
        <v>5332</v>
      </c>
      <c r="AG74" s="6">
        <f>VLOOKUP(B74,[31]jun96!$A$36:$IV$111,3,0)</f>
        <v>642193</v>
      </c>
      <c r="AH74" s="6">
        <f>VLOOKUP(B74,[32]jul96!$A$35:$IV$72,3,0)</f>
        <v>19128</v>
      </c>
      <c r="AI74" s="6">
        <f>VLOOKUP(B74,[33]aug96!$A$35:$IV$98,3,0)</f>
        <v>717094</v>
      </c>
      <c r="AJ74" s="6">
        <f>VLOOKUP(B74,[34]sep96!$A$36:$IV$98,3,0)</f>
        <v>17759</v>
      </c>
      <c r="AK74" s="6">
        <f>VLOOKUP(B74,[35]oct96!$A$36:$IV$107,3,0)</f>
        <v>12314</v>
      </c>
      <c r="AL74" s="6">
        <f>VLOOKUP(B74,[36]nov96!$A$36:$IV$106,3,0)</f>
        <v>121688</v>
      </c>
      <c r="AM74" s="6">
        <f>VLOOKUP(B74,[37]dec96!$A$36:$IV$105,3,0)</f>
        <v>34081</v>
      </c>
      <c r="AN74" s="6">
        <f>VLOOKUP(B74,[38]jan97!$A$35:$IV$100,3,0)</f>
        <v>92684</v>
      </c>
      <c r="AO74" s="6">
        <f>VLOOKUP(B74,[39]feb97!$A$42:$IV$106,3,0)</f>
        <v>37022</v>
      </c>
      <c r="AP74" s="6">
        <f>VLOOKUP(B74,[40]mar97!$A$35:$IV$96,3,0)</f>
        <v>65498</v>
      </c>
      <c r="AQ74" s="6">
        <f>VLOOKUP(B74,[41]apr97!$A$35:$IV$97,3,0)</f>
        <v>71922</v>
      </c>
      <c r="AR74" s="6">
        <f>VLOOKUP(B74,[42]may97!$A$35:$IV$96,3,0)</f>
        <v>40092</v>
      </c>
      <c r="AS74" s="6">
        <f>VLOOKUP(B74,[43]jun97!$A$35:$IV$95,3,0)</f>
        <v>181676</v>
      </c>
      <c r="AT74" s="6">
        <f>VLOOKUP(B74,[44]jul97!$A$35:$IV$94,3,0)</f>
        <v>86886</v>
      </c>
      <c r="AU74" s="6">
        <f>VLOOKUP(B74,[45]aug97!$A$35:$IV$96,3,0)</f>
        <v>77459</v>
      </c>
      <c r="AV74" s="6">
        <f>VLOOKUP(B74,[46]sep97!$A$35:$IV$92,3,0)</f>
        <v>361328</v>
      </c>
      <c r="AW74" s="6">
        <f>VLOOKUP(B74,[47]oct97!$A$35:$IV$91,3,0)</f>
        <v>685362</v>
      </c>
      <c r="AX74" s="6">
        <f>VLOOKUP(B74,[48]nov97!$A$35:$IV$90,3,0)</f>
        <v>142577</v>
      </c>
      <c r="AY74" s="6">
        <f>VLOOKUP(B74,[49]dec97!$A$35:$IV$89,3,0)</f>
        <v>74357</v>
      </c>
      <c r="AZ74" s="6">
        <f>VLOOKUP(B74,[50]jan98!$A$34:$IV$84,3,0)</f>
        <v>246366</v>
      </c>
      <c r="BA74" s="6">
        <f>VLOOKUP(B74,[51]feb98!$A$34:$IV$82,3,0)</f>
        <v>1126086</v>
      </c>
      <c r="BB74" s="6">
        <f>VLOOKUP(B74,[52]mar98!$A$34:$IV$81,3,0)</f>
        <v>66856</v>
      </c>
      <c r="BC74" s="6">
        <f>VLOOKUP(B74,[53]apr98!$A$34:$IV$79,3,0)</f>
        <v>16615</v>
      </c>
      <c r="BD74" s="6">
        <f>VLOOKUP(B74,[54]may98!$A$34:$IV$79,3,0)</f>
        <v>1002493</v>
      </c>
      <c r="BE74" s="6">
        <f>VLOOKUP(B74,[55]jun98!$A$34:$IV$79,3,0)</f>
        <v>56101</v>
      </c>
      <c r="BF74" s="6">
        <f>VLOOKUP(B74,[56]jul98!$A$46:$IV$90,3,0)</f>
        <v>305559</v>
      </c>
      <c r="BG74" s="6">
        <f>VLOOKUP(B74,[57]aug98!$A$34:$IV$78,3,0)</f>
        <v>120571</v>
      </c>
      <c r="BH74" s="6" t="e">
        <f>VLOOKUP(B74,[58]sep98!$A$34:$IV$74,3,0)</f>
        <v>#N/A</v>
      </c>
      <c r="BI74" s="6">
        <f>VLOOKUP(B74,[59]oct98!$A$50:$IV$89,3,0)</f>
        <v>414624</v>
      </c>
      <c r="BJ74" s="6">
        <f>VLOOKUP(B74,[60]nov98!$A$34:$IV$73,3,0)</f>
        <v>45237</v>
      </c>
      <c r="BK74" s="6">
        <f>VLOOKUP(B74,[61]dec98!$A$34:$IV$73,3,0)</f>
        <v>840561</v>
      </c>
      <c r="BL74" s="6">
        <f>VLOOKUP(B74,[62]jan99!$A$33:$IV$69,3,0)</f>
        <v>58228</v>
      </c>
      <c r="BM74" s="6">
        <f>VLOOKUP(B74,[63]feb99!$A$33:$IV$67,3,0)</f>
        <v>35990</v>
      </c>
      <c r="BN74" s="6">
        <f>VLOOKUP(B74,[64]mar99!$A$33:$IV$65,3,0)</f>
        <v>543676</v>
      </c>
      <c r="BO74" s="6">
        <f>VLOOKUP(B74,[65]apr99!$A$33:$IV$66,3,0)</f>
        <v>34243</v>
      </c>
      <c r="BP74" s="6">
        <f>VLOOKUP(B74,[66]may99!$A$33:$IV$64,3,0)</f>
        <v>89609</v>
      </c>
      <c r="BQ74" s="6">
        <f>VLOOKUP(B74,[67]jun99!$A$33:$IV$62,3,0)</f>
        <v>128329</v>
      </c>
      <c r="BR74" s="6">
        <f>VLOOKUP(B74,[68]jul99!$A$33:$IV$60,3,0)</f>
        <v>313203</v>
      </c>
      <c r="BS74" s="6" t="e">
        <f>VLOOKUP(B74,[69]aug99!$A$32:$IV$52,3,0)</f>
        <v>#N/A</v>
      </c>
      <c r="BT74" s="6">
        <f>VLOOKUP(B74,[70]sep99!$A$33:$IV$53,3,0)</f>
        <v>11872</v>
      </c>
      <c r="BU74" s="6">
        <f>VLOOKUP(B74,[71]oct99!$A$33:$IV$56,3,0)</f>
        <v>242974</v>
      </c>
      <c r="BV74" s="6">
        <f>VLOOKUP(B74,[72]nov99!$A$33:$IV$59,3,0)</f>
        <v>377303</v>
      </c>
      <c r="BW74" s="6">
        <f>VLOOKUP(B74,[73]dec99!$A$45:$IV$70,3,0)</f>
        <v>45983</v>
      </c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N74" s="4">
        <v>36495</v>
      </c>
      <c r="CO74" s="5">
        <f t="shared" si="134"/>
        <v>0.33899719354838709</v>
      </c>
      <c r="CP74" s="5">
        <f t="shared" si="134"/>
        <v>5.2370967741935479E-3</v>
      </c>
      <c r="CQ74" s="5">
        <f t="shared" si="134"/>
        <v>2.8074193548387094E-3</v>
      </c>
      <c r="CR74" s="5">
        <f t="shared" si="134"/>
        <v>7.2845161290322586E-4</v>
      </c>
      <c r="CS74" s="5">
        <f t="shared" si="134"/>
        <v>2.5487741935483871E-3</v>
      </c>
      <c r="CT74" s="5">
        <f t="shared" si="134"/>
        <v>4.7013870967741941E-3</v>
      </c>
      <c r="CU74" s="5">
        <f t="shared" si="134"/>
        <v>1.7768709677419355E-3</v>
      </c>
      <c r="CV74" s="5">
        <f t="shared" si="134"/>
        <v>7.6069677419354836E-3</v>
      </c>
      <c r="CW74" s="5">
        <f t="shared" si="134"/>
        <v>2.9581290322580646E-3</v>
      </c>
      <c r="CX74" s="5">
        <f t="shared" si="134"/>
        <v>2.6417741935483869E-3</v>
      </c>
      <c r="CY74" s="5">
        <f t="shared" si="134"/>
        <v>2.6800645161290325E-3</v>
      </c>
      <c r="CZ74" s="5">
        <f t="shared" si="134"/>
        <v>6.9276774193548392E-3</v>
      </c>
      <c r="DA74" s="5">
        <f t="shared" si="134"/>
        <v>2.380548387096774E-3</v>
      </c>
      <c r="DB74" s="5">
        <f t="shared" si="134"/>
        <v>3.1595161290322582E-3</v>
      </c>
      <c r="DC74" s="5">
        <f t="shared" si="134"/>
        <v>7.3258064516129031E-4</v>
      </c>
      <c r="DD74" s="5">
        <f t="shared" si="109"/>
        <v>1.1461935483870968E-3</v>
      </c>
      <c r="DE74" s="5">
        <f t="shared" si="117"/>
        <v>9.4916129032258055E-4</v>
      </c>
      <c r="DF74" s="5">
        <f t="shared" si="118"/>
        <v>1.0082258064516129E-3</v>
      </c>
      <c r="DG74" s="5">
        <f t="shared" si="119"/>
        <v>1.6700967741935483E-3</v>
      </c>
      <c r="DH74" s="5" t="e">
        <f t="shared" si="120"/>
        <v>#N/A</v>
      </c>
      <c r="DI74" s="5">
        <f t="shared" si="121"/>
        <v>9.1406451612903222E-4</v>
      </c>
      <c r="DJ74" s="5">
        <f t="shared" si="122"/>
        <v>9.1883870967741932E-4</v>
      </c>
      <c r="DK74" s="5">
        <f t="shared" si="123"/>
        <v>1.4370967741935484E-3</v>
      </c>
      <c r="DL74" s="5">
        <f t="shared" si="124"/>
        <v>1.1980645161290323E-3</v>
      </c>
      <c r="DM74" s="5">
        <f t="shared" si="125"/>
        <v>1.2591032258064516E-2</v>
      </c>
      <c r="DN74" s="5">
        <f t="shared" si="126"/>
        <v>8.9448387096774189E-4</v>
      </c>
      <c r="DO74" s="5">
        <f t="shared" si="127"/>
        <v>7.5532258064516119E-4</v>
      </c>
      <c r="DP74" s="5">
        <f t="shared" si="128"/>
        <v>5.918096774193549E-3</v>
      </c>
      <c r="DQ74" s="5">
        <f t="shared" si="129"/>
        <v>6.6322580645161299E-5</v>
      </c>
      <c r="DR74" s="5">
        <f t="shared" si="130"/>
        <v>1.7200000000000001E-4</v>
      </c>
      <c r="DS74" s="5">
        <f t="shared" si="131"/>
        <v>2.0715903225806451E-2</v>
      </c>
      <c r="DT74" s="5">
        <f t="shared" si="132"/>
        <v>6.1703225806451615E-4</v>
      </c>
      <c r="DU74" s="5">
        <f t="shared" si="132"/>
        <v>2.3132064516129033E-2</v>
      </c>
      <c r="DV74" s="5">
        <f t="shared" si="132"/>
        <v>5.7287096774193548E-4</v>
      </c>
      <c r="DW74" s="5">
        <f t="shared" si="132"/>
        <v>3.9722580645161292E-4</v>
      </c>
      <c r="DX74" s="5">
        <f t="shared" si="132"/>
        <v>3.9254193548387099E-3</v>
      </c>
      <c r="DY74" s="5">
        <f t="shared" si="132"/>
        <v>1.0993870967741935E-3</v>
      </c>
      <c r="DZ74" s="5">
        <f t="shared" si="132"/>
        <v>2.9898064516129031E-3</v>
      </c>
      <c r="EA74" s="5">
        <f t="shared" si="132"/>
        <v>1.1942580645161291E-3</v>
      </c>
      <c r="EB74" s="5">
        <f t="shared" si="132"/>
        <v>2.1128387096774194E-3</v>
      </c>
      <c r="EC74" s="5">
        <f t="shared" si="132"/>
        <v>2.3200645161290325E-3</v>
      </c>
      <c r="ED74" s="5">
        <f t="shared" si="132"/>
        <v>1.2932903225806452E-3</v>
      </c>
      <c r="EE74" s="5">
        <f t="shared" si="132"/>
        <v>5.8605161290322585E-3</v>
      </c>
      <c r="EF74" s="5">
        <f t="shared" si="136"/>
        <v>2.8027741935483875E-3</v>
      </c>
      <c r="EG74" s="5">
        <f t="shared" si="137"/>
        <v>2.4986774193548385E-3</v>
      </c>
      <c r="EH74" s="5">
        <f t="shared" si="138"/>
        <v>1.165574193548387E-2</v>
      </c>
      <c r="EI74" s="5">
        <f t="shared" si="139"/>
        <v>2.2108451612903226E-2</v>
      </c>
      <c r="EJ74" s="5">
        <f t="shared" si="140"/>
        <v>4.5992580645161296E-3</v>
      </c>
      <c r="EK74" s="5">
        <f t="shared" si="116"/>
        <v>2.3986129032258067E-3</v>
      </c>
      <c r="EL74" s="5">
        <f t="shared" si="142"/>
        <v>7.9472903225806454E-3</v>
      </c>
      <c r="EM74" s="5">
        <f t="shared" si="143"/>
        <v>3.6325354838709675E-2</v>
      </c>
      <c r="EN74" s="5">
        <f t="shared" si="144"/>
        <v>2.1566451612903227E-3</v>
      </c>
      <c r="EO74" s="5">
        <f t="shared" si="145"/>
        <v>5.359677419354839E-4</v>
      </c>
      <c r="EP74" s="5">
        <f t="shared" si="146"/>
        <v>3.2338483870967744E-2</v>
      </c>
      <c r="EQ74" s="5">
        <f t="shared" si="147"/>
        <v>1.8097096774193548E-3</v>
      </c>
      <c r="ER74" s="5">
        <f t="shared" si="148"/>
        <v>9.8567419354838714E-3</v>
      </c>
      <c r="ES74" s="5">
        <f t="shared" si="149"/>
        <v>3.8893870967741935E-3</v>
      </c>
      <c r="ET74" s="5" t="e">
        <f t="shared" si="150"/>
        <v>#N/A</v>
      </c>
      <c r="EU74" s="5">
        <f t="shared" si="151"/>
        <v>1.3374967741935483E-2</v>
      </c>
      <c r="EV74" s="5">
        <f t="shared" si="152"/>
        <v>1.4592580645161289E-3</v>
      </c>
      <c r="EW74" s="5">
        <f t="shared" si="153"/>
        <v>2.7114870967741934E-2</v>
      </c>
      <c r="EX74" s="5">
        <f t="shared" si="154"/>
        <v>1.8783225806451613E-3</v>
      </c>
      <c r="EY74" s="5">
        <f t="shared" si="155"/>
        <v>1.1609677419354839E-3</v>
      </c>
      <c r="EZ74" s="5">
        <f t="shared" si="156"/>
        <v>1.7537935483870969E-2</v>
      </c>
      <c r="FA74" s="5">
        <f t="shared" si="141"/>
        <v>1.1046129032258065E-3</v>
      </c>
      <c r="FB74" s="5">
        <f t="shared" si="135"/>
        <v>2.8906129032258061E-3</v>
      </c>
      <c r="FC74" s="5">
        <f t="shared" si="135"/>
        <v>4.1396451612903222E-3</v>
      </c>
      <c r="FD74" s="5">
        <f t="shared" si="135"/>
        <v>1.0103322580645162E-2</v>
      </c>
      <c r="FE74" s="5" t="e">
        <f t="shared" si="135"/>
        <v>#N/A</v>
      </c>
      <c r="FF74" s="5">
        <f t="shared" si="135"/>
        <v>3.8296774193548387E-4</v>
      </c>
      <c r="FG74" s="5">
        <f t="shared" si="135"/>
        <v>7.8378709677419355E-3</v>
      </c>
      <c r="FH74" s="5">
        <f t="shared" si="133"/>
        <v>1.2171064516129032E-2</v>
      </c>
      <c r="FI74" s="5">
        <f t="shared" si="133"/>
        <v>1.4833225806451613E-3</v>
      </c>
      <c r="FJ74" s="5">
        <f t="shared" si="133"/>
        <v>0</v>
      </c>
      <c r="FK74" s="5">
        <f t="shared" si="133"/>
        <v>0</v>
      </c>
      <c r="FL74" s="5">
        <f t="shared" si="113"/>
        <v>0</v>
      </c>
      <c r="FM74" s="5">
        <f t="shared" si="113"/>
        <v>0</v>
      </c>
      <c r="FN74" s="5">
        <f t="shared" si="113"/>
        <v>0</v>
      </c>
      <c r="FO74" s="5">
        <f t="shared" si="105"/>
        <v>0</v>
      </c>
      <c r="FP74" s="5">
        <f t="shared" si="105"/>
        <v>0</v>
      </c>
      <c r="FQ74" s="5">
        <f t="shared" si="105"/>
        <v>0</v>
      </c>
      <c r="FR74" s="5">
        <f t="shared" si="105"/>
        <v>0</v>
      </c>
      <c r="FS74" s="5">
        <f t="shared" si="105"/>
        <v>0</v>
      </c>
      <c r="FT74" s="5">
        <f t="shared" si="105"/>
        <v>0</v>
      </c>
      <c r="FU74" s="5">
        <f t="shared" si="105"/>
        <v>0</v>
      </c>
      <c r="FV74" s="5">
        <f t="shared" si="105"/>
        <v>0</v>
      </c>
      <c r="FW74" s="5">
        <f t="shared" si="114"/>
        <v>0</v>
      </c>
      <c r="FX74" s="5">
        <f t="shared" si="114"/>
        <v>0</v>
      </c>
    </row>
    <row r="75" spans="1:180" x14ac:dyDescent="0.2">
      <c r="A75" s="2">
        <v>31</v>
      </c>
      <c r="B75" s="1">
        <v>36526</v>
      </c>
      <c r="C75" s="6">
        <f>VLOOKUP(B75,'[1]1993'!$A$375:$IV$485,3,0)</f>
        <v>11380739</v>
      </c>
      <c r="D75" s="6">
        <f>VLOOKUP(B75,[2]jan94!$A$38:$IV$148,3,0)</f>
        <v>157814</v>
      </c>
      <c r="E75" s="6">
        <f>VLOOKUP(B75,[3]feb94!$A$38:$IV$148,3,0)</f>
        <v>89176</v>
      </c>
      <c r="F75" s="6">
        <f>VLOOKUP(B75,[4]mar94!$A$38:$IV$140,3,0)</f>
        <v>20904</v>
      </c>
      <c r="G75" s="6">
        <f>VLOOKUP(B75,[5]apr94!$A$38:$IV$146,3,0)</f>
        <v>84780</v>
      </c>
      <c r="H75" s="6">
        <f>VLOOKUP(B75,[6]may94!$A$38:$IV$1443,3,0)</f>
        <v>151005</v>
      </c>
      <c r="I75" s="6">
        <f>VLOOKUP(B75,[7]jun94!$A$38:$IV$143,3,0)</f>
        <v>55361</v>
      </c>
      <c r="J75" s="6">
        <f>VLOOKUP(B75,[8]jul94!$A$38:$IV$143,3,0)</f>
        <v>232848</v>
      </c>
      <c r="K75" s="6">
        <f>VLOOKUP(B75,[9]aug94!$A$38:$IV$142,3,0)</f>
        <v>89042</v>
      </c>
      <c r="L75" s="6">
        <f>VLOOKUP(B75,[10]sep94!$A$38:$IV$140,3,0)</f>
        <v>78344</v>
      </c>
      <c r="M75" s="6">
        <f>VLOOKUP(B75,[11]oct94!$A$38:$IV$139,3,0)</f>
        <v>82881</v>
      </c>
      <c r="N75" s="6">
        <f>VLOOKUP(B75,[12]nov94!$A$38:$IV$139,3,0)</f>
        <v>220282</v>
      </c>
      <c r="O75" s="6">
        <f>VLOOKUP(B75,[13]dec94!$A$38:$IV$138,3,0)</f>
        <v>80741</v>
      </c>
      <c r="P75" s="6">
        <f>VLOOKUP(B75,[14]jan95!$A$37:$IV$133,3,0)</f>
        <v>107822</v>
      </c>
      <c r="Q75" s="6">
        <f>VLOOKUP(B75,[15]feb95!$A$37:$IV$127,3,0)</f>
        <v>32277</v>
      </c>
      <c r="R75" s="6">
        <f>VLOOKUP(B75,[16]mar95!$A$37:$IV$128,3,0)</f>
        <v>33427</v>
      </c>
      <c r="S75" s="6">
        <f>VLOOKUP(B75,[17]apr95!$A$37:$IV$122,3,0)</f>
        <v>30211</v>
      </c>
      <c r="T75" s="6">
        <f>VLOOKUP(B75,[18]may95!$A$37:$IV$126,3,0)</f>
        <v>27963</v>
      </c>
      <c r="U75" s="6">
        <f>VLOOKUP(B75,[19]jun95!$A$37:$IV$141,3,0)</f>
        <v>60200</v>
      </c>
      <c r="V75" s="6" t="e">
        <f>VLOOKUP(B75,[20]jul95!$A$37:$IV$140,3,0)</f>
        <v>#N/A</v>
      </c>
      <c r="W75" s="6">
        <f>VLOOKUP(B75,[21]aug95!$A$37:$IV$139,3,0)</f>
        <v>29453</v>
      </c>
      <c r="X75" s="6">
        <f>VLOOKUP(B75,[22]sep95!$A$37:$IV$138,3,0)</f>
        <v>27446</v>
      </c>
      <c r="Y75" s="6">
        <f>VLOOKUP(B75,[23]oct95!$A$37:$IV$123,3,0)</f>
        <v>44103</v>
      </c>
      <c r="Z75" s="6">
        <f>VLOOKUP(B75,[24]nov95!$A$37:$IV$122,3,0)</f>
        <v>34459</v>
      </c>
      <c r="AA75" s="6">
        <f>VLOOKUP(B75,[25]dec95!$A$37:$IV$119,3,0)</f>
        <v>393814</v>
      </c>
      <c r="AB75" s="6">
        <f>VLOOKUP(B75,[26]jan96!$A$36:$IV$108,3,0)</f>
        <v>34259</v>
      </c>
      <c r="AC75" s="6">
        <f>VLOOKUP(B75,[27]feb96!$A$32:$IV$120,3,0)</f>
        <v>36341</v>
      </c>
      <c r="AD75" s="6">
        <f>VLOOKUP(B75,[28]mar96!$A$36:$IV$112,3,0)</f>
        <v>185136</v>
      </c>
      <c r="AE75" s="6">
        <f>VLOOKUP(B75,[29]apr96!$A$36:$IV$101,3,0)</f>
        <v>2200</v>
      </c>
      <c r="AF75" s="6">
        <f>VLOOKUP(B75,[30]may96!$A$36:$IV$111,3,0)</f>
        <v>4975</v>
      </c>
      <c r="AG75" s="6">
        <f>VLOOKUP(B75,[31]jun96!$A$36:$IV$111,3,0)</f>
        <v>621561</v>
      </c>
      <c r="AH75" s="6">
        <f>VLOOKUP(B75,[32]jul96!$A$35:$IV$72,3,0)</f>
        <v>18729</v>
      </c>
      <c r="AI75" s="6">
        <f>VLOOKUP(B75,[33]aug96!$A$35:$IV$98,3,0)</f>
        <v>613040</v>
      </c>
      <c r="AJ75" s="6">
        <f>VLOOKUP(B75,[34]sep96!$A$36:$IV$98,3,0)</f>
        <v>17469</v>
      </c>
      <c r="AK75" s="6">
        <f>VLOOKUP(B75,[35]oct96!$A$36:$IV$107,3,0)</f>
        <v>15735</v>
      </c>
      <c r="AL75" s="6">
        <f>VLOOKUP(B75,[36]nov96!$A$36:$IV$106,3,0)</f>
        <v>150434</v>
      </c>
      <c r="AM75" s="6">
        <f>VLOOKUP(B75,[37]dec96!$A$36:$IV$105,3,0)</f>
        <v>32288</v>
      </c>
      <c r="AN75" s="6">
        <f>VLOOKUP(B75,[38]jan97!$A$35:$IV$100,3,0)</f>
        <v>106350</v>
      </c>
      <c r="AO75" s="6">
        <f>VLOOKUP(B75,[39]feb97!$A$42:$IV$106,3,0)</f>
        <v>19329</v>
      </c>
      <c r="AP75" s="6">
        <f>VLOOKUP(B75,[40]mar97!$A$35:$IV$96,3,0)</f>
        <v>177721</v>
      </c>
      <c r="AQ75" s="6">
        <f>VLOOKUP(B75,[41]apr97!$A$35:$IV$97,3,0)</f>
        <v>67807</v>
      </c>
      <c r="AR75" s="6">
        <f>VLOOKUP(B75,[42]may97!$A$35:$IV$96,3,0)</f>
        <v>38233</v>
      </c>
      <c r="AS75" s="6">
        <f>VLOOKUP(B75,[43]jun97!$A$35:$IV$95,3,0)</f>
        <v>182906</v>
      </c>
      <c r="AT75" s="6">
        <f>VLOOKUP(B75,[44]jul97!$A$35:$IV$94,3,0)</f>
        <v>81959</v>
      </c>
      <c r="AU75" s="6">
        <f>VLOOKUP(B75,[45]aug97!$A$35:$IV$96,3,0)</f>
        <v>99790</v>
      </c>
      <c r="AV75" s="6">
        <f>VLOOKUP(B75,[46]sep97!$A$35:$IV$92,3,0)</f>
        <v>358850</v>
      </c>
      <c r="AW75" s="6">
        <f>VLOOKUP(B75,[47]oct97!$A$35:$IV$91,3,0)</f>
        <v>724669</v>
      </c>
      <c r="AX75" s="6">
        <f>VLOOKUP(B75,[48]nov97!$A$35:$IV$90,3,0)</f>
        <v>136093</v>
      </c>
      <c r="AY75" s="6">
        <f>VLOOKUP(B75,[49]dec97!$A$35:$IV$89,3,0)</f>
        <v>74335</v>
      </c>
      <c r="AZ75" s="6">
        <f>VLOOKUP(B75,[50]jan98!$A$34:$IV$84,3,0)</f>
        <v>251629</v>
      </c>
      <c r="BA75" s="6">
        <f>VLOOKUP(B75,[51]feb98!$A$34:$IV$82,3,0)</f>
        <v>1105001</v>
      </c>
      <c r="BB75" s="6">
        <f>VLOOKUP(B75,[52]mar98!$A$34:$IV$81,3,0)</f>
        <v>64648</v>
      </c>
      <c r="BC75" s="6">
        <f>VLOOKUP(B75,[53]apr98!$A$34:$IV$79,3,0)</f>
        <v>37595</v>
      </c>
      <c r="BD75" s="6">
        <f>VLOOKUP(B75,[54]may98!$A$34:$IV$79,3,0)</f>
        <v>935670</v>
      </c>
      <c r="BE75" s="6">
        <f>VLOOKUP(B75,[55]jun98!$A$34:$IV$79,3,0)</f>
        <v>60288</v>
      </c>
      <c r="BF75" s="6">
        <f>VLOOKUP(B75,[56]jul98!$A$46:$IV$90,3,0)</f>
        <v>285728</v>
      </c>
      <c r="BG75" s="6">
        <f>VLOOKUP(B75,[57]aug98!$A$34:$IV$78,3,0)</f>
        <v>105725</v>
      </c>
      <c r="BH75" s="6" t="e">
        <f>VLOOKUP(B75,[58]sep98!$A$34:$IV$74,3,0)</f>
        <v>#N/A</v>
      </c>
      <c r="BI75" s="6">
        <f>VLOOKUP(B75,[59]oct98!$A$50:$IV$89,3,0)</f>
        <v>489330</v>
      </c>
      <c r="BJ75" s="6">
        <f>VLOOKUP(B75,[60]nov98!$A$34:$IV$73,3,0)</f>
        <v>42216</v>
      </c>
      <c r="BK75" s="6">
        <f>VLOOKUP(B75,[61]dec98!$A$34:$IV$73,3,0)</f>
        <v>792118</v>
      </c>
      <c r="BL75" s="6">
        <f>VLOOKUP(B75,[62]jan99!$A$33:$IV$69,3,0)</f>
        <v>61708</v>
      </c>
      <c r="BM75" s="6">
        <f>VLOOKUP(B75,[63]feb99!$A$33:$IV$67,3,0)</f>
        <v>86984</v>
      </c>
      <c r="BN75" s="6">
        <f>VLOOKUP(B75,[64]mar99!$A$33:$IV$65,3,0)</f>
        <v>521947</v>
      </c>
      <c r="BO75" s="6">
        <f>VLOOKUP(B75,[65]apr99!$A$33:$IV$66,3,0)</f>
        <v>30770</v>
      </c>
      <c r="BP75" s="6">
        <f>VLOOKUP(B75,[66]may99!$A$33:$IV$64,3,0)</f>
        <v>99602</v>
      </c>
      <c r="BQ75" s="6">
        <f>VLOOKUP(B75,[67]jun99!$A$33:$IV$62,3,0)</f>
        <v>121440</v>
      </c>
      <c r="BR75" s="6">
        <f>VLOOKUP(B75,[68]jul99!$A$33:$IV$60,3,0)</f>
        <v>313933</v>
      </c>
      <c r="BS75" s="6">
        <f>VLOOKUP(B75,[69]aug99!$A$32:$IV$52,3,0)</f>
        <v>20472</v>
      </c>
      <c r="BT75" s="6">
        <f>VLOOKUP(B75,[70]sep99!$A$33:$IV$53,3,0)</f>
        <v>10489</v>
      </c>
      <c r="BU75" s="6">
        <f>VLOOKUP(B75,[71]oct99!$A$33:$IV$56,3,0)</f>
        <v>257620</v>
      </c>
      <c r="BV75" s="6">
        <f>VLOOKUP(B75,[72]nov99!$A$33:$IV$59,3,0)</f>
        <v>325838</v>
      </c>
      <c r="BW75" s="6">
        <f>VLOOKUP(B75,[73]dec99!$A$45:$IV$70,3,0)</f>
        <v>105937</v>
      </c>
      <c r="BX75" s="6">
        <f>VLOOKUP(B75,[74]jan00!$A$32:$IV$52,3,0)</f>
        <v>700540</v>
      </c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N75" s="4">
        <v>36526</v>
      </c>
      <c r="CO75" s="5">
        <f t="shared" si="134"/>
        <v>0.36712061290322578</v>
      </c>
      <c r="CP75" s="5">
        <f t="shared" si="134"/>
        <v>5.0907741935483876E-3</v>
      </c>
      <c r="CQ75" s="5">
        <f t="shared" si="134"/>
        <v>2.8766451612903228E-3</v>
      </c>
      <c r="CR75" s="5">
        <f t="shared" si="134"/>
        <v>6.7432258064516128E-4</v>
      </c>
      <c r="CS75" s="5">
        <f t="shared" si="134"/>
        <v>2.7348387096774191E-3</v>
      </c>
      <c r="CT75" s="5">
        <f t="shared" si="134"/>
        <v>4.8711290322580644E-3</v>
      </c>
      <c r="CU75" s="5">
        <f t="shared" si="134"/>
        <v>1.7858387096774194E-3</v>
      </c>
      <c r="CV75" s="5">
        <f t="shared" si="134"/>
        <v>7.5112258064516128E-3</v>
      </c>
      <c r="CW75" s="5">
        <f t="shared" si="134"/>
        <v>2.8723225806451614E-3</v>
      </c>
      <c r="CX75" s="5">
        <f t="shared" si="134"/>
        <v>2.5272258064516127E-3</v>
      </c>
      <c r="CY75" s="5">
        <f t="shared" si="134"/>
        <v>2.6735806451612903E-3</v>
      </c>
      <c r="CZ75" s="5">
        <f t="shared" si="134"/>
        <v>7.1058709677419354E-3</v>
      </c>
      <c r="DA75" s="5">
        <f t="shared" si="134"/>
        <v>2.6045483870967738E-3</v>
      </c>
      <c r="DB75" s="5">
        <f t="shared" si="134"/>
        <v>3.4781290322580647E-3</v>
      </c>
      <c r="DC75" s="5">
        <f t="shared" si="134"/>
        <v>1.0411935483870967E-3</v>
      </c>
      <c r="DD75" s="5">
        <f t="shared" si="109"/>
        <v>1.0782903225806451E-3</v>
      </c>
      <c r="DE75" s="5">
        <f t="shared" si="117"/>
        <v>9.7454838709677412E-4</v>
      </c>
      <c r="DF75" s="5">
        <f t="shared" si="118"/>
        <v>9.0203225806451603E-4</v>
      </c>
      <c r="DG75" s="5">
        <f t="shared" si="119"/>
        <v>1.9419354838709677E-3</v>
      </c>
      <c r="DH75" s="5" t="e">
        <f t="shared" si="120"/>
        <v>#N/A</v>
      </c>
      <c r="DI75" s="5">
        <f t="shared" si="121"/>
        <v>9.5009677419354835E-4</v>
      </c>
      <c r="DJ75" s="5">
        <f t="shared" si="122"/>
        <v>8.8535483870967743E-4</v>
      </c>
      <c r="DK75" s="5">
        <f t="shared" si="123"/>
        <v>1.4226774193548388E-3</v>
      </c>
      <c r="DL75" s="5">
        <f t="shared" si="124"/>
        <v>1.1115806451612903E-3</v>
      </c>
      <c r="DM75" s="5">
        <f t="shared" si="125"/>
        <v>1.2703677419354839E-2</v>
      </c>
      <c r="DN75" s="5">
        <f t="shared" si="126"/>
        <v>1.1051290322580645E-3</v>
      </c>
      <c r="DO75" s="5">
        <f t="shared" si="127"/>
        <v>1.172290322580645E-3</v>
      </c>
      <c r="DP75" s="5">
        <f t="shared" si="128"/>
        <v>5.9721290322580648E-3</v>
      </c>
      <c r="DQ75" s="5">
        <f t="shared" si="129"/>
        <v>7.0967741935483875E-5</v>
      </c>
      <c r="DR75" s="5">
        <f t="shared" si="130"/>
        <v>1.6048387096774194E-4</v>
      </c>
      <c r="DS75" s="5">
        <f t="shared" si="131"/>
        <v>2.0050354838709677E-2</v>
      </c>
      <c r="DT75" s="5">
        <f t="shared" si="132"/>
        <v>6.0416129032258062E-4</v>
      </c>
      <c r="DU75" s="5">
        <f t="shared" si="132"/>
        <v>1.9775483870967742E-2</v>
      </c>
      <c r="DV75" s="5">
        <f t="shared" si="132"/>
        <v>5.6351612903225799E-4</v>
      </c>
      <c r="DW75" s="5">
        <f t="shared" si="132"/>
        <v>5.0758064516129027E-4</v>
      </c>
      <c r="DX75" s="5">
        <f t="shared" si="132"/>
        <v>4.8527096774193552E-3</v>
      </c>
      <c r="DY75" s="5">
        <f t="shared" si="132"/>
        <v>1.0415483870967741E-3</v>
      </c>
      <c r="DZ75" s="5">
        <f t="shared" si="132"/>
        <v>3.4306451612903226E-3</v>
      </c>
      <c r="EA75" s="5">
        <f t="shared" si="132"/>
        <v>6.2351612903225803E-4</v>
      </c>
      <c r="EB75" s="5">
        <f t="shared" si="132"/>
        <v>5.7329354838709674E-3</v>
      </c>
      <c r="EC75" s="5">
        <f t="shared" si="132"/>
        <v>2.1873225806451615E-3</v>
      </c>
      <c r="ED75" s="5">
        <f t="shared" si="132"/>
        <v>1.2333225806451613E-3</v>
      </c>
      <c r="EE75" s="5">
        <f t="shared" si="132"/>
        <v>5.9001935483870968E-3</v>
      </c>
      <c r="EF75" s="5">
        <f t="shared" si="136"/>
        <v>2.6438387096774196E-3</v>
      </c>
      <c r="EG75" s="5">
        <f t="shared" si="137"/>
        <v>3.2190322580645161E-3</v>
      </c>
      <c r="EH75" s="5">
        <f t="shared" si="138"/>
        <v>1.1575806451612903E-2</v>
      </c>
      <c r="EI75" s="5">
        <f t="shared" si="139"/>
        <v>2.3376419354838709E-2</v>
      </c>
      <c r="EJ75" s="5">
        <f t="shared" si="140"/>
        <v>4.3900967741935483E-3</v>
      </c>
      <c r="EK75" s="5">
        <f t="shared" si="116"/>
        <v>2.3979032258064515E-3</v>
      </c>
      <c r="EL75" s="5">
        <f t="shared" si="142"/>
        <v>8.1170645161290321E-3</v>
      </c>
      <c r="EM75" s="5">
        <f t="shared" si="143"/>
        <v>3.5645193548387091E-2</v>
      </c>
      <c r="EN75" s="5">
        <f t="shared" si="144"/>
        <v>2.0854193548387094E-3</v>
      </c>
      <c r="EO75" s="5">
        <f t="shared" si="145"/>
        <v>1.2127419354838712E-3</v>
      </c>
      <c r="EP75" s="5">
        <f t="shared" si="146"/>
        <v>3.018290322580645E-2</v>
      </c>
      <c r="EQ75" s="5">
        <f t="shared" si="147"/>
        <v>1.9447741935483872E-3</v>
      </c>
      <c r="ER75" s="5">
        <f t="shared" si="148"/>
        <v>9.2170322580645159E-3</v>
      </c>
      <c r="ES75" s="5">
        <f t="shared" si="149"/>
        <v>3.4104838709677421E-3</v>
      </c>
      <c r="ET75" s="5" t="e">
        <f t="shared" si="150"/>
        <v>#N/A</v>
      </c>
      <c r="EU75" s="5">
        <f t="shared" si="151"/>
        <v>1.578483870967742E-2</v>
      </c>
      <c r="EV75" s="5">
        <f t="shared" si="152"/>
        <v>1.361806451612903E-3</v>
      </c>
      <c r="EW75" s="5">
        <f t="shared" si="153"/>
        <v>2.5552193548387097E-2</v>
      </c>
      <c r="EX75" s="5">
        <f t="shared" si="154"/>
        <v>1.9905806451612903E-3</v>
      </c>
      <c r="EY75" s="5">
        <f t="shared" si="155"/>
        <v>2.8059354838709679E-3</v>
      </c>
      <c r="EZ75" s="5">
        <f t="shared" si="156"/>
        <v>1.6837000000000001E-2</v>
      </c>
      <c r="FA75" s="5">
        <f t="shared" si="141"/>
        <v>9.9258064516129034E-4</v>
      </c>
      <c r="FB75" s="5">
        <f t="shared" si="135"/>
        <v>3.2129677419354837E-3</v>
      </c>
      <c r="FC75" s="5">
        <f t="shared" si="135"/>
        <v>3.9174193548387097E-3</v>
      </c>
      <c r="FD75" s="5">
        <f t="shared" si="135"/>
        <v>1.0126870967741937E-2</v>
      </c>
      <c r="FE75" s="5">
        <f t="shared" si="135"/>
        <v>6.603870967741936E-4</v>
      </c>
      <c r="FF75" s="5">
        <f t="shared" si="135"/>
        <v>3.3835483870967741E-4</v>
      </c>
      <c r="FG75" s="5">
        <f t="shared" si="135"/>
        <v>8.3103225806451624E-3</v>
      </c>
      <c r="FH75" s="5">
        <f t="shared" si="133"/>
        <v>1.0510903225806452E-2</v>
      </c>
      <c r="FI75" s="5">
        <f t="shared" si="133"/>
        <v>3.4173225806451613E-3</v>
      </c>
      <c r="FJ75" s="5">
        <f t="shared" si="133"/>
        <v>2.2598064516129033E-2</v>
      </c>
      <c r="FK75" s="5">
        <f t="shared" si="133"/>
        <v>0</v>
      </c>
      <c r="FL75" s="5">
        <f t="shared" si="113"/>
        <v>0</v>
      </c>
      <c r="FM75" s="5">
        <f t="shared" si="113"/>
        <v>0</v>
      </c>
      <c r="FN75" s="5">
        <f t="shared" si="113"/>
        <v>0</v>
      </c>
      <c r="FO75" s="5">
        <f t="shared" si="105"/>
        <v>0</v>
      </c>
      <c r="FP75" s="5">
        <f t="shared" si="105"/>
        <v>0</v>
      </c>
      <c r="FQ75" s="5">
        <f t="shared" si="105"/>
        <v>0</v>
      </c>
      <c r="FR75" s="5">
        <f t="shared" si="105"/>
        <v>0</v>
      </c>
      <c r="FS75" s="5">
        <f t="shared" si="105"/>
        <v>0</v>
      </c>
      <c r="FT75" s="5">
        <f t="shared" si="105"/>
        <v>0</v>
      </c>
      <c r="FU75" s="5">
        <f t="shared" si="105"/>
        <v>0</v>
      </c>
      <c r="FV75" s="5">
        <f t="shared" si="105"/>
        <v>0</v>
      </c>
      <c r="FW75" s="5">
        <f t="shared" si="114"/>
        <v>0</v>
      </c>
      <c r="FX75" s="5">
        <f t="shared" si="114"/>
        <v>0</v>
      </c>
    </row>
    <row r="76" spans="1:180" x14ac:dyDescent="0.2">
      <c r="A76" s="2">
        <v>29</v>
      </c>
      <c r="B76" s="1">
        <v>36557</v>
      </c>
      <c r="C76" s="6">
        <f>VLOOKUP(B76,'[1]1993'!$A$375:$IV$485,3,0)</f>
        <v>7760408</v>
      </c>
      <c r="D76" s="6">
        <f>VLOOKUP(B76,[2]jan94!$A$38:$IV$148,3,0)</f>
        <v>108830</v>
      </c>
      <c r="E76" s="6">
        <f>VLOOKUP(B76,[3]feb94!$A$38:$IV$148,3,0)</f>
        <v>80549</v>
      </c>
      <c r="F76" s="6">
        <f>VLOOKUP(B76,[4]mar94!$A$38:$IV$140,3,0)</f>
        <v>2451</v>
      </c>
      <c r="G76" s="6">
        <f>VLOOKUP(B76,[5]apr94!$A$38:$IV$146,3,0)</f>
        <v>77362</v>
      </c>
      <c r="H76" s="6">
        <f>VLOOKUP(B76,[6]may94!$A$38:$IV$1443,3,0)</f>
        <v>26645</v>
      </c>
      <c r="I76" s="6">
        <f>VLOOKUP(B76,[7]jun94!$A$38:$IV$143,3,0)</f>
        <v>23926</v>
      </c>
      <c r="J76" s="6">
        <f>VLOOKUP(B76,[8]jul94!$A$38:$IV$143,3,0)</f>
        <v>52162</v>
      </c>
      <c r="K76" s="6">
        <f>VLOOKUP(B76,[9]aug94!$A$38:$IV$142,3,0)</f>
        <v>40263</v>
      </c>
      <c r="L76" s="6">
        <f>VLOOKUP(B76,[10]sep94!$A$38:$IV$140,3,0)</f>
        <v>10098</v>
      </c>
      <c r="M76" s="6">
        <f>VLOOKUP(B76,[11]oct94!$A$38:$IV$139,3,0)</f>
        <v>70519</v>
      </c>
      <c r="N76" s="6">
        <f>VLOOKUP(B76,[12]nov94!$A$38:$IV$139,3,0)</f>
        <v>90669</v>
      </c>
      <c r="O76" s="6">
        <f>VLOOKUP(B76,[13]dec94!$A$38:$IV$138,3,0)</f>
        <v>52725</v>
      </c>
      <c r="P76" s="6">
        <f>VLOOKUP(B76,[14]jan95!$A$37:$IV$133,3,0)</f>
        <v>54529</v>
      </c>
      <c r="Q76" s="6">
        <f>VLOOKUP(B76,[15]feb95!$A$37:$IV$127,3,0)</f>
        <v>19584</v>
      </c>
      <c r="R76" s="6">
        <f>VLOOKUP(B76,[16]mar95!$A$37:$IV$128,3,0)</f>
        <v>20821</v>
      </c>
      <c r="S76" s="6">
        <f>VLOOKUP(B76,[17]apr95!$A$37:$IV$122,3,0)</f>
        <v>28399</v>
      </c>
      <c r="T76" s="6" t="e">
        <f>VLOOKUP(B76,[18]may95!$A$37:$IV$126,3,0)</f>
        <v>#N/A</v>
      </c>
      <c r="U76" s="6">
        <f>VLOOKUP(B76,[19]jun95!$A$37:$IV$141,3,0)</f>
        <v>2205</v>
      </c>
      <c r="V76" s="6" t="e">
        <f>VLOOKUP(B76,[20]jul95!$A$37:$IV$140,3,0)</f>
        <v>#N/A</v>
      </c>
      <c r="W76" s="6">
        <f>VLOOKUP(B76,[21]aug95!$A$37:$IV$139,3,0)</f>
        <v>15620</v>
      </c>
      <c r="X76" s="6">
        <f>VLOOKUP(B76,[22]sep95!$A$37:$IV$138,3,0)</f>
        <v>18523</v>
      </c>
      <c r="Y76" s="6">
        <f>VLOOKUP(B76,[23]oct95!$A$37:$IV$123,3,0)</f>
        <v>8277</v>
      </c>
      <c r="Z76" s="6">
        <f>VLOOKUP(B76,[24]nov95!$A$37:$IV$122,3,0)</f>
        <v>18271</v>
      </c>
      <c r="AA76" s="6">
        <f>VLOOKUP(B76,[25]dec95!$A$37:$IV$119,3,0)</f>
        <v>15416</v>
      </c>
      <c r="AB76" s="6">
        <f>VLOOKUP(B76,[26]jan96!$A$36:$IV$108,3,0)</f>
        <v>4943</v>
      </c>
      <c r="AC76" s="6">
        <f>VLOOKUP(B76,[27]feb96!$A$32:$IV$120,3,0)</f>
        <v>29716</v>
      </c>
      <c r="AD76" s="6">
        <f>VLOOKUP(B76,[28]mar96!$A$36:$IV$112,3,0)</f>
        <v>139722</v>
      </c>
      <c r="AE76" s="6" t="e">
        <f>VLOOKUP(B76,[29]apr96!$A$36:$IV$101,3,0)</f>
        <v>#N/A</v>
      </c>
      <c r="AF76" s="6">
        <f>VLOOKUP(B76,[30]may96!$A$36:$IV$111,3,0)</f>
        <v>3754</v>
      </c>
      <c r="AG76" s="6">
        <f>VLOOKUP(B76,[31]jun96!$A$36:$IV$111,3,0)</f>
        <v>50817</v>
      </c>
      <c r="AH76" s="6" t="e">
        <f>VLOOKUP(B76,[32]jul96!$A$35:$IV$72,3,0)</f>
        <v>#N/A</v>
      </c>
      <c r="AI76" s="6">
        <f>VLOOKUP(B76,[33]aug96!$A$35:$IV$98,3,0)</f>
        <v>604092</v>
      </c>
      <c r="AJ76" s="6" t="e">
        <f>VLOOKUP(B76,[34]sep96!$A$36:$IV$98,3,0)</f>
        <v>#N/A</v>
      </c>
      <c r="AK76" s="6">
        <f>VLOOKUP(B76,[35]oct96!$A$36:$IV$107,3,0)</f>
        <v>14572</v>
      </c>
      <c r="AL76" s="6">
        <f>VLOOKUP(B76,[36]nov96!$A$36:$IV$106,3,0)</f>
        <v>89349</v>
      </c>
      <c r="AM76" s="6">
        <f>VLOOKUP(B76,[37]dec96!$A$36:$IV$105,3,0)</f>
        <v>20310</v>
      </c>
      <c r="AN76" s="6">
        <f>VLOOKUP(B76,[38]jan97!$A$35:$IV$100,3,0)</f>
        <v>65978</v>
      </c>
      <c r="AO76" s="6">
        <f>VLOOKUP(B76,[39]feb97!$A$42:$IV$106,3,0)</f>
        <v>11263</v>
      </c>
      <c r="AP76" s="6">
        <f>VLOOKUP(B76,[40]mar97!$A$35:$IV$96,3,0)</f>
        <v>154897</v>
      </c>
      <c r="AQ76" s="6">
        <f>VLOOKUP(B76,[41]apr97!$A$35:$IV$97,3,0)</f>
        <v>64698</v>
      </c>
      <c r="AR76" s="6">
        <f>VLOOKUP(B76,[42]may97!$A$35:$IV$96,3,0)</f>
        <v>32595</v>
      </c>
      <c r="AS76" s="6">
        <f>VLOOKUP(B76,[43]jun97!$A$35:$IV$95,3,0)</f>
        <v>64642</v>
      </c>
      <c r="AT76" s="6">
        <f>VLOOKUP(B76,[44]jul97!$A$35:$IV$94,3,0)</f>
        <v>39411</v>
      </c>
      <c r="AU76" s="6">
        <f>VLOOKUP(B76,[45]aug97!$A$35:$IV$96,3,0)</f>
        <v>100051</v>
      </c>
      <c r="AV76" s="6">
        <f>VLOOKUP(B76,[46]sep97!$A$35:$IV$92,3,0)</f>
        <v>68863</v>
      </c>
      <c r="AW76" s="6">
        <f>VLOOKUP(B76,[47]oct97!$A$35:$IV$91,3,0)</f>
        <v>695924</v>
      </c>
      <c r="AX76" s="6">
        <f>VLOOKUP(B76,[48]nov97!$A$35:$IV$90,3,0)</f>
        <v>66279</v>
      </c>
      <c r="AY76" s="6">
        <f>VLOOKUP(B76,[49]dec97!$A$35:$IV$89,3,0)</f>
        <v>20477</v>
      </c>
      <c r="AZ76" s="6">
        <f>VLOOKUP(B76,[50]jan98!$A$34:$IV$84,3,0)</f>
        <v>122937</v>
      </c>
      <c r="BA76" s="6">
        <f>VLOOKUP(B76,[51]feb98!$A$34:$IV$82,3,0)</f>
        <v>95815</v>
      </c>
      <c r="BB76" s="6">
        <f>VLOOKUP(B76,[52]mar98!$A$34:$IV$81,3,0)</f>
        <v>57880</v>
      </c>
      <c r="BC76" s="6">
        <f>VLOOKUP(B76,[53]apr98!$A$34:$IV$79,3,0)</f>
        <v>27278</v>
      </c>
      <c r="BD76" s="6">
        <f>VLOOKUP(B76,[54]may98!$A$34:$IV$79,3,0)</f>
        <v>796471</v>
      </c>
      <c r="BE76" s="6">
        <f>VLOOKUP(B76,[55]jun98!$A$34:$IV$79,3,0)</f>
        <v>55474</v>
      </c>
      <c r="BF76" s="6">
        <f>VLOOKUP(B76,[56]jul98!$A$46:$IV$90,3,0)</f>
        <v>229279</v>
      </c>
      <c r="BG76" s="6">
        <f>VLOOKUP(B76,[57]aug98!$A$34:$IV$78,3,0)</f>
        <v>44492</v>
      </c>
      <c r="BH76" s="6" t="e">
        <f>VLOOKUP(B76,[58]sep98!$A$34:$IV$74,3,0)</f>
        <v>#N/A</v>
      </c>
      <c r="BI76" s="6">
        <f>VLOOKUP(B76,[59]oct98!$A$50:$IV$89,3,0)</f>
        <v>419292</v>
      </c>
      <c r="BJ76" s="6">
        <f>VLOOKUP(B76,[60]nov98!$A$34:$IV$73,3,0)</f>
        <v>35425</v>
      </c>
      <c r="BK76" s="6">
        <f>VLOOKUP(B76,[61]dec98!$A$34:$IV$73,3,0)</f>
        <v>122554</v>
      </c>
      <c r="BL76" s="6">
        <f>VLOOKUP(B76,[62]jan99!$A$33:$IV$69,3,0)</f>
        <v>30939</v>
      </c>
      <c r="BM76" s="6">
        <f>VLOOKUP(B76,[63]feb99!$A$33:$IV$67,3,0)</f>
        <v>66566</v>
      </c>
      <c r="BN76" s="6">
        <f>VLOOKUP(B76,[64]mar99!$A$33:$IV$65,3,0)</f>
        <v>137909</v>
      </c>
      <c r="BO76" s="6">
        <f>VLOOKUP(B76,[65]apr99!$A$33:$IV$66,3,0)</f>
        <v>26762</v>
      </c>
      <c r="BP76" s="6">
        <f>VLOOKUP(B76,[66]may99!$A$33:$IV$64,3,0)</f>
        <v>78140</v>
      </c>
      <c r="BQ76" s="6">
        <f>VLOOKUP(B76,[67]jun99!$A$33:$IV$62,3,0)</f>
        <v>108398</v>
      </c>
      <c r="BR76" s="6">
        <f>VLOOKUP(B76,[68]jul99!$A$33:$IV$60,3,0)</f>
        <v>277410</v>
      </c>
      <c r="BS76" s="6">
        <f>VLOOKUP(B76,[69]aug99!$A$32:$IV$52,3,0)</f>
        <v>30992</v>
      </c>
      <c r="BT76" s="6">
        <f>VLOOKUP(B76,[70]sep99!$A$33:$IV$53,3,0)</f>
        <v>8782</v>
      </c>
      <c r="BU76" s="6">
        <f>VLOOKUP(B76,[71]oct99!$A$33:$IV$56,3,0)</f>
        <v>2353</v>
      </c>
      <c r="BV76" s="6">
        <f>VLOOKUP(B76,[72]nov99!$A$33:$IV$59,3,0)</f>
        <v>123408</v>
      </c>
      <c r="BW76" s="6">
        <f>VLOOKUP(B76,[73]dec99!$A$45:$IV$70,3,0)</f>
        <v>85939</v>
      </c>
      <c r="BX76" s="6">
        <f>VLOOKUP(B76,[74]jan00!$A$32:$IV$52,3,0)</f>
        <v>603070</v>
      </c>
      <c r="BY76" s="6">
        <f>VLOOKUP(B76,[75]feb00!$A$32:$IV$47,3,0)</f>
        <v>569062</v>
      </c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N76" s="4">
        <v>36557</v>
      </c>
      <c r="CO76" s="5">
        <f t="shared" si="134"/>
        <v>0.26760027586206897</v>
      </c>
      <c r="CP76" s="5">
        <f t="shared" si="134"/>
        <v>3.7527586206896552E-3</v>
      </c>
      <c r="CQ76" s="5">
        <f t="shared" si="134"/>
        <v>2.7775517241379307E-3</v>
      </c>
      <c r="CR76" s="5">
        <f t="shared" si="134"/>
        <v>8.4517241379310342E-5</v>
      </c>
      <c r="CS76" s="5">
        <f t="shared" si="134"/>
        <v>2.667655172413793E-3</v>
      </c>
      <c r="CT76" s="5">
        <f t="shared" si="134"/>
        <v>9.1879310344827577E-4</v>
      </c>
      <c r="CU76" s="5">
        <f t="shared" si="134"/>
        <v>8.2503448275862072E-4</v>
      </c>
      <c r="CV76" s="5">
        <f t="shared" si="134"/>
        <v>1.7986896551724137E-3</v>
      </c>
      <c r="CW76" s="5">
        <f t="shared" si="134"/>
        <v>1.3883793103448277E-3</v>
      </c>
      <c r="CX76" s="5">
        <f t="shared" si="134"/>
        <v>3.4820689655172413E-4</v>
      </c>
      <c r="CY76" s="5">
        <f t="shared" si="134"/>
        <v>2.4316896551724136E-3</v>
      </c>
      <c r="CZ76" s="5">
        <f t="shared" si="134"/>
        <v>3.1265172413793103E-3</v>
      </c>
      <c r="DA76" s="5">
        <f t="shared" si="134"/>
        <v>1.8181034482758621E-3</v>
      </c>
      <c r="DB76" s="5">
        <f t="shared" si="134"/>
        <v>1.8803103448275862E-3</v>
      </c>
      <c r="DC76" s="5">
        <f t="shared" si="134"/>
        <v>6.7531034482758623E-4</v>
      </c>
      <c r="DD76" s="5">
        <f t="shared" si="109"/>
        <v>7.1796551724137927E-4</v>
      </c>
      <c r="DE76" s="5">
        <f t="shared" si="117"/>
        <v>9.7927586206896563E-4</v>
      </c>
      <c r="DF76" s="5" t="e">
        <f t="shared" si="118"/>
        <v>#N/A</v>
      </c>
      <c r="DG76" s="5">
        <f t="shared" si="119"/>
        <v>7.6034482758620688E-5</v>
      </c>
      <c r="DH76" s="5" t="e">
        <f t="shared" si="120"/>
        <v>#N/A</v>
      </c>
      <c r="DI76" s="5">
        <f t="shared" si="121"/>
        <v>5.3862068965517245E-4</v>
      </c>
      <c r="DJ76" s="5">
        <f t="shared" si="122"/>
        <v>6.3872413793103456E-4</v>
      </c>
      <c r="DK76" s="5">
        <f t="shared" si="123"/>
        <v>2.8541379310344824E-4</v>
      </c>
      <c r="DL76" s="5">
        <f t="shared" si="124"/>
        <v>6.3003448275862064E-4</v>
      </c>
      <c r="DM76" s="5">
        <f t="shared" si="125"/>
        <v>5.3158620689655166E-4</v>
      </c>
      <c r="DN76" s="5">
        <f t="shared" si="126"/>
        <v>1.7044827586206897E-4</v>
      </c>
      <c r="DO76" s="5">
        <f t="shared" si="127"/>
        <v>1.0246896551724138E-3</v>
      </c>
      <c r="DP76" s="5">
        <f t="shared" si="128"/>
        <v>4.8180000000000002E-3</v>
      </c>
      <c r="DQ76" s="5" t="e">
        <f t="shared" si="129"/>
        <v>#N/A</v>
      </c>
      <c r="DR76" s="5">
        <f t="shared" si="130"/>
        <v>1.2944827586206897E-4</v>
      </c>
      <c r="DS76" s="5">
        <f t="shared" si="131"/>
        <v>1.7523103448275862E-3</v>
      </c>
      <c r="DT76" s="5" t="e">
        <f t="shared" si="132"/>
        <v>#N/A</v>
      </c>
      <c r="DU76" s="5">
        <f t="shared" si="132"/>
        <v>2.0830758620689654E-2</v>
      </c>
      <c r="DV76" s="5" t="e">
        <f t="shared" si="132"/>
        <v>#N/A</v>
      </c>
      <c r="DW76" s="5">
        <f t="shared" si="132"/>
        <v>5.0248275862068965E-4</v>
      </c>
      <c r="DX76" s="5">
        <f t="shared" si="132"/>
        <v>3.081E-3</v>
      </c>
      <c r="DY76" s="5">
        <f t="shared" si="132"/>
        <v>7.0034482758620691E-4</v>
      </c>
      <c r="DZ76" s="5">
        <f t="shared" si="132"/>
        <v>2.2751034482758619E-3</v>
      </c>
      <c r="EA76" s="5">
        <f t="shared" si="132"/>
        <v>3.8837931034482758E-4</v>
      </c>
      <c r="EB76" s="5">
        <f t="shared" si="132"/>
        <v>5.3412758620689661E-3</v>
      </c>
      <c r="EC76" s="5">
        <f t="shared" si="132"/>
        <v>2.2309655172413796E-3</v>
      </c>
      <c r="ED76" s="5">
        <f t="shared" si="132"/>
        <v>1.1239655172413793E-3</v>
      </c>
      <c r="EE76" s="5">
        <f t="shared" si="132"/>
        <v>2.2290344827586208E-3</v>
      </c>
      <c r="EF76" s="5">
        <f t="shared" si="136"/>
        <v>1.359E-3</v>
      </c>
      <c r="EG76" s="5">
        <f t="shared" si="137"/>
        <v>3.4500344827586207E-3</v>
      </c>
      <c r="EH76" s="5">
        <f t="shared" si="138"/>
        <v>2.3745862068965517E-3</v>
      </c>
      <c r="EI76" s="5">
        <f t="shared" si="139"/>
        <v>2.3997379310344825E-2</v>
      </c>
      <c r="EJ76" s="5">
        <f t="shared" si="140"/>
        <v>2.2854827586206898E-3</v>
      </c>
      <c r="EK76" s="5">
        <f t="shared" si="116"/>
        <v>7.0610344827586199E-4</v>
      </c>
      <c r="EL76" s="5">
        <f t="shared" si="142"/>
        <v>4.2392068965517241E-3</v>
      </c>
      <c r="EM76" s="5">
        <f t="shared" si="143"/>
        <v>3.3039655172413794E-3</v>
      </c>
      <c r="EN76" s="5">
        <f t="shared" si="144"/>
        <v>1.9958620689655175E-3</v>
      </c>
      <c r="EO76" s="5">
        <f t="shared" si="145"/>
        <v>9.4062068965517246E-4</v>
      </c>
      <c r="EP76" s="5">
        <f t="shared" si="146"/>
        <v>2.7464517241379313E-2</v>
      </c>
      <c r="EQ76" s="5">
        <f t="shared" si="147"/>
        <v>1.912896551724138E-3</v>
      </c>
      <c r="ER76" s="5">
        <f t="shared" si="148"/>
        <v>7.9061724137931035E-3</v>
      </c>
      <c r="ES76" s="5">
        <f t="shared" si="149"/>
        <v>1.5342068965517241E-3</v>
      </c>
      <c r="ET76" s="5" t="e">
        <f t="shared" si="150"/>
        <v>#N/A</v>
      </c>
      <c r="EU76" s="5">
        <f t="shared" si="151"/>
        <v>1.4458344827586208E-2</v>
      </c>
      <c r="EV76" s="5">
        <f t="shared" si="152"/>
        <v>1.221551724137931E-3</v>
      </c>
      <c r="EW76" s="5">
        <f t="shared" si="153"/>
        <v>4.2259999999999997E-3</v>
      </c>
      <c r="EX76" s="5">
        <f t="shared" si="154"/>
        <v>1.0668620689655173E-3</v>
      </c>
      <c r="EY76" s="5">
        <f t="shared" si="155"/>
        <v>2.2953793103448277E-3</v>
      </c>
      <c r="EZ76" s="5">
        <f t="shared" si="156"/>
        <v>4.7554827586206898E-3</v>
      </c>
      <c r="FA76" s="5">
        <f t="shared" si="141"/>
        <v>9.2282758620689659E-4</v>
      </c>
      <c r="FB76" s="5">
        <f t="shared" si="135"/>
        <v>2.6944827586206895E-3</v>
      </c>
      <c r="FC76" s="5">
        <f t="shared" si="135"/>
        <v>3.7378620689655171E-3</v>
      </c>
      <c r="FD76" s="5">
        <f t="shared" si="135"/>
        <v>9.565862068965517E-3</v>
      </c>
      <c r="FE76" s="5">
        <f t="shared" si="135"/>
        <v>1.0686896551724138E-3</v>
      </c>
      <c r="FF76" s="5">
        <f t="shared" si="135"/>
        <v>3.0282758620689653E-4</v>
      </c>
      <c r="FG76" s="5">
        <f t="shared" si="135"/>
        <v>8.1137931034482765E-5</v>
      </c>
      <c r="FH76" s="5">
        <f t="shared" si="133"/>
        <v>4.2554482758620695E-3</v>
      </c>
      <c r="FI76" s="5">
        <f t="shared" si="133"/>
        <v>2.9634137931034482E-3</v>
      </c>
      <c r="FJ76" s="5">
        <f t="shared" si="133"/>
        <v>2.0795517241379312E-2</v>
      </c>
      <c r="FK76" s="5">
        <f t="shared" si="133"/>
        <v>1.9622827586206894E-2</v>
      </c>
      <c r="FL76" s="5">
        <f t="shared" si="113"/>
        <v>0</v>
      </c>
      <c r="FM76" s="5">
        <f t="shared" si="113"/>
        <v>0</v>
      </c>
      <c r="FN76" s="5">
        <f t="shared" si="113"/>
        <v>0</v>
      </c>
      <c r="FO76" s="5">
        <f t="shared" si="105"/>
        <v>0</v>
      </c>
      <c r="FP76" s="5">
        <f t="shared" si="105"/>
        <v>0</v>
      </c>
      <c r="FQ76" s="5">
        <f t="shared" si="105"/>
        <v>0</v>
      </c>
      <c r="FR76" s="5">
        <f t="shared" si="105"/>
        <v>0</v>
      </c>
      <c r="FS76" s="5">
        <f t="shared" si="105"/>
        <v>0</v>
      </c>
      <c r="FT76" s="5">
        <f t="shared" si="105"/>
        <v>0</v>
      </c>
      <c r="FU76" s="5">
        <f t="shared" si="105"/>
        <v>0</v>
      </c>
      <c r="FV76" s="5">
        <f t="shared" si="105"/>
        <v>0</v>
      </c>
      <c r="FW76" s="5">
        <f t="shared" si="114"/>
        <v>0</v>
      </c>
      <c r="FX76" s="5">
        <f t="shared" si="114"/>
        <v>0</v>
      </c>
    </row>
    <row r="77" spans="1:180" x14ac:dyDescent="0.2">
      <c r="A77" s="2">
        <v>31</v>
      </c>
      <c r="B77" s="1">
        <v>36586</v>
      </c>
      <c r="C77" s="6">
        <f>VLOOKUP(B77,'[1]1993'!$A$375:$IV$485,3,0)</f>
        <v>10670527</v>
      </c>
      <c r="D77" s="6">
        <f>VLOOKUP(B77,[2]jan94!$A$38:$IV$148,3,0)</f>
        <v>136075</v>
      </c>
      <c r="E77" s="6">
        <f>VLOOKUP(B77,[3]feb94!$A$38:$IV$148,3,0)</f>
        <v>83914</v>
      </c>
      <c r="F77" s="6">
        <f>VLOOKUP(B77,[4]mar94!$A$38:$IV$140,3,0)</f>
        <v>17059</v>
      </c>
      <c r="G77" s="6">
        <f>VLOOKUP(B77,[5]apr94!$A$38:$IV$146,3,0)</f>
        <v>89586</v>
      </c>
      <c r="H77" s="6">
        <f>VLOOKUP(B77,[6]may94!$A$38:$IV$1443,3,0)</f>
        <v>148790</v>
      </c>
      <c r="I77" s="6">
        <f>VLOOKUP(B77,[7]jun94!$A$38:$IV$143,3,0)</f>
        <v>39168</v>
      </c>
      <c r="J77" s="6">
        <f>VLOOKUP(B77,[8]jul94!$A$38:$IV$143,3,0)</f>
        <v>182656</v>
      </c>
      <c r="K77" s="6">
        <f>VLOOKUP(B77,[9]aug94!$A$38:$IV$142,3,0)</f>
        <v>85890</v>
      </c>
      <c r="L77" s="6">
        <f>VLOOKUP(B77,[10]sep94!$A$38:$IV$140,3,0)</f>
        <v>46347</v>
      </c>
      <c r="M77" s="6">
        <f>VLOOKUP(B77,[11]oct94!$A$38:$IV$139,3,0)</f>
        <v>82076</v>
      </c>
      <c r="N77" s="6">
        <f>VLOOKUP(B77,[12]nov94!$A$38:$IV$139,3,0)</f>
        <v>171692</v>
      </c>
      <c r="O77" s="6">
        <f>VLOOKUP(B77,[13]dec94!$A$38:$IV$138,3,0)</f>
        <v>62840</v>
      </c>
      <c r="P77" s="6">
        <f>VLOOKUP(B77,[14]jan95!$A$37:$IV$133,3,0)</f>
        <v>122278</v>
      </c>
      <c r="Q77" s="6">
        <f>VLOOKUP(B77,[15]feb95!$A$37:$IV$127,3,0)</f>
        <v>23827</v>
      </c>
      <c r="R77" s="6">
        <f>VLOOKUP(B77,[16]mar95!$A$37:$IV$128,3,0)</f>
        <v>20521</v>
      </c>
      <c r="S77" s="6">
        <f>VLOOKUP(B77,[17]apr95!$A$37:$IV$122,3,0)</f>
        <v>21852</v>
      </c>
      <c r="T77" s="6">
        <f>VLOOKUP(B77,[18]may95!$A$37:$IV$126,3,0)</f>
        <v>15110</v>
      </c>
      <c r="U77" s="6">
        <f>VLOOKUP(B77,[19]jun95!$A$37:$IV$141,3,0)</f>
        <v>48979</v>
      </c>
      <c r="V77" s="6" t="e">
        <f>VLOOKUP(B77,[20]jul95!$A$37:$IV$140,3,0)</f>
        <v>#N/A</v>
      </c>
      <c r="W77" s="6">
        <f>VLOOKUP(B77,[21]aug95!$A$37:$IV$139,3,0)</f>
        <v>44888</v>
      </c>
      <c r="X77" s="6">
        <f>VLOOKUP(B77,[22]sep95!$A$37:$IV$138,3,0)</f>
        <v>18822</v>
      </c>
      <c r="Y77" s="6">
        <f>VLOOKUP(B77,[23]oct95!$A$37:$IV$123,3,0)</f>
        <v>24870</v>
      </c>
      <c r="Z77" s="6">
        <f>VLOOKUP(B77,[24]nov95!$A$37:$IV$122,3,0)</f>
        <v>33586</v>
      </c>
      <c r="AA77" s="6">
        <f>VLOOKUP(B77,[25]dec95!$A$37:$IV$119,3,0)</f>
        <v>357405</v>
      </c>
      <c r="AB77" s="6">
        <f>VLOOKUP(B77,[26]jan96!$A$36:$IV$108,3,0)</f>
        <v>27226</v>
      </c>
      <c r="AC77" s="6">
        <f>VLOOKUP(B77,[27]feb96!$A$32:$IV$120,3,0)</f>
        <v>32395</v>
      </c>
      <c r="AD77" s="6">
        <f>VLOOKUP(B77,[28]mar96!$A$36:$IV$112,3,0)</f>
        <v>156300</v>
      </c>
      <c r="AE77" s="6" t="e">
        <f>VLOOKUP(B77,[29]apr96!$A$36:$IV$101,3,0)</f>
        <v>#N/A</v>
      </c>
      <c r="AF77" s="6">
        <f>VLOOKUP(B77,[30]may96!$A$36:$IV$111,3,0)</f>
        <v>4183</v>
      </c>
      <c r="AG77" s="6">
        <f>VLOOKUP(B77,[31]jun96!$A$36:$IV$111,3,0)</f>
        <v>568961</v>
      </c>
      <c r="AH77" s="6" t="e">
        <f>VLOOKUP(B77,[32]jul96!$A$35:$IV$72,3,0)</f>
        <v>#N/A</v>
      </c>
      <c r="AI77" s="6">
        <f>VLOOKUP(B77,[33]aug96!$A$35:$IV$98,3,0)</f>
        <v>689684</v>
      </c>
      <c r="AJ77" s="6" t="e">
        <f>VLOOKUP(B77,[34]sep96!$A$36:$IV$98,3,0)</f>
        <v>#N/A</v>
      </c>
      <c r="AK77" s="6">
        <f>VLOOKUP(B77,[35]oct96!$A$36:$IV$107,3,0)</f>
        <v>15184</v>
      </c>
      <c r="AL77" s="6">
        <f>VLOOKUP(B77,[36]nov96!$A$36:$IV$106,3,0)</f>
        <v>104429</v>
      </c>
      <c r="AM77" s="6">
        <f>VLOOKUP(B77,[37]dec96!$A$36:$IV$105,3,0)</f>
        <v>33026</v>
      </c>
      <c r="AN77" s="6">
        <f>VLOOKUP(B77,[38]jan97!$A$35:$IV$100,3,0)</f>
        <v>57047</v>
      </c>
      <c r="AO77" s="6">
        <f>VLOOKUP(B77,[39]feb97!$A$42:$IV$106,3,0)</f>
        <v>16691</v>
      </c>
      <c r="AP77" s="6">
        <f>VLOOKUP(B77,[40]mar97!$A$35:$IV$96,3,0)</f>
        <v>78420</v>
      </c>
      <c r="AQ77" s="6">
        <f>VLOOKUP(B77,[41]apr97!$A$35:$IV$97,3,0)</f>
        <v>64206</v>
      </c>
      <c r="AR77" s="6">
        <f>VLOOKUP(B77,[42]may97!$A$35:$IV$96,3,0)</f>
        <v>35120</v>
      </c>
      <c r="AS77" s="6">
        <f>VLOOKUP(B77,[43]jun97!$A$35:$IV$95,3,0)</f>
        <v>180874</v>
      </c>
      <c r="AT77" s="6">
        <f>VLOOKUP(B77,[44]jul97!$A$35:$IV$94,3,0)</f>
        <v>77083</v>
      </c>
      <c r="AU77" s="6">
        <f>VLOOKUP(B77,[45]aug97!$A$35:$IV$96,3,0)</f>
        <v>76271</v>
      </c>
      <c r="AV77" s="6">
        <f>VLOOKUP(B77,[46]sep97!$A$35:$IV$92,3,0)</f>
        <v>333140</v>
      </c>
      <c r="AW77" s="6">
        <f>VLOOKUP(B77,[47]oct97!$A$35:$IV$91,3,0)</f>
        <v>810777</v>
      </c>
      <c r="AX77" s="6">
        <f>VLOOKUP(B77,[48]nov97!$A$35:$IV$90,3,0)</f>
        <v>133414</v>
      </c>
      <c r="AY77" s="6">
        <f>VLOOKUP(B77,[49]dec97!$A$35:$IV$89,3,0)</f>
        <v>40162</v>
      </c>
      <c r="AZ77" s="6">
        <f>VLOOKUP(B77,[50]jan98!$A$34:$IV$84,3,0)</f>
        <v>133504</v>
      </c>
      <c r="BA77" s="6">
        <f>VLOOKUP(B77,[51]feb98!$A$34:$IV$82,3,0)</f>
        <v>982370</v>
      </c>
      <c r="BB77" s="6">
        <f>VLOOKUP(B77,[52]mar98!$A$34:$IV$81,3,0)</f>
        <v>62014</v>
      </c>
      <c r="BC77" s="6">
        <f>VLOOKUP(B77,[53]apr98!$A$34:$IV$79,3,0)</f>
        <v>11131</v>
      </c>
      <c r="BD77" s="6">
        <f>VLOOKUP(B77,[54]may98!$A$34:$IV$79,3,0)</f>
        <v>901087</v>
      </c>
      <c r="BE77" s="6">
        <f>VLOOKUP(B77,[55]jun98!$A$34:$IV$79,3,0)</f>
        <v>57799</v>
      </c>
      <c r="BF77" s="6">
        <f>VLOOKUP(B77,[56]jul98!$A$46:$IV$90,3,0)</f>
        <v>234932</v>
      </c>
      <c r="BG77" s="6">
        <f>VLOOKUP(B77,[57]aug98!$A$34:$IV$78,3,0)</f>
        <v>56561</v>
      </c>
      <c r="BH77" s="6" t="e">
        <f>VLOOKUP(B77,[58]sep98!$A$34:$IV$74,3,0)</f>
        <v>#N/A</v>
      </c>
      <c r="BI77" s="6">
        <f>VLOOKUP(B77,[59]oct98!$A$50:$IV$89,3,0)</f>
        <v>339775</v>
      </c>
      <c r="BJ77" s="6">
        <f>VLOOKUP(B77,[60]nov98!$A$34:$IV$73,3,0)</f>
        <v>37907</v>
      </c>
      <c r="BK77" s="6">
        <f>VLOOKUP(B77,[61]dec98!$A$34:$IV$73,3,0)</f>
        <v>667674</v>
      </c>
      <c r="BL77" s="6">
        <f>VLOOKUP(B77,[62]jan99!$A$33:$IV$69,3,0)</f>
        <v>59903</v>
      </c>
      <c r="BM77" s="6">
        <f>VLOOKUP(B77,[63]feb99!$A$33:$IV$67,3,0)</f>
        <v>68105</v>
      </c>
      <c r="BN77" s="6">
        <f>VLOOKUP(B77,[64]mar99!$A$33:$IV$65,3,0)</f>
        <v>477452</v>
      </c>
      <c r="BO77" s="6">
        <f>VLOOKUP(B77,[65]apr99!$A$33:$IV$66,3,0)</f>
        <v>27240</v>
      </c>
      <c r="BP77" s="6">
        <f>VLOOKUP(B77,[66]may99!$A$33:$IV$64,3,0)</f>
        <v>71761</v>
      </c>
      <c r="BQ77" s="6">
        <f>VLOOKUP(B77,[67]jun99!$A$33:$IV$62,3,0)</f>
        <v>110000</v>
      </c>
      <c r="BR77" s="6">
        <f>VLOOKUP(B77,[68]jul99!$A$33:$IV$60,3,0)</f>
        <v>289101</v>
      </c>
      <c r="BS77" s="6">
        <f>VLOOKUP(B77,[69]aug99!$A$32:$IV$52,3,0)</f>
        <v>30823</v>
      </c>
      <c r="BT77" s="6">
        <f>VLOOKUP(B77,[70]sep99!$A$33:$IV$53,3,0)</f>
        <v>8526</v>
      </c>
      <c r="BU77" s="6">
        <f>VLOOKUP(B77,[71]oct99!$A$33:$IV$56,3,0)</f>
        <v>2418</v>
      </c>
      <c r="BV77" s="6">
        <f>VLOOKUP(B77,[72]nov99!$A$33:$IV$59,3,0)</f>
        <v>112074</v>
      </c>
      <c r="BW77" s="6">
        <f>VLOOKUP(B77,[73]dec99!$A$45:$IV$70,3,0)</f>
        <v>109010</v>
      </c>
      <c r="BX77" s="6">
        <f>VLOOKUP(B77,[74]jan00!$A$32:$IV$52,3,0)</f>
        <v>661820</v>
      </c>
      <c r="BY77" s="6">
        <f>VLOOKUP(B77,[75]feb00!$A$32:$IV$47,3,0)</f>
        <v>83878</v>
      </c>
      <c r="BZ77" s="6">
        <f>VLOOKUP(B77,[76]mar00!$A$32:$IV$48,3,0)</f>
        <v>22538</v>
      </c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N77" s="4">
        <v>36586</v>
      </c>
      <c r="CO77" s="5">
        <f t="shared" si="134"/>
        <v>0.34421054838709675</v>
      </c>
      <c r="CP77" s="5">
        <f t="shared" si="134"/>
        <v>4.3895161290322584E-3</v>
      </c>
      <c r="CQ77" s="5">
        <f t="shared" si="134"/>
        <v>2.7069032258064517E-3</v>
      </c>
      <c r="CR77" s="5">
        <f t="shared" si="134"/>
        <v>5.5029032258064518E-4</v>
      </c>
      <c r="CS77" s="5">
        <f t="shared" si="134"/>
        <v>2.8898709677419353E-3</v>
      </c>
      <c r="CT77" s="5">
        <f t="shared" si="134"/>
        <v>4.7996774193548386E-3</v>
      </c>
      <c r="CU77" s="5">
        <f t="shared" si="134"/>
        <v>1.2634838709677421E-3</v>
      </c>
      <c r="CV77" s="5">
        <f t="shared" si="134"/>
        <v>5.8921290322580646E-3</v>
      </c>
      <c r="CW77" s="5">
        <f t="shared" si="134"/>
        <v>2.7706451612903222E-3</v>
      </c>
      <c r="CX77" s="5">
        <f t="shared" si="134"/>
        <v>1.4950645161290322E-3</v>
      </c>
      <c r="CY77" s="5">
        <f t="shared" si="134"/>
        <v>2.6476129032258064E-3</v>
      </c>
      <c r="CZ77" s="5">
        <f t="shared" si="134"/>
        <v>5.5384516129032262E-3</v>
      </c>
      <c r="DA77" s="5">
        <f t="shared" si="134"/>
        <v>2.0270967741935482E-3</v>
      </c>
      <c r="DB77" s="5">
        <f t="shared" si="134"/>
        <v>3.9444516129032254E-3</v>
      </c>
      <c r="DC77" s="5">
        <f t="shared" si="134"/>
        <v>7.6861290322580644E-4</v>
      </c>
      <c r="DD77" s="5">
        <f t="shared" si="109"/>
        <v>6.6196774193548393E-4</v>
      </c>
      <c r="DE77" s="5">
        <f t="shared" si="117"/>
        <v>7.0490322580645166E-4</v>
      </c>
      <c r="DF77" s="5">
        <f t="shared" si="118"/>
        <v>4.8741935483870969E-4</v>
      </c>
      <c r="DG77" s="5">
        <f t="shared" si="119"/>
        <v>1.579967741935484E-3</v>
      </c>
      <c r="DH77" s="5" t="e">
        <f t="shared" si="120"/>
        <v>#N/A</v>
      </c>
      <c r="DI77" s="5">
        <f t="shared" si="121"/>
        <v>1.4479999999999999E-3</v>
      </c>
      <c r="DJ77" s="5">
        <f t="shared" si="122"/>
        <v>6.0716129032258059E-4</v>
      </c>
      <c r="DK77" s="5">
        <f t="shared" si="123"/>
        <v>8.0225806451612901E-4</v>
      </c>
      <c r="DL77" s="5">
        <f t="shared" si="124"/>
        <v>1.0834193548387096E-3</v>
      </c>
      <c r="DM77" s="5">
        <f t="shared" si="125"/>
        <v>1.1529193548387096E-2</v>
      </c>
      <c r="DN77" s="5">
        <f t="shared" si="126"/>
        <v>8.7825806451612902E-4</v>
      </c>
      <c r="DO77" s="5">
        <f t="shared" si="127"/>
        <v>1.0449999999999999E-3</v>
      </c>
      <c r="DP77" s="5">
        <f t="shared" si="128"/>
        <v>5.0419354838709676E-3</v>
      </c>
      <c r="DQ77" s="5" t="e">
        <f t="shared" si="129"/>
        <v>#N/A</v>
      </c>
      <c r="DR77" s="5">
        <f t="shared" si="130"/>
        <v>1.3493548387096774E-4</v>
      </c>
      <c r="DS77" s="5">
        <f t="shared" si="131"/>
        <v>1.835358064516129E-2</v>
      </c>
      <c r="DT77" s="5" t="e">
        <f t="shared" si="132"/>
        <v>#N/A</v>
      </c>
      <c r="DU77" s="5">
        <f t="shared" si="132"/>
        <v>2.2247870967741935E-2</v>
      </c>
      <c r="DV77" s="5" t="e">
        <f t="shared" si="132"/>
        <v>#N/A</v>
      </c>
      <c r="DW77" s="5">
        <f t="shared" si="132"/>
        <v>4.8980645161290318E-4</v>
      </c>
      <c r="DX77" s="5">
        <f t="shared" si="132"/>
        <v>3.3686774193548387E-3</v>
      </c>
      <c r="DY77" s="5">
        <f t="shared" si="132"/>
        <v>1.0653548387096774E-3</v>
      </c>
      <c r="DZ77" s="5">
        <f t="shared" si="132"/>
        <v>1.840225806451613E-3</v>
      </c>
      <c r="EA77" s="5">
        <f t="shared" si="132"/>
        <v>5.3841935483870968E-4</v>
      </c>
      <c r="EB77" s="5">
        <f t="shared" si="132"/>
        <v>2.5296774193548388E-3</v>
      </c>
      <c r="EC77" s="5">
        <f t="shared" si="132"/>
        <v>2.0711612903225808E-3</v>
      </c>
      <c r="ED77" s="5">
        <f t="shared" si="132"/>
        <v>1.1329032258064517E-3</v>
      </c>
      <c r="EE77" s="5">
        <f t="shared" si="132"/>
        <v>5.8346451612903225E-3</v>
      </c>
      <c r="EF77" s="5">
        <f t="shared" si="136"/>
        <v>2.4865483870967742E-3</v>
      </c>
      <c r="EG77" s="5">
        <f t="shared" si="137"/>
        <v>2.4603548387096778E-3</v>
      </c>
      <c r="EH77" s="5">
        <f t="shared" si="138"/>
        <v>1.0746451612903225E-2</v>
      </c>
      <c r="EI77" s="5">
        <f t="shared" si="139"/>
        <v>2.6154096774193548E-2</v>
      </c>
      <c r="EJ77" s="5">
        <f t="shared" si="140"/>
        <v>4.3036774193548387E-3</v>
      </c>
      <c r="EK77" s="5">
        <f t="shared" si="116"/>
        <v>1.2955483870967742E-3</v>
      </c>
      <c r="EL77" s="5">
        <f t="shared" si="142"/>
        <v>4.3065806451612907E-3</v>
      </c>
      <c r="EM77" s="5">
        <f t="shared" si="143"/>
        <v>3.1689354838709674E-2</v>
      </c>
      <c r="EN77" s="5">
        <f t="shared" si="144"/>
        <v>2.0004516129032259E-3</v>
      </c>
      <c r="EO77" s="5">
        <f t="shared" si="145"/>
        <v>3.5906451612903228E-4</v>
      </c>
      <c r="EP77" s="5">
        <f t="shared" si="146"/>
        <v>2.906732258064516E-2</v>
      </c>
      <c r="EQ77" s="5">
        <f t="shared" si="147"/>
        <v>1.8644838709677421E-3</v>
      </c>
      <c r="ER77" s="5">
        <f t="shared" si="148"/>
        <v>7.5784516129032255E-3</v>
      </c>
      <c r="ES77" s="5">
        <f t="shared" si="149"/>
        <v>1.8245483870967742E-3</v>
      </c>
      <c r="ET77" s="5" t="e">
        <f t="shared" si="150"/>
        <v>#N/A</v>
      </c>
      <c r="EU77" s="5">
        <f t="shared" si="151"/>
        <v>1.0960483870967742E-2</v>
      </c>
      <c r="EV77" s="5">
        <f t="shared" si="152"/>
        <v>1.2228064516129034E-3</v>
      </c>
      <c r="EW77" s="5">
        <f t="shared" si="153"/>
        <v>2.1537870967741936E-2</v>
      </c>
      <c r="EX77" s="5">
        <f t="shared" si="154"/>
        <v>1.9323548387096773E-3</v>
      </c>
      <c r="EY77" s="5">
        <f t="shared" si="155"/>
        <v>2.1969354838709677E-3</v>
      </c>
      <c r="EZ77" s="5">
        <f t="shared" si="156"/>
        <v>1.5401677419354838E-2</v>
      </c>
      <c r="FA77" s="5">
        <f t="shared" si="141"/>
        <v>8.7870967741935486E-4</v>
      </c>
      <c r="FB77" s="5">
        <f t="shared" si="135"/>
        <v>2.3148709677419358E-3</v>
      </c>
      <c r="FC77" s="5">
        <f t="shared" si="135"/>
        <v>3.5483870967741938E-3</v>
      </c>
      <c r="FD77" s="5">
        <f t="shared" si="135"/>
        <v>9.3258387096774188E-3</v>
      </c>
      <c r="FE77" s="5">
        <f t="shared" si="135"/>
        <v>9.9429032258064524E-4</v>
      </c>
      <c r="FF77" s="5">
        <f t="shared" si="135"/>
        <v>2.7503225806451613E-4</v>
      </c>
      <c r="FG77" s="5">
        <f t="shared" si="135"/>
        <v>7.7999999999999999E-5</v>
      </c>
      <c r="FH77" s="5">
        <f t="shared" si="133"/>
        <v>3.6152903225806451E-3</v>
      </c>
      <c r="FI77" s="5">
        <f t="shared" si="133"/>
        <v>3.5164516129032259E-3</v>
      </c>
      <c r="FJ77" s="5">
        <f t="shared" si="133"/>
        <v>2.1349032258064515E-2</v>
      </c>
      <c r="FK77" s="5">
        <f t="shared" si="133"/>
        <v>2.7057419354838707E-3</v>
      </c>
      <c r="FL77" s="5">
        <f t="shared" si="113"/>
        <v>7.2703225806451611E-4</v>
      </c>
      <c r="FM77" s="5">
        <f t="shared" si="113"/>
        <v>0</v>
      </c>
      <c r="FN77" s="5">
        <f t="shared" si="113"/>
        <v>0</v>
      </c>
      <c r="FO77" s="5">
        <f t="shared" si="105"/>
        <v>0</v>
      </c>
      <c r="FP77" s="5">
        <f t="shared" si="105"/>
        <v>0</v>
      </c>
      <c r="FQ77" s="5">
        <f t="shared" si="105"/>
        <v>0</v>
      </c>
      <c r="FR77" s="5">
        <f t="shared" si="105"/>
        <v>0</v>
      </c>
      <c r="FS77" s="5">
        <f t="shared" si="105"/>
        <v>0</v>
      </c>
      <c r="FT77" s="5">
        <f t="shared" si="105"/>
        <v>0</v>
      </c>
      <c r="FU77" s="5">
        <f t="shared" si="105"/>
        <v>0</v>
      </c>
      <c r="FV77" s="5">
        <f t="shared" si="105"/>
        <v>0</v>
      </c>
      <c r="FW77" s="5">
        <f t="shared" si="114"/>
        <v>0</v>
      </c>
      <c r="FX77" s="5">
        <f t="shared" si="114"/>
        <v>0</v>
      </c>
    </row>
    <row r="78" spans="1:180" x14ac:dyDescent="0.2">
      <c r="A78" s="2">
        <v>30</v>
      </c>
      <c r="B78" s="1">
        <v>36617</v>
      </c>
      <c r="C78" s="6">
        <f>VLOOKUP(B78,'[1]1993'!$A$375:$IV$485,3,0)</f>
        <v>10622708</v>
      </c>
      <c r="D78" s="6">
        <f>VLOOKUP(B78,[2]jan94!$A$38:$IV$148,3,0)</f>
        <v>123531</v>
      </c>
      <c r="E78" s="6">
        <f>VLOOKUP(B78,[3]feb94!$A$38:$IV$148,3,0)</f>
        <v>83770</v>
      </c>
      <c r="F78" s="6">
        <f>VLOOKUP(B78,[4]mar94!$A$38:$IV$140,3,0)</f>
        <v>15004</v>
      </c>
      <c r="G78" s="6">
        <f>VLOOKUP(B78,[5]apr94!$A$38:$IV$146,3,0)</f>
        <v>81747</v>
      </c>
      <c r="H78" s="6">
        <f>VLOOKUP(B78,[6]may94!$A$38:$IV$1443,3,0)</f>
        <v>135255</v>
      </c>
      <c r="I78" s="6">
        <f>VLOOKUP(B78,[7]jun94!$A$38:$IV$143,3,0)</f>
        <v>38811</v>
      </c>
      <c r="J78" s="6">
        <f>VLOOKUP(B78,[8]jul94!$A$38:$IV$143,3,0)</f>
        <v>194041</v>
      </c>
      <c r="K78" s="6">
        <f>VLOOKUP(B78,[9]aug94!$A$38:$IV$142,3,0)</f>
        <v>76611</v>
      </c>
      <c r="L78" s="6">
        <f>VLOOKUP(B78,[10]sep94!$A$38:$IV$140,3,0)</f>
        <v>36438</v>
      </c>
      <c r="M78" s="6">
        <f>VLOOKUP(B78,[11]oct94!$A$38:$IV$139,3,0)</f>
        <v>74812</v>
      </c>
      <c r="N78" s="6">
        <f>VLOOKUP(B78,[12]nov94!$A$38:$IV$139,3,0)</f>
        <v>164749</v>
      </c>
      <c r="O78" s="6">
        <f>VLOOKUP(B78,[13]dec94!$A$38:$IV$138,3,0)</f>
        <v>57309</v>
      </c>
      <c r="P78" s="6">
        <f>VLOOKUP(B78,[14]jan95!$A$37:$IV$133,3,0)</f>
        <v>101990</v>
      </c>
      <c r="Q78" s="6">
        <f>VLOOKUP(B78,[15]feb95!$A$37:$IV$127,3,0)</f>
        <v>24984</v>
      </c>
      <c r="R78" s="6">
        <f>VLOOKUP(B78,[16]mar95!$A$37:$IV$128,3,0)</f>
        <v>21812</v>
      </c>
      <c r="S78" s="6">
        <f>VLOOKUP(B78,[17]apr95!$A$37:$IV$122,3,0)</f>
        <v>21195</v>
      </c>
      <c r="T78" s="6">
        <f>VLOOKUP(B78,[18]may95!$A$37:$IV$126,3,0)</f>
        <v>9684</v>
      </c>
      <c r="U78" s="6">
        <f>VLOOKUP(B78,[19]jun95!$A$37:$IV$141,3,0)</f>
        <v>38080</v>
      </c>
      <c r="V78" s="6" t="e">
        <f>VLOOKUP(B78,[20]jul95!$A$37:$IV$140,3,0)</f>
        <v>#N/A</v>
      </c>
      <c r="W78" s="6">
        <f>VLOOKUP(B78,[21]aug95!$A$37:$IV$139,3,0)</f>
        <v>36853</v>
      </c>
      <c r="X78" s="6">
        <f>VLOOKUP(B78,[22]sep95!$A$37:$IV$138,3,0)</f>
        <v>17783</v>
      </c>
      <c r="Y78" s="6">
        <f>VLOOKUP(B78,[23]oct95!$A$37:$IV$123,3,0)</f>
        <v>24189</v>
      </c>
      <c r="Z78" s="6">
        <f>VLOOKUP(B78,[24]nov95!$A$37:$IV$122,3,0)</f>
        <v>30146</v>
      </c>
      <c r="AA78" s="6">
        <f>VLOOKUP(B78,[25]dec95!$A$37:$IV$119,3,0)</f>
        <v>359929</v>
      </c>
      <c r="AB78" s="6">
        <f>VLOOKUP(B78,[26]jan96!$A$36:$IV$108,3,0)</f>
        <v>28279</v>
      </c>
      <c r="AC78" s="6">
        <f>VLOOKUP(B78,[27]feb96!$A$32:$IV$120,3,0)</f>
        <v>31891</v>
      </c>
      <c r="AD78" s="6">
        <f>VLOOKUP(B78,[28]mar96!$A$36:$IV$112,3,0)</f>
        <v>139017</v>
      </c>
      <c r="AE78" s="6" t="e">
        <f>VLOOKUP(B78,[29]apr96!$A$36:$IV$101,3,0)</f>
        <v>#N/A</v>
      </c>
      <c r="AF78" s="6">
        <f>VLOOKUP(B78,[30]may96!$A$36:$IV$111,3,0)</f>
        <v>4295</v>
      </c>
      <c r="AG78" s="6">
        <f>VLOOKUP(B78,[31]jun96!$A$36:$IV$111,3,0)</f>
        <v>610336</v>
      </c>
      <c r="AH78" s="6" t="e">
        <f>VLOOKUP(B78,[32]jul96!$A$35:$IV$72,3,0)</f>
        <v>#N/A</v>
      </c>
      <c r="AI78" s="6">
        <f>VLOOKUP(B78,[33]aug96!$A$35:$IV$98,3,0)</f>
        <v>754370</v>
      </c>
      <c r="AJ78" s="6" t="e">
        <f>VLOOKUP(B78,[34]sep96!$A$36:$IV$98,3,0)</f>
        <v>#N/A</v>
      </c>
      <c r="AK78" s="6">
        <f>VLOOKUP(B78,[35]oct96!$A$36:$IV$107,3,0)</f>
        <v>14028</v>
      </c>
      <c r="AL78" s="6">
        <f>VLOOKUP(B78,[36]nov96!$A$36:$IV$106,3,0)</f>
        <v>98370</v>
      </c>
      <c r="AM78" s="6">
        <f>VLOOKUP(B78,[37]dec96!$A$36:$IV$105,3,0)</f>
        <v>34193</v>
      </c>
      <c r="AN78" s="6">
        <f>VLOOKUP(B78,[38]jan97!$A$35:$IV$100,3,0)</f>
        <v>60078</v>
      </c>
      <c r="AO78" s="6">
        <f>VLOOKUP(B78,[39]feb97!$A$42:$IV$106,3,0)</f>
        <v>14969</v>
      </c>
      <c r="AP78" s="6">
        <f>VLOOKUP(B78,[40]mar97!$A$35:$IV$96,3,0)</f>
        <v>158112</v>
      </c>
      <c r="AQ78" s="6">
        <f>VLOOKUP(B78,[41]apr97!$A$35:$IV$97,3,0)</f>
        <v>61338</v>
      </c>
      <c r="AR78" s="6">
        <f>VLOOKUP(B78,[42]may97!$A$35:$IV$96,3,0)</f>
        <v>32947</v>
      </c>
      <c r="AS78" s="6">
        <f>VLOOKUP(B78,[43]jun97!$A$35:$IV$95,3,0)</f>
        <v>173686</v>
      </c>
      <c r="AT78" s="6">
        <f>VLOOKUP(B78,[44]jul97!$A$35:$IV$94,3,0)</f>
        <v>75380</v>
      </c>
      <c r="AU78" s="6">
        <f>VLOOKUP(B78,[45]aug97!$A$35:$IV$96,3,0)</f>
        <v>92961</v>
      </c>
      <c r="AV78" s="6">
        <f>VLOOKUP(B78,[46]sep97!$A$35:$IV$92,3,0)</f>
        <v>335865</v>
      </c>
      <c r="AW78" s="6">
        <f>VLOOKUP(B78,[47]oct97!$A$35:$IV$91,3,0)</f>
        <v>737052</v>
      </c>
      <c r="AX78" s="6">
        <f>VLOOKUP(B78,[48]nov97!$A$35:$IV$90,3,0)</f>
        <v>131763</v>
      </c>
      <c r="AY78" s="6">
        <f>VLOOKUP(B78,[49]dec97!$A$35:$IV$89,3,0)</f>
        <v>38294</v>
      </c>
      <c r="AZ78" s="6">
        <f>VLOOKUP(B78,[50]jan98!$A$34:$IV$84,3,0)</f>
        <v>135320</v>
      </c>
      <c r="BA78" s="6">
        <f>VLOOKUP(B78,[51]feb98!$A$34:$IV$82,3,0)</f>
        <v>1022594</v>
      </c>
      <c r="BB78" s="6">
        <f>VLOOKUP(B78,[52]mar98!$A$34:$IV$81,3,0)</f>
        <v>56443</v>
      </c>
      <c r="BC78" s="6">
        <f>VLOOKUP(B78,[53]apr98!$A$34:$IV$79,3,0)</f>
        <v>26781</v>
      </c>
      <c r="BD78" s="6">
        <f>VLOOKUP(B78,[54]may98!$A$34:$IV$79,3,0)</f>
        <v>871243</v>
      </c>
      <c r="BE78" s="6">
        <f>VLOOKUP(B78,[55]jun98!$A$34:$IV$79,3,0)</f>
        <v>54803</v>
      </c>
      <c r="BF78" s="6">
        <f>VLOOKUP(B78,[56]jul98!$A$46:$IV$90,3,0)</f>
        <v>231788</v>
      </c>
      <c r="BG78" s="6">
        <f>VLOOKUP(B78,[57]aug98!$A$34:$IV$78,3,0)</f>
        <v>37022</v>
      </c>
      <c r="BH78" s="6" t="e">
        <f>VLOOKUP(B78,[58]sep98!$A$34:$IV$74,3,0)</f>
        <v>#N/A</v>
      </c>
      <c r="BI78" s="6">
        <f>VLOOKUP(B78,[59]oct98!$A$50:$IV$89,3,0)</f>
        <v>412873</v>
      </c>
      <c r="BJ78" s="6">
        <f>VLOOKUP(B78,[60]nov98!$A$34:$IV$73,3,0)</f>
        <v>35578</v>
      </c>
      <c r="BK78" s="6">
        <f>VLOOKUP(B78,[61]dec98!$A$34:$IV$73,3,0)</f>
        <v>783334</v>
      </c>
      <c r="BL78" s="6">
        <f>VLOOKUP(B78,[62]jan99!$A$33:$IV$69,3,0)</f>
        <v>58379</v>
      </c>
      <c r="BM78" s="6">
        <f>VLOOKUP(B78,[63]feb99!$A$33:$IV$67,3,0)</f>
        <v>64281</v>
      </c>
      <c r="BN78" s="6">
        <f>VLOOKUP(B78,[64]mar99!$A$33:$IV$65,3,0)</f>
        <v>466576</v>
      </c>
      <c r="BO78" s="6">
        <f>VLOOKUP(B78,[65]apr99!$A$33:$IV$66,3,0)</f>
        <v>24424</v>
      </c>
      <c r="BP78" s="6">
        <f>VLOOKUP(B78,[66]may99!$A$33:$IV$64,3,0)</f>
        <v>81392</v>
      </c>
      <c r="BQ78" s="6">
        <f>VLOOKUP(B78,[67]jun99!$A$33:$IV$62,3,0)</f>
        <v>103950</v>
      </c>
      <c r="BR78" s="6">
        <f>VLOOKUP(B78,[68]jul99!$A$33:$IV$60,3,0)</f>
        <v>259250</v>
      </c>
      <c r="BS78" s="6">
        <f>VLOOKUP(B78,[69]aug99!$A$32:$IV$52,3,0)</f>
        <v>20365</v>
      </c>
      <c r="BT78" s="6" t="e">
        <f>VLOOKUP(B78,[70]sep99!$A$33:$IV$53,3,0)</f>
        <v>#N/A</v>
      </c>
      <c r="BU78" s="6">
        <f>VLOOKUP(B78,[71]oct99!$A$33:$IV$56,3,0)</f>
        <v>1416</v>
      </c>
      <c r="BV78" s="6">
        <f>VLOOKUP(B78,[72]nov99!$A$33:$IV$59,3,0)</f>
        <v>319999</v>
      </c>
      <c r="BW78" s="6">
        <f>VLOOKUP(B78,[73]dec99!$A$45:$IV$70,3,0)</f>
        <v>89939</v>
      </c>
      <c r="BX78" s="6">
        <f>VLOOKUP(B78,[74]jan00!$A$32:$IV$52,3,0)</f>
        <v>832035</v>
      </c>
      <c r="BY78" s="6">
        <f>VLOOKUP(B78,[75]feb00!$A$32:$IV$47,3,0)</f>
        <v>57579</v>
      </c>
      <c r="BZ78" s="6">
        <f>VLOOKUP(B78,[76]mar00!$A$32:$IV$48,3,0)</f>
        <v>21442</v>
      </c>
      <c r="CA78" s="6">
        <f>VLOOKUP(B78,[77]apr00!$A$32:$IV$45,3,0)</f>
        <v>58158</v>
      </c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N78" s="4">
        <v>36617</v>
      </c>
      <c r="CO78" s="5">
        <f t="shared" si="134"/>
        <v>0.35409026666666665</v>
      </c>
      <c r="CP78" s="5">
        <f t="shared" si="134"/>
        <v>4.1177000000000002E-3</v>
      </c>
      <c r="CQ78" s="5">
        <f t="shared" si="134"/>
        <v>2.7923333333333333E-3</v>
      </c>
      <c r="CR78" s="5">
        <f t="shared" si="134"/>
        <v>5.0013333333333331E-4</v>
      </c>
      <c r="CS78" s="5">
        <f t="shared" si="134"/>
        <v>2.7249000000000002E-3</v>
      </c>
      <c r="CT78" s="5">
        <f t="shared" si="134"/>
        <v>4.5084999999999995E-3</v>
      </c>
      <c r="CU78" s="5">
        <f t="shared" si="134"/>
        <v>1.2936999999999998E-3</v>
      </c>
      <c r="CV78" s="5">
        <f t="shared" si="134"/>
        <v>6.4680333333333329E-3</v>
      </c>
      <c r="CW78" s="5">
        <f t="shared" si="134"/>
        <v>2.5536999999999999E-3</v>
      </c>
      <c r="CX78" s="5">
        <f t="shared" si="134"/>
        <v>1.2145999999999999E-3</v>
      </c>
      <c r="CY78" s="5">
        <f t="shared" si="134"/>
        <v>2.4937333333333333E-3</v>
      </c>
      <c r="CZ78" s="5">
        <f t="shared" si="134"/>
        <v>5.4916333333333333E-3</v>
      </c>
      <c r="DA78" s="5">
        <f t="shared" si="134"/>
        <v>1.9103E-3</v>
      </c>
      <c r="DB78" s="5">
        <f t="shared" si="134"/>
        <v>3.3996666666666667E-3</v>
      </c>
      <c r="DC78" s="5">
        <f t="shared" si="134"/>
        <v>8.3279999999999997E-4</v>
      </c>
      <c r="DD78" s="5">
        <f t="shared" si="109"/>
        <v>7.270666666666667E-4</v>
      </c>
      <c r="DE78" s="5">
        <f t="shared" si="117"/>
        <v>7.0649999999999999E-4</v>
      </c>
      <c r="DF78" s="5">
        <f t="shared" si="118"/>
        <v>3.2279999999999999E-4</v>
      </c>
      <c r="DG78" s="5">
        <f t="shared" si="119"/>
        <v>1.2693333333333335E-3</v>
      </c>
      <c r="DH78" s="5" t="e">
        <f t="shared" si="120"/>
        <v>#N/A</v>
      </c>
      <c r="DI78" s="5">
        <f t="shared" si="121"/>
        <v>1.2284333333333333E-3</v>
      </c>
      <c r="DJ78" s="5">
        <f t="shared" si="122"/>
        <v>5.9276666666666664E-4</v>
      </c>
      <c r="DK78" s="5">
        <f t="shared" si="123"/>
        <v>8.0629999999999992E-4</v>
      </c>
      <c r="DL78" s="5">
        <f t="shared" si="124"/>
        <v>1.0048666666666666E-3</v>
      </c>
      <c r="DM78" s="5">
        <f t="shared" si="125"/>
        <v>1.1997633333333334E-2</v>
      </c>
      <c r="DN78" s="5">
        <f t="shared" si="126"/>
        <v>9.4263333333333328E-4</v>
      </c>
      <c r="DO78" s="5">
        <f t="shared" si="127"/>
        <v>1.0630333333333335E-3</v>
      </c>
      <c r="DP78" s="5">
        <f t="shared" si="128"/>
        <v>4.6338999999999998E-3</v>
      </c>
      <c r="DQ78" s="5" t="e">
        <f t="shared" si="129"/>
        <v>#N/A</v>
      </c>
      <c r="DR78" s="5">
        <f t="shared" si="130"/>
        <v>1.4316666666666669E-4</v>
      </c>
      <c r="DS78" s="5">
        <f t="shared" si="131"/>
        <v>2.0344533333333335E-2</v>
      </c>
      <c r="DT78" s="5" t="e">
        <f t="shared" si="132"/>
        <v>#N/A</v>
      </c>
      <c r="DU78" s="5">
        <f t="shared" si="132"/>
        <v>2.5145666666666667E-2</v>
      </c>
      <c r="DV78" s="5" t="e">
        <f t="shared" si="132"/>
        <v>#N/A</v>
      </c>
      <c r="DW78" s="5">
        <f t="shared" si="132"/>
        <v>4.6760000000000004E-4</v>
      </c>
      <c r="DX78" s="5">
        <f t="shared" si="132"/>
        <v>3.2789999999999998E-3</v>
      </c>
      <c r="DY78" s="5">
        <f t="shared" si="132"/>
        <v>1.1397666666666667E-3</v>
      </c>
      <c r="DZ78" s="5">
        <f t="shared" si="132"/>
        <v>2.0025999999999998E-3</v>
      </c>
      <c r="EA78" s="5">
        <f t="shared" si="132"/>
        <v>4.9896666666666663E-4</v>
      </c>
      <c r="EB78" s="5">
        <f t="shared" si="132"/>
        <v>5.2703999999999997E-3</v>
      </c>
      <c r="EC78" s="5">
        <f t="shared" si="132"/>
        <v>2.0445999999999997E-3</v>
      </c>
      <c r="ED78" s="5">
        <f t="shared" si="132"/>
        <v>1.0982333333333333E-3</v>
      </c>
      <c r="EE78" s="5">
        <f t="shared" si="132"/>
        <v>5.7895333333333335E-3</v>
      </c>
      <c r="EF78" s="5">
        <f t="shared" si="136"/>
        <v>2.512666666666667E-3</v>
      </c>
      <c r="EG78" s="5">
        <f t="shared" si="137"/>
        <v>3.0987000000000002E-3</v>
      </c>
      <c r="EH78" s="5">
        <f t="shared" si="138"/>
        <v>1.1195500000000001E-2</v>
      </c>
      <c r="EI78" s="5">
        <f t="shared" si="139"/>
        <v>2.4568400000000001E-2</v>
      </c>
      <c r="EJ78" s="5">
        <f t="shared" si="140"/>
        <v>4.3920999999999995E-3</v>
      </c>
      <c r="EK78" s="5">
        <f t="shared" si="116"/>
        <v>1.2764666666666667E-3</v>
      </c>
      <c r="EL78" s="5">
        <f t="shared" si="142"/>
        <v>4.5106666666666663E-3</v>
      </c>
      <c r="EM78" s="5">
        <f t="shared" si="143"/>
        <v>3.4086466666666669E-2</v>
      </c>
      <c r="EN78" s="5">
        <f t="shared" si="144"/>
        <v>1.8814333333333334E-3</v>
      </c>
      <c r="EO78" s="5">
        <f t="shared" si="145"/>
        <v>8.9269999999999996E-4</v>
      </c>
      <c r="EP78" s="5">
        <f t="shared" si="146"/>
        <v>2.9041433333333332E-2</v>
      </c>
      <c r="EQ78" s="5">
        <f t="shared" si="147"/>
        <v>1.8267666666666666E-3</v>
      </c>
      <c r="ER78" s="5">
        <f t="shared" si="148"/>
        <v>7.7262666666666662E-3</v>
      </c>
      <c r="ES78" s="5">
        <f t="shared" si="149"/>
        <v>1.2340666666666666E-3</v>
      </c>
      <c r="ET78" s="5" t="e">
        <f t="shared" si="150"/>
        <v>#N/A</v>
      </c>
      <c r="EU78" s="5">
        <f t="shared" si="151"/>
        <v>1.3762433333333332E-2</v>
      </c>
      <c r="EV78" s="5">
        <f t="shared" si="152"/>
        <v>1.1859333333333333E-3</v>
      </c>
      <c r="EW78" s="5">
        <f t="shared" si="153"/>
        <v>2.6111133333333331E-2</v>
      </c>
      <c r="EX78" s="5">
        <f t="shared" si="154"/>
        <v>1.9459666666666667E-3</v>
      </c>
      <c r="EY78" s="5">
        <f t="shared" si="155"/>
        <v>2.1427E-3</v>
      </c>
      <c r="EZ78" s="5">
        <f t="shared" si="156"/>
        <v>1.5552533333333333E-2</v>
      </c>
      <c r="FA78" s="5">
        <f t="shared" si="141"/>
        <v>8.1413333333333335E-4</v>
      </c>
      <c r="FB78" s="5">
        <f t="shared" si="135"/>
        <v>2.7130666666666668E-3</v>
      </c>
      <c r="FC78" s="5">
        <f t="shared" si="135"/>
        <v>3.4650000000000002E-3</v>
      </c>
      <c r="FD78" s="5">
        <f t="shared" si="135"/>
        <v>8.6416666666666656E-3</v>
      </c>
      <c r="FE78" s="5">
        <f t="shared" si="135"/>
        <v>6.7883333333333337E-4</v>
      </c>
      <c r="FF78" s="5" t="e">
        <f t="shared" si="135"/>
        <v>#N/A</v>
      </c>
      <c r="FG78" s="5">
        <f t="shared" si="135"/>
        <v>4.7199999999999995E-5</v>
      </c>
      <c r="FH78" s="5">
        <f t="shared" si="133"/>
        <v>1.0666633333333333E-2</v>
      </c>
      <c r="FI78" s="5">
        <f t="shared" si="133"/>
        <v>2.9979666666666667E-3</v>
      </c>
      <c r="FJ78" s="5">
        <f t="shared" si="133"/>
        <v>2.7734499999999999E-2</v>
      </c>
      <c r="FK78" s="5">
        <f t="shared" si="133"/>
        <v>1.9192999999999999E-3</v>
      </c>
      <c r="FL78" s="5">
        <f t="shared" si="113"/>
        <v>7.1473333333333332E-4</v>
      </c>
      <c r="FM78" s="5">
        <f t="shared" si="113"/>
        <v>1.9386E-3</v>
      </c>
      <c r="FN78" s="5">
        <f t="shared" si="113"/>
        <v>0</v>
      </c>
      <c r="FO78" s="5">
        <f t="shared" si="105"/>
        <v>0</v>
      </c>
      <c r="FP78" s="5">
        <f t="shared" si="105"/>
        <v>0</v>
      </c>
      <c r="FQ78" s="5">
        <f t="shared" si="105"/>
        <v>0</v>
      </c>
      <c r="FR78" s="5">
        <f t="shared" si="105"/>
        <v>0</v>
      </c>
      <c r="FS78" s="5">
        <f t="shared" si="105"/>
        <v>0</v>
      </c>
      <c r="FT78" s="5">
        <f t="shared" ref="FT78:FV88" si="157">(CH78/1000000)/$A78</f>
        <v>0</v>
      </c>
      <c r="FU78" s="5">
        <f t="shared" si="157"/>
        <v>0</v>
      </c>
      <c r="FV78" s="5">
        <f t="shared" si="157"/>
        <v>0</v>
      </c>
      <c r="FW78" s="5">
        <f t="shared" si="114"/>
        <v>0</v>
      </c>
      <c r="FX78" s="5">
        <f t="shared" si="114"/>
        <v>0</v>
      </c>
    </row>
    <row r="79" spans="1:180" x14ac:dyDescent="0.2">
      <c r="A79" s="2">
        <v>31</v>
      </c>
      <c r="B79" s="1">
        <v>36647</v>
      </c>
      <c r="C79" s="6">
        <f>VLOOKUP(B79,'[1]1993'!$A$375:$IV$485,3,0)</f>
        <v>11229415</v>
      </c>
      <c r="D79" s="6">
        <f>VLOOKUP(B79,[2]jan94!$A$38:$IV$148,3,0)</f>
        <v>131326</v>
      </c>
      <c r="E79" s="6">
        <f>VLOOKUP(B79,[3]feb94!$A$38:$IV$148,3,0)</f>
        <v>82739</v>
      </c>
      <c r="F79" s="6">
        <f>VLOOKUP(B79,[4]mar94!$A$38:$IV$140,3,0)</f>
        <v>20788</v>
      </c>
      <c r="G79" s="6">
        <f>VLOOKUP(B79,[5]apr94!$A$38:$IV$146,3,0)</f>
        <v>83757</v>
      </c>
      <c r="H79" s="6">
        <f>VLOOKUP(B79,[6]may94!$A$38:$IV$1443,3,0)</f>
        <v>153569</v>
      </c>
      <c r="I79" s="6">
        <f>VLOOKUP(B79,[7]jun94!$A$38:$IV$143,3,0)</f>
        <v>39011</v>
      </c>
      <c r="J79" s="6">
        <f>VLOOKUP(B79,[8]jul94!$A$38:$IV$143,3,0)</f>
        <v>212321</v>
      </c>
      <c r="K79" s="6">
        <f>VLOOKUP(B79,[9]aug94!$A$38:$IV$142,3,0)</f>
        <v>80930</v>
      </c>
      <c r="L79" s="6">
        <f>VLOOKUP(B79,[10]sep94!$A$38:$IV$140,3,0)</f>
        <v>41594</v>
      </c>
      <c r="M79" s="6">
        <f>VLOOKUP(B79,[11]oct94!$A$38:$IV$139,3,0)</f>
        <v>80794</v>
      </c>
      <c r="N79" s="6">
        <f>VLOOKUP(B79,[12]nov94!$A$38:$IV$139,3,0)</f>
        <v>188572</v>
      </c>
      <c r="O79" s="6">
        <f>VLOOKUP(B79,[13]dec94!$A$38:$IV$138,3,0)</f>
        <v>57686</v>
      </c>
      <c r="P79" s="6">
        <f>VLOOKUP(B79,[14]jan95!$A$37:$IV$133,3,0)</f>
        <v>102685</v>
      </c>
      <c r="Q79" s="6">
        <f>VLOOKUP(B79,[15]feb95!$A$37:$IV$127,3,0)</f>
        <v>24210</v>
      </c>
      <c r="R79" s="6">
        <f>VLOOKUP(B79,[16]mar95!$A$37:$IV$128,3,0)</f>
        <v>22332</v>
      </c>
      <c r="S79" s="6">
        <f>VLOOKUP(B79,[17]apr95!$A$37:$IV$122,3,0)</f>
        <v>33108</v>
      </c>
      <c r="T79" s="6">
        <f>VLOOKUP(B79,[18]may95!$A$37:$IV$126,3,0)</f>
        <v>14814</v>
      </c>
      <c r="U79" s="6">
        <f>VLOOKUP(B79,[19]jun95!$A$37:$IV$141,3,0)</f>
        <v>44007</v>
      </c>
      <c r="V79" s="6" t="e">
        <f>VLOOKUP(B79,[20]jul95!$A$37:$IV$140,3,0)</f>
        <v>#N/A</v>
      </c>
      <c r="W79" s="6">
        <f>VLOOKUP(B79,[21]aug95!$A$37:$IV$139,3,0)</f>
        <v>39468</v>
      </c>
      <c r="X79" s="6">
        <f>VLOOKUP(B79,[22]sep95!$A$37:$IV$138,3,0)</f>
        <v>18334</v>
      </c>
      <c r="Y79" s="6">
        <f>VLOOKUP(B79,[23]oct95!$A$37:$IV$123,3,0)</f>
        <v>24094</v>
      </c>
      <c r="Z79" s="6">
        <f>VLOOKUP(B79,[24]nov95!$A$37:$IV$122,3,0)</f>
        <v>31060</v>
      </c>
      <c r="AA79" s="6">
        <f>VLOOKUP(B79,[25]dec95!$A$37:$IV$119,3,0)</f>
        <v>350925</v>
      </c>
      <c r="AB79" s="6">
        <f>VLOOKUP(B79,[26]jan96!$A$36:$IV$108,3,0)</f>
        <v>22019</v>
      </c>
      <c r="AC79" s="6">
        <f>VLOOKUP(B79,[27]feb96!$A$32:$IV$120,3,0)</f>
        <v>29971</v>
      </c>
      <c r="AD79" s="6">
        <f>VLOOKUP(B79,[28]mar96!$A$36:$IV$112,3,0)</f>
        <v>125619</v>
      </c>
      <c r="AE79" s="6" t="e">
        <f>VLOOKUP(B79,[29]apr96!$A$36:$IV$101,3,0)</f>
        <v>#N/A</v>
      </c>
      <c r="AF79" s="6">
        <f>VLOOKUP(B79,[30]may96!$A$36:$IV$111,3,0)</f>
        <v>4222</v>
      </c>
      <c r="AG79" s="6">
        <f>VLOOKUP(B79,[31]jun96!$A$36:$IV$111,3,0)</f>
        <v>608448</v>
      </c>
      <c r="AH79" s="6" t="e">
        <f>VLOOKUP(B79,[32]jul96!$A$35:$IV$72,3,0)</f>
        <v>#N/A</v>
      </c>
      <c r="AI79" s="6">
        <f>VLOOKUP(B79,[33]aug96!$A$35:$IV$98,3,0)</f>
        <v>721205</v>
      </c>
      <c r="AJ79" s="6" t="e">
        <f>VLOOKUP(B79,[34]sep96!$A$36:$IV$98,3,0)</f>
        <v>#N/A</v>
      </c>
      <c r="AK79" s="6">
        <f>VLOOKUP(B79,[35]oct96!$A$36:$IV$107,3,0)</f>
        <v>14530</v>
      </c>
      <c r="AL79" s="6">
        <f>VLOOKUP(B79,[36]nov96!$A$36:$IV$106,3,0)</f>
        <v>96031</v>
      </c>
      <c r="AM79" s="6">
        <f>VLOOKUP(B79,[37]dec96!$A$36:$IV$105,3,0)</f>
        <v>33301</v>
      </c>
      <c r="AN79" s="6">
        <f>VLOOKUP(B79,[38]jan97!$A$35:$IV$100,3,0)</f>
        <v>62599</v>
      </c>
      <c r="AO79" s="6">
        <f>VLOOKUP(B79,[39]feb97!$A$42:$IV$106,3,0)</f>
        <v>29965</v>
      </c>
      <c r="AP79" s="6">
        <f>VLOOKUP(B79,[40]mar97!$A$35:$IV$96,3,0)</f>
        <v>77932</v>
      </c>
      <c r="AQ79" s="6">
        <f>VLOOKUP(B79,[41]apr97!$A$35:$IV$97,3,0)</f>
        <v>61850</v>
      </c>
      <c r="AR79" s="6">
        <f>VLOOKUP(B79,[42]may97!$A$35:$IV$96,3,0)</f>
        <v>31174</v>
      </c>
      <c r="AS79" s="6">
        <f>VLOOKUP(B79,[43]jun97!$A$35:$IV$95,3,0)</f>
        <v>172640</v>
      </c>
      <c r="AT79" s="6">
        <f>VLOOKUP(B79,[44]jul97!$A$35:$IV$94,3,0)</f>
        <v>84480</v>
      </c>
      <c r="AU79" s="6">
        <f>VLOOKUP(B79,[45]aug97!$A$35:$IV$96,3,0)</f>
        <v>70385</v>
      </c>
      <c r="AV79" s="6">
        <f>VLOOKUP(B79,[46]sep97!$A$35:$IV$92,3,0)</f>
        <v>338111</v>
      </c>
      <c r="AW79" s="6">
        <f>VLOOKUP(B79,[47]oct97!$A$35:$IV$91,3,0)</f>
        <v>796155</v>
      </c>
      <c r="AX79" s="6">
        <f>VLOOKUP(B79,[48]nov97!$A$35:$IV$90,3,0)</f>
        <v>133373</v>
      </c>
      <c r="AY79" s="6">
        <f>VLOOKUP(B79,[49]dec97!$A$35:$IV$89,3,0)</f>
        <v>38947</v>
      </c>
      <c r="AZ79" s="6">
        <f>VLOOKUP(B79,[50]jan98!$A$34:$IV$84,3,0)</f>
        <v>131937</v>
      </c>
      <c r="BA79" s="6">
        <f>VLOOKUP(B79,[51]feb98!$A$34:$IV$82,3,0)</f>
        <v>1011306</v>
      </c>
      <c r="BB79" s="6">
        <f>VLOOKUP(B79,[52]mar98!$A$34:$IV$81,3,0)</f>
        <v>60267</v>
      </c>
      <c r="BC79" s="6">
        <f>VLOOKUP(B79,[53]apr98!$A$34:$IV$79,3,0)</f>
        <v>10577</v>
      </c>
      <c r="BD79" s="6">
        <f>VLOOKUP(B79,[54]may98!$A$34:$IV$79,3,0)</f>
        <v>879118</v>
      </c>
      <c r="BE79" s="6">
        <f>VLOOKUP(B79,[55]jun98!$A$34:$IV$79,3,0)</f>
        <v>56907</v>
      </c>
      <c r="BF79" s="6">
        <f>VLOOKUP(B79,[56]jul98!$A$46:$IV$90,3,0)</f>
        <v>65056</v>
      </c>
      <c r="BG79" s="6">
        <f>VLOOKUP(B79,[57]aug98!$A$34:$IV$78,3,0)</f>
        <v>51954</v>
      </c>
      <c r="BH79" s="6" t="e">
        <f>VLOOKUP(B79,[58]sep98!$A$34:$IV$74,3,0)</f>
        <v>#N/A</v>
      </c>
      <c r="BI79" s="6">
        <f>VLOOKUP(B79,[59]oct98!$A$50:$IV$89,3,0)</f>
        <v>321689</v>
      </c>
      <c r="BJ79" s="6">
        <f>VLOOKUP(B79,[60]nov98!$A$34:$IV$73,3,0)</f>
        <v>34337</v>
      </c>
      <c r="BK79" s="6">
        <f>VLOOKUP(B79,[61]dec98!$A$34:$IV$73,3,0)</f>
        <v>797595</v>
      </c>
      <c r="BL79" s="6">
        <f>VLOOKUP(B79,[62]jan99!$A$33:$IV$69,3,0)</f>
        <v>58011</v>
      </c>
      <c r="BM79" s="6">
        <f>VLOOKUP(B79,[63]feb99!$A$33:$IV$67,3,0)</f>
        <v>63995</v>
      </c>
      <c r="BN79" s="6">
        <f>VLOOKUP(B79,[64]mar99!$A$33:$IV$65,3,0)</f>
        <v>469275</v>
      </c>
      <c r="BO79" s="6">
        <f>VLOOKUP(B79,[65]apr99!$A$33:$IV$66,3,0)</f>
        <v>24612</v>
      </c>
      <c r="BP79" s="6">
        <f>VLOOKUP(B79,[66]may99!$A$33:$IV$64,3,0)</f>
        <v>63839</v>
      </c>
      <c r="BQ79" s="6">
        <f>VLOOKUP(B79,[67]jun99!$A$33:$IV$62,3,0)</f>
        <v>98685</v>
      </c>
      <c r="BR79" s="6">
        <f>VLOOKUP(B79,[68]jul99!$A$33:$IV$60,3,0)</f>
        <v>260500</v>
      </c>
      <c r="BS79" s="6">
        <f>VLOOKUP(B79,[69]aug99!$A$32:$IV$52,3,0)</f>
        <v>13215</v>
      </c>
      <c r="BT79" s="6" t="e">
        <f>VLOOKUP(B79,[70]sep99!$A$33:$IV$53,3,0)</f>
        <v>#N/A</v>
      </c>
      <c r="BU79" s="6">
        <f>VLOOKUP(B79,[71]oct99!$A$33:$IV$56,3,0)</f>
        <v>220745</v>
      </c>
      <c r="BV79" s="6">
        <f>VLOOKUP(B79,[72]nov99!$A$33:$IV$59,3,0)</f>
        <v>388306</v>
      </c>
      <c r="BW79" s="6">
        <f>VLOOKUP(B79,[73]dec99!$A$45:$IV$70,3,0)</f>
        <v>4489</v>
      </c>
      <c r="BX79" s="6">
        <f>VLOOKUP(B79,[74]jan00!$A$32:$IV$52,3,0)</f>
        <v>534063</v>
      </c>
      <c r="BY79" s="6">
        <f>VLOOKUP(B79,[75]feb00!$A$32:$IV$47,3,0)</f>
        <v>376758</v>
      </c>
      <c r="BZ79" s="6">
        <f>VLOOKUP(B79,[76]mar00!$A$32:$IV$48,3,0)</f>
        <v>21442</v>
      </c>
      <c r="CA79" s="6">
        <f>VLOOKUP(B79,[77]apr00!$A$32:$IV$45,3,0)</f>
        <v>93243</v>
      </c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N79" s="4">
        <v>36647</v>
      </c>
      <c r="CO79" s="5">
        <f t="shared" si="134"/>
        <v>0.36223919354838707</v>
      </c>
      <c r="CP79" s="5">
        <f t="shared" si="134"/>
        <v>4.2363225806451611E-3</v>
      </c>
      <c r="CQ79" s="5">
        <f t="shared" si="134"/>
        <v>2.6689999999999999E-3</v>
      </c>
      <c r="CR79" s="5">
        <f t="shared" si="134"/>
        <v>6.7058064516129032E-4</v>
      </c>
      <c r="CS79" s="5">
        <f t="shared" si="134"/>
        <v>2.7018387096774195E-3</v>
      </c>
      <c r="CT79" s="5">
        <f t="shared" si="134"/>
        <v>4.9538387096774196E-3</v>
      </c>
      <c r="CU79" s="5">
        <f t="shared" si="134"/>
        <v>1.2584193548387096E-3</v>
      </c>
      <c r="CV79" s="5">
        <f t="shared" si="134"/>
        <v>6.8490645161290329E-3</v>
      </c>
      <c r="CW79" s="5">
        <f t="shared" si="134"/>
        <v>2.6106451612903227E-3</v>
      </c>
      <c r="CX79" s="5">
        <f t="shared" si="134"/>
        <v>1.341741935483871E-3</v>
      </c>
      <c r="CY79" s="5">
        <f t="shared" si="134"/>
        <v>2.6062580645161292E-3</v>
      </c>
      <c r="CZ79" s="5">
        <f t="shared" si="134"/>
        <v>6.0829677419354834E-3</v>
      </c>
      <c r="DA79" s="5">
        <f t="shared" si="134"/>
        <v>1.8608387096774193E-3</v>
      </c>
      <c r="DB79" s="5">
        <f t="shared" si="134"/>
        <v>3.3124193548387097E-3</v>
      </c>
      <c r="DC79" s="5">
        <f t="shared" si="134"/>
        <v>7.8096774193548379E-4</v>
      </c>
      <c r="DD79" s="5">
        <f t="shared" si="109"/>
        <v>7.2038709677419354E-4</v>
      </c>
      <c r="DE79" s="5">
        <f t="shared" si="117"/>
        <v>1.0679999999999999E-3</v>
      </c>
      <c r="DF79" s="5">
        <f t="shared" si="118"/>
        <v>4.778709677419355E-4</v>
      </c>
      <c r="DG79" s="5">
        <f t="shared" si="119"/>
        <v>1.4195806451612902E-3</v>
      </c>
      <c r="DH79" s="5" t="e">
        <f t="shared" si="120"/>
        <v>#N/A</v>
      </c>
      <c r="DI79" s="5">
        <f t="shared" si="121"/>
        <v>1.2731612903225807E-3</v>
      </c>
      <c r="DJ79" s="5">
        <f t="shared" si="122"/>
        <v>5.9141935483870967E-4</v>
      </c>
      <c r="DK79" s="5">
        <f t="shared" si="123"/>
        <v>7.7722580645161294E-4</v>
      </c>
      <c r="DL79" s="5">
        <f t="shared" si="124"/>
        <v>1.0019354838709678E-3</v>
      </c>
      <c r="DM79" s="5">
        <f t="shared" si="125"/>
        <v>1.1320161290322581E-2</v>
      </c>
      <c r="DN79" s="5">
        <f t="shared" si="126"/>
        <v>7.1029032258064517E-4</v>
      </c>
      <c r="DO79" s="5">
        <f t="shared" si="127"/>
        <v>9.6680645161290328E-4</v>
      </c>
      <c r="DP79" s="5">
        <f t="shared" si="128"/>
        <v>4.0522258064516134E-3</v>
      </c>
      <c r="DQ79" s="5" t="e">
        <f t="shared" si="129"/>
        <v>#N/A</v>
      </c>
      <c r="DR79" s="5">
        <f t="shared" si="130"/>
        <v>1.3619354838709678E-4</v>
      </c>
      <c r="DS79" s="5">
        <f t="shared" si="131"/>
        <v>1.9627354838709678E-2</v>
      </c>
      <c r="DT79" s="5" t="e">
        <f t="shared" si="132"/>
        <v>#N/A</v>
      </c>
      <c r="DU79" s="5">
        <f t="shared" si="132"/>
        <v>2.3264677419354837E-2</v>
      </c>
      <c r="DV79" s="5" t="e">
        <f t="shared" si="132"/>
        <v>#N/A</v>
      </c>
      <c r="DW79" s="5">
        <f t="shared" si="132"/>
        <v>4.6870967741935481E-4</v>
      </c>
      <c r="DX79" s="5">
        <f t="shared" si="132"/>
        <v>3.0977741935483871E-3</v>
      </c>
      <c r="DY79" s="5">
        <f t="shared" si="132"/>
        <v>1.0742258064516128E-3</v>
      </c>
      <c r="DZ79" s="5">
        <f t="shared" si="132"/>
        <v>2.0193225806451613E-3</v>
      </c>
      <c r="EA79" s="5">
        <f t="shared" si="132"/>
        <v>9.6661290322580637E-4</v>
      </c>
      <c r="EB79" s="5">
        <f t="shared" si="132"/>
        <v>2.5139354838709677E-3</v>
      </c>
      <c r="EC79" s="5">
        <f t="shared" si="132"/>
        <v>1.9951612903225807E-3</v>
      </c>
      <c r="ED79" s="5">
        <f t="shared" si="132"/>
        <v>1.0056129032258066E-3</v>
      </c>
      <c r="EE79" s="5">
        <f t="shared" si="132"/>
        <v>5.5690322580645157E-3</v>
      </c>
      <c r="EF79" s="5">
        <f t="shared" si="136"/>
        <v>2.7251612903225805E-3</v>
      </c>
      <c r="EG79" s="5">
        <f t="shared" si="137"/>
        <v>2.2704838709677422E-3</v>
      </c>
      <c r="EH79" s="5">
        <f t="shared" si="138"/>
        <v>1.0906806451612903E-2</v>
      </c>
      <c r="EI79" s="5">
        <f t="shared" si="139"/>
        <v>2.5682419354838708E-2</v>
      </c>
      <c r="EJ79" s="5">
        <f t="shared" si="140"/>
        <v>4.3023548387096768E-3</v>
      </c>
      <c r="EK79" s="5">
        <f t="shared" si="116"/>
        <v>1.2563548387096776E-3</v>
      </c>
      <c r="EL79" s="5">
        <f t="shared" si="142"/>
        <v>4.2560322580645158E-3</v>
      </c>
      <c r="EM79" s="5">
        <f t="shared" si="143"/>
        <v>3.2622774193548386E-2</v>
      </c>
      <c r="EN79" s="5">
        <f t="shared" si="144"/>
        <v>1.9440967741935484E-3</v>
      </c>
      <c r="EO79" s="5">
        <f t="shared" si="145"/>
        <v>3.4119354838709674E-4</v>
      </c>
      <c r="EP79" s="5">
        <f t="shared" si="146"/>
        <v>2.835864516129032E-2</v>
      </c>
      <c r="EQ79" s="5">
        <f t="shared" si="147"/>
        <v>1.8357096774193548E-3</v>
      </c>
      <c r="ER79" s="5">
        <f t="shared" si="148"/>
        <v>2.0985806451612903E-3</v>
      </c>
      <c r="ES79" s="5">
        <f t="shared" si="149"/>
        <v>1.6759354838709677E-3</v>
      </c>
      <c r="ET79" s="5" t="e">
        <f t="shared" si="150"/>
        <v>#N/A</v>
      </c>
      <c r="EU79" s="5">
        <f t="shared" si="151"/>
        <v>1.0377064516129032E-2</v>
      </c>
      <c r="EV79" s="5">
        <f t="shared" si="152"/>
        <v>1.1076451612903227E-3</v>
      </c>
      <c r="EW79" s="5">
        <f t="shared" si="153"/>
        <v>2.5728870967741936E-2</v>
      </c>
      <c r="EX79" s="5">
        <f t="shared" si="154"/>
        <v>1.8713225806451612E-3</v>
      </c>
      <c r="EY79" s="5">
        <f t="shared" si="155"/>
        <v>2.0643548387096772E-3</v>
      </c>
      <c r="EZ79" s="5">
        <f t="shared" si="156"/>
        <v>1.5137903225806451E-2</v>
      </c>
      <c r="FA79" s="5">
        <f t="shared" si="141"/>
        <v>7.9393548387096766E-4</v>
      </c>
      <c r="FB79" s="5">
        <f t="shared" si="135"/>
        <v>2.0593225806451614E-3</v>
      </c>
      <c r="FC79" s="5">
        <f t="shared" si="135"/>
        <v>3.1833870967741935E-3</v>
      </c>
      <c r="FD79" s="5">
        <f t="shared" si="135"/>
        <v>8.4032258064516124E-3</v>
      </c>
      <c r="FE79" s="5">
        <f t="shared" si="135"/>
        <v>4.2629032258064515E-4</v>
      </c>
      <c r="FF79" s="5" t="e">
        <f t="shared" si="135"/>
        <v>#N/A</v>
      </c>
      <c r="FG79" s="5">
        <f t="shared" si="135"/>
        <v>7.1208064516129028E-3</v>
      </c>
      <c r="FH79" s="5">
        <f t="shared" si="133"/>
        <v>1.2525999999999999E-2</v>
      </c>
      <c r="FI79" s="5">
        <f t="shared" si="133"/>
        <v>1.4480645161290322E-4</v>
      </c>
      <c r="FJ79" s="5">
        <f t="shared" si="133"/>
        <v>1.7227838709677416E-2</v>
      </c>
      <c r="FK79" s="5">
        <f t="shared" si="133"/>
        <v>1.2153483870967742E-2</v>
      </c>
      <c r="FL79" s="5">
        <f t="shared" si="113"/>
        <v>6.9167741935483864E-4</v>
      </c>
      <c r="FM79" s="5">
        <f t="shared" si="113"/>
        <v>3.0078387096774194E-3</v>
      </c>
      <c r="FN79" s="5">
        <f t="shared" si="113"/>
        <v>0</v>
      </c>
      <c r="FO79" s="5">
        <f t="shared" si="113"/>
        <v>0</v>
      </c>
      <c r="FP79" s="5">
        <f t="shared" si="113"/>
        <v>0</v>
      </c>
      <c r="FQ79" s="5">
        <f t="shared" si="113"/>
        <v>0</v>
      </c>
      <c r="FR79" s="5">
        <f t="shared" si="113"/>
        <v>0</v>
      </c>
      <c r="FS79" s="5">
        <f t="shared" si="113"/>
        <v>0</v>
      </c>
      <c r="FT79" s="5">
        <f t="shared" si="157"/>
        <v>0</v>
      </c>
      <c r="FU79" s="5">
        <f t="shared" si="157"/>
        <v>0</v>
      </c>
      <c r="FV79" s="5">
        <f t="shared" si="157"/>
        <v>0</v>
      </c>
      <c r="FW79" s="5">
        <f t="shared" si="114"/>
        <v>0</v>
      </c>
      <c r="FX79" s="5">
        <f t="shared" si="114"/>
        <v>0</v>
      </c>
    </row>
    <row r="80" spans="1:180" x14ac:dyDescent="0.2">
      <c r="A80" s="2">
        <v>30</v>
      </c>
      <c r="B80" s="1">
        <v>36678</v>
      </c>
      <c r="C80" s="6">
        <f>VLOOKUP(B80,'[1]1993'!$A$375:$IV$485,3,0)</f>
        <v>11007908</v>
      </c>
      <c r="D80" s="6">
        <f>VLOOKUP(B80,[2]jan94!$A$38:$IV$148,3,0)</f>
        <v>127698</v>
      </c>
      <c r="E80" s="6">
        <f>VLOOKUP(B80,[3]feb94!$A$38:$IV$148,3,0)</f>
        <v>81195</v>
      </c>
      <c r="F80" s="6">
        <f>VLOOKUP(B80,[4]mar94!$A$38:$IV$140,3,0)</f>
        <v>16756</v>
      </c>
      <c r="G80" s="6">
        <f>VLOOKUP(B80,[5]apr94!$A$38:$IV$146,3,0)</f>
        <v>75109</v>
      </c>
      <c r="H80" s="6">
        <f>VLOOKUP(B80,[6]may94!$A$38:$IV$1443,3,0)</f>
        <v>146038</v>
      </c>
      <c r="I80" s="6">
        <f>VLOOKUP(B80,[7]jun94!$A$38:$IV$143,3,0)</f>
        <v>26980</v>
      </c>
      <c r="J80" s="6">
        <f>VLOOKUP(B80,[8]jul94!$A$38:$IV$143,3,0)</f>
        <v>189622</v>
      </c>
      <c r="K80" s="6">
        <f>VLOOKUP(B80,[9]aug94!$A$38:$IV$142,3,0)</f>
        <v>81225</v>
      </c>
      <c r="L80" s="6">
        <f>VLOOKUP(B80,[10]sep94!$A$38:$IV$140,3,0)</f>
        <v>40724</v>
      </c>
      <c r="M80" s="6">
        <f>VLOOKUP(B80,[11]oct94!$A$38:$IV$139,3,0)</f>
        <v>70879</v>
      </c>
      <c r="N80" s="6">
        <f>VLOOKUP(B80,[12]nov94!$A$38:$IV$139,3,0)</f>
        <v>157146</v>
      </c>
      <c r="O80" s="6">
        <f>VLOOKUP(B80,[13]dec94!$A$38:$IV$138,3,0)</f>
        <v>55478</v>
      </c>
      <c r="P80" s="6">
        <f>VLOOKUP(B80,[14]jan95!$A$37:$IV$133,3,0)</f>
        <v>113492</v>
      </c>
      <c r="Q80" s="6">
        <f>VLOOKUP(B80,[15]feb95!$A$37:$IV$127,3,0)</f>
        <v>24516</v>
      </c>
      <c r="R80" s="6">
        <f>VLOOKUP(B80,[16]mar95!$A$37:$IV$128,3,0)</f>
        <v>20317</v>
      </c>
      <c r="S80" s="6">
        <f>VLOOKUP(B80,[17]apr95!$A$37:$IV$122,3,0)</f>
        <v>28402</v>
      </c>
      <c r="T80" s="6">
        <f>VLOOKUP(B80,[18]may95!$A$37:$IV$126,3,0)</f>
        <v>13607</v>
      </c>
      <c r="U80" s="6">
        <f>VLOOKUP(B80,[19]jun95!$A$37:$IV$141,3,0)</f>
        <v>47219</v>
      </c>
      <c r="V80" s="6" t="e">
        <f>VLOOKUP(B80,[20]jul95!$A$37:$IV$140,3,0)</f>
        <v>#N/A</v>
      </c>
      <c r="W80" s="6">
        <f>VLOOKUP(B80,[21]aug95!$A$37:$IV$139,3,0)</f>
        <v>34570</v>
      </c>
      <c r="X80" s="6">
        <f>VLOOKUP(B80,[22]sep95!$A$37:$IV$138,3,0)</f>
        <v>17269</v>
      </c>
      <c r="Y80" s="6">
        <f>VLOOKUP(B80,[23]oct95!$A$37:$IV$123,3,0)</f>
        <v>22794</v>
      </c>
      <c r="Z80" s="6">
        <f>VLOOKUP(B80,[24]nov95!$A$37:$IV$122,3,0)</f>
        <v>29330</v>
      </c>
      <c r="AA80" s="6">
        <f>VLOOKUP(B80,[25]dec95!$A$37:$IV$119,3,0)</f>
        <v>342369</v>
      </c>
      <c r="AB80" s="6">
        <f>VLOOKUP(B80,[26]jan96!$A$36:$IV$108,3,0)</f>
        <v>25560</v>
      </c>
      <c r="AC80" s="6">
        <f>VLOOKUP(B80,[27]feb96!$A$32:$IV$120,3,0)</f>
        <v>34460</v>
      </c>
      <c r="AD80" s="6">
        <f>VLOOKUP(B80,[28]mar96!$A$36:$IV$112,3,0)</f>
        <v>118043</v>
      </c>
      <c r="AE80" s="6" t="e">
        <f>VLOOKUP(B80,[29]apr96!$A$36:$IV$101,3,0)</f>
        <v>#N/A</v>
      </c>
      <c r="AF80" s="6">
        <f>VLOOKUP(B80,[30]may96!$A$36:$IV$111,3,0)</f>
        <v>3967</v>
      </c>
      <c r="AG80" s="6">
        <f>VLOOKUP(B80,[31]jun96!$A$36:$IV$111,3,0)</f>
        <v>576518</v>
      </c>
      <c r="AH80" s="6" t="e">
        <f>VLOOKUP(B80,[32]jul96!$A$35:$IV$72,3,0)</f>
        <v>#N/A</v>
      </c>
      <c r="AI80" s="6">
        <f>VLOOKUP(B80,[33]aug96!$A$35:$IV$98,3,0)</f>
        <v>691796</v>
      </c>
      <c r="AJ80" s="6" t="e">
        <f>VLOOKUP(B80,[34]sep96!$A$36:$IV$98,3,0)</f>
        <v>#N/A</v>
      </c>
      <c r="AK80" s="6">
        <f>VLOOKUP(B80,[35]oct96!$A$36:$IV$107,3,0)</f>
        <v>13493</v>
      </c>
      <c r="AL80" s="6">
        <f>VLOOKUP(B80,[36]nov96!$A$36:$IV$106,3,0)</f>
        <v>88457</v>
      </c>
      <c r="AM80" s="6">
        <f>VLOOKUP(B80,[37]dec96!$A$36:$IV$105,3,0)</f>
        <v>30458</v>
      </c>
      <c r="AN80" s="6">
        <f>VLOOKUP(B80,[38]jan97!$A$35:$IV$100,3,0)</f>
        <v>55948</v>
      </c>
      <c r="AO80" s="6">
        <f>VLOOKUP(B80,[39]feb97!$A$42:$IV$106,3,0)</f>
        <v>31721</v>
      </c>
      <c r="AP80" s="6">
        <f>VLOOKUP(B80,[40]mar97!$A$35:$IV$96,3,0)</f>
        <v>148299</v>
      </c>
      <c r="AQ80" s="6">
        <f>VLOOKUP(B80,[41]apr97!$A$35:$IV$97,3,0)</f>
        <v>61828</v>
      </c>
      <c r="AR80" s="6">
        <f>VLOOKUP(B80,[42]may97!$A$35:$IV$96,3,0)</f>
        <v>27162</v>
      </c>
      <c r="AS80" s="6">
        <f>VLOOKUP(B80,[43]jun97!$A$35:$IV$95,3,0)</f>
        <v>169560</v>
      </c>
      <c r="AT80" s="6">
        <f>VLOOKUP(B80,[44]jul97!$A$35:$IV$94,3,0)</f>
        <v>78225</v>
      </c>
      <c r="AU80" s="6">
        <f>VLOOKUP(B80,[45]aug97!$A$35:$IV$96,3,0)</f>
        <v>86088</v>
      </c>
      <c r="AV80" s="6">
        <f>VLOOKUP(B80,[46]sep97!$A$35:$IV$92,3,0)</f>
        <v>318885</v>
      </c>
      <c r="AW80" s="6">
        <f>VLOOKUP(B80,[47]oct97!$A$35:$IV$91,3,0)</f>
        <v>775517</v>
      </c>
      <c r="AX80" s="6">
        <f>VLOOKUP(B80,[48]nov97!$A$35:$IV$90,3,0)</f>
        <v>121774</v>
      </c>
      <c r="AY80" s="6">
        <f>VLOOKUP(B80,[49]dec97!$A$35:$IV$89,3,0)</f>
        <v>50473</v>
      </c>
      <c r="AZ80" s="6">
        <f>VLOOKUP(B80,[50]jan98!$A$34:$IV$84,3,0)</f>
        <v>125983</v>
      </c>
      <c r="BA80" s="6">
        <f>VLOOKUP(B80,[51]feb98!$A$34:$IV$82,3,0)</f>
        <v>980847</v>
      </c>
      <c r="BB80" s="6">
        <f>VLOOKUP(B80,[52]mar98!$A$34:$IV$81,3,0)</f>
        <v>54818</v>
      </c>
      <c r="BC80" s="6">
        <f>VLOOKUP(B80,[53]apr98!$A$34:$IV$79,3,0)</f>
        <v>41522</v>
      </c>
      <c r="BD80" s="6">
        <f>VLOOKUP(B80,[54]may98!$A$34:$IV$79,3,0)</f>
        <v>877435</v>
      </c>
      <c r="BE80" s="6">
        <f>VLOOKUP(B80,[55]jun98!$A$34:$IV$79,3,0)</f>
        <v>52088</v>
      </c>
      <c r="BF80" s="6">
        <f>VLOOKUP(B80,[56]jul98!$A$46:$IV$90,3,0)</f>
        <v>73241</v>
      </c>
      <c r="BG80" s="6">
        <f>VLOOKUP(B80,[57]aug98!$A$34:$IV$78,3,0)</f>
        <v>58586</v>
      </c>
      <c r="BH80" s="6" t="e">
        <f>VLOOKUP(B80,[58]sep98!$A$34:$IV$74,3,0)</f>
        <v>#N/A</v>
      </c>
      <c r="BI80" s="6">
        <f>VLOOKUP(B80,[59]oct98!$A$50:$IV$89,3,0)</f>
        <v>366431</v>
      </c>
      <c r="BJ80" s="6">
        <f>VLOOKUP(B80,[60]nov98!$A$34:$IV$73,3,0)</f>
        <v>33698</v>
      </c>
      <c r="BK80" s="6">
        <f>VLOOKUP(B80,[61]dec98!$A$34:$IV$73,3,0)</f>
        <v>754163</v>
      </c>
      <c r="BL80" s="6">
        <f>VLOOKUP(B80,[62]jan99!$A$33:$IV$69,3,0)</f>
        <v>57232</v>
      </c>
      <c r="BM80" s="6">
        <f>VLOOKUP(B80,[63]feb99!$A$33:$IV$67,3,0)</f>
        <v>61700</v>
      </c>
      <c r="BN80" s="6">
        <f>VLOOKUP(B80,[64]mar99!$A$33:$IV$65,3,0)</f>
        <v>454676</v>
      </c>
      <c r="BO80" s="6">
        <f>VLOOKUP(B80,[65]apr99!$A$33:$IV$66,3,0)</f>
        <v>21824</v>
      </c>
      <c r="BP80" s="6">
        <f>VLOOKUP(B80,[66]may99!$A$33:$IV$64,3,0)</f>
        <v>77373</v>
      </c>
      <c r="BQ80" s="6">
        <f>VLOOKUP(B80,[67]jun99!$A$33:$IV$62,3,0)</f>
        <v>91401</v>
      </c>
      <c r="BR80" s="6">
        <f>VLOOKUP(B80,[68]jul99!$A$33:$IV$60,3,0)</f>
        <v>266160</v>
      </c>
      <c r="BS80" s="6">
        <f>VLOOKUP(B80,[69]aug99!$A$32:$IV$52,3,0)</f>
        <v>14989</v>
      </c>
      <c r="BT80" s="6">
        <f>VLOOKUP(B80,[70]sep99!$A$33:$IV$53,3,0)</f>
        <v>6689</v>
      </c>
      <c r="BU80" s="6">
        <f>VLOOKUP(B80,[71]oct99!$A$33:$IV$56,3,0)</f>
        <v>216652</v>
      </c>
      <c r="BV80" s="6">
        <f>VLOOKUP(B80,[72]nov99!$A$33:$IV$59,3,0)</f>
        <v>377803</v>
      </c>
      <c r="BW80" s="6">
        <f>VLOOKUP(B80,[73]dec99!$A$45:$IV$70,3,0)</f>
        <v>6898</v>
      </c>
      <c r="BX80" s="6">
        <f>VLOOKUP(B80,[74]jan00!$A$32:$IV$52,3,0)</f>
        <v>512204</v>
      </c>
      <c r="BY80" s="6">
        <f>VLOOKUP(B80,[75]feb00!$A$32:$IV$47,3,0)</f>
        <v>367038</v>
      </c>
      <c r="BZ80" s="6">
        <f>VLOOKUP(B80,[76]mar00!$A$32:$IV$48,3,0)</f>
        <v>19855</v>
      </c>
      <c r="CA80" s="6">
        <f>VLOOKUP(B80,[77]apr00!$A$32:$IV$45,3,0)</f>
        <v>77522</v>
      </c>
      <c r="CB80" s="6"/>
      <c r="CC80" s="6">
        <f>VLOOKUP(B80,[78]jun00!$A$32:$IV$46,3,0)</f>
        <v>180537</v>
      </c>
      <c r="CD80" s="6"/>
      <c r="CE80" s="6"/>
      <c r="CF80" s="6"/>
      <c r="CG80" s="6"/>
      <c r="CH80" s="6"/>
      <c r="CI80" s="6"/>
      <c r="CJ80" s="6"/>
      <c r="CK80" s="6"/>
      <c r="CL80" s="6"/>
      <c r="CN80" s="4">
        <v>36678</v>
      </c>
      <c r="CO80" s="5">
        <f t="shared" si="134"/>
        <v>0.36693026666666667</v>
      </c>
      <c r="CP80" s="5">
        <f t="shared" si="134"/>
        <v>4.2566000000000001E-3</v>
      </c>
      <c r="CQ80" s="5">
        <f t="shared" si="134"/>
        <v>2.7065000000000001E-3</v>
      </c>
      <c r="CR80" s="5">
        <f t="shared" si="134"/>
        <v>5.5853333333333332E-4</v>
      </c>
      <c r="CS80" s="5">
        <f t="shared" si="134"/>
        <v>2.5036333333333331E-3</v>
      </c>
      <c r="CT80" s="5">
        <f t="shared" si="134"/>
        <v>4.8679333333333337E-3</v>
      </c>
      <c r="CU80" s="5">
        <f t="shared" si="134"/>
        <v>8.9933333333333336E-4</v>
      </c>
      <c r="CV80" s="5">
        <f t="shared" si="134"/>
        <v>6.3207333333333334E-3</v>
      </c>
      <c r="CW80" s="5">
        <f t="shared" si="134"/>
        <v>2.7075000000000003E-3</v>
      </c>
      <c r="CX80" s="5">
        <f t="shared" si="134"/>
        <v>1.3574666666666668E-3</v>
      </c>
      <c r="CY80" s="5">
        <f t="shared" si="134"/>
        <v>2.3626333333333334E-3</v>
      </c>
      <c r="CZ80" s="5">
        <f t="shared" si="134"/>
        <v>5.2382000000000001E-3</v>
      </c>
      <c r="DA80" s="5">
        <f t="shared" si="134"/>
        <v>1.8492666666666666E-3</v>
      </c>
      <c r="DB80" s="5">
        <f t="shared" si="134"/>
        <v>3.7830666666666666E-3</v>
      </c>
      <c r="DC80" s="5">
        <f t="shared" si="134"/>
        <v>8.1720000000000002E-4</v>
      </c>
      <c r="DD80" s="5">
        <f t="shared" si="109"/>
        <v>6.7723333333333344E-4</v>
      </c>
      <c r="DE80" s="5">
        <f t="shared" ref="DE80:DQ80" si="158">(S80/1000000)/$A80</f>
        <v>9.4673333333333332E-4</v>
      </c>
      <c r="DF80" s="5">
        <f t="shared" si="158"/>
        <v>4.5356666666666667E-4</v>
      </c>
      <c r="DG80" s="5">
        <f t="shared" si="158"/>
        <v>1.5739666666666665E-3</v>
      </c>
      <c r="DH80" s="5" t="e">
        <f t="shared" si="158"/>
        <v>#N/A</v>
      </c>
      <c r="DI80" s="5">
        <f t="shared" si="158"/>
        <v>1.1523333333333331E-3</v>
      </c>
      <c r="DJ80" s="5">
        <f t="shared" si="158"/>
        <v>5.7563333333333336E-4</v>
      </c>
      <c r="DK80" s="5">
        <f t="shared" si="158"/>
        <v>7.5979999999999993E-4</v>
      </c>
      <c r="DL80" s="5">
        <f t="shared" si="158"/>
        <v>9.7766666666666661E-4</v>
      </c>
      <c r="DM80" s="5">
        <f t="shared" si="158"/>
        <v>1.1412299999999998E-2</v>
      </c>
      <c r="DN80" s="5">
        <f t="shared" si="158"/>
        <v>8.52E-4</v>
      </c>
      <c r="DO80" s="5">
        <f t="shared" si="158"/>
        <v>1.1486666666666665E-3</v>
      </c>
      <c r="DP80" s="5">
        <f t="shared" si="158"/>
        <v>3.9347666666666664E-3</v>
      </c>
      <c r="DQ80" s="5" t="e">
        <f t="shared" si="158"/>
        <v>#N/A</v>
      </c>
      <c r="DR80" s="5">
        <f t="shared" ref="DR80:DS88" si="159">(AF80/1000000)/$A80</f>
        <v>1.3223333333333334E-4</v>
      </c>
      <c r="DS80" s="5">
        <f t="shared" si="159"/>
        <v>1.9217266666666667E-2</v>
      </c>
      <c r="DT80" s="5" t="e">
        <f t="shared" si="132"/>
        <v>#N/A</v>
      </c>
      <c r="DU80" s="5">
        <f t="shared" si="132"/>
        <v>2.3059866666666665E-2</v>
      </c>
      <c r="DV80" s="5" t="e">
        <f t="shared" si="132"/>
        <v>#N/A</v>
      </c>
      <c r="DW80" s="5">
        <f t="shared" si="132"/>
        <v>4.4976666666666668E-4</v>
      </c>
      <c r="DX80" s="5">
        <f t="shared" si="132"/>
        <v>2.9485666666666664E-3</v>
      </c>
      <c r="DY80" s="5">
        <f t="shared" si="132"/>
        <v>1.0152666666666667E-3</v>
      </c>
      <c r="DZ80" s="5">
        <f t="shared" si="132"/>
        <v>1.8649333333333332E-3</v>
      </c>
      <c r="EA80" s="5">
        <f t="shared" si="132"/>
        <v>1.0573666666666667E-3</v>
      </c>
      <c r="EB80" s="5">
        <f t="shared" si="132"/>
        <v>4.9432999999999994E-3</v>
      </c>
      <c r="EC80" s="5">
        <f t="shared" si="132"/>
        <v>2.0609333333333332E-3</v>
      </c>
      <c r="ED80" s="5">
        <f t="shared" si="132"/>
        <v>9.054E-4</v>
      </c>
      <c r="EE80" s="5">
        <f t="shared" si="132"/>
        <v>5.6519999999999999E-3</v>
      </c>
      <c r="EF80" s="5">
        <f t="shared" si="136"/>
        <v>2.6075E-3</v>
      </c>
      <c r="EG80" s="5">
        <f t="shared" si="137"/>
        <v>2.8695999999999999E-3</v>
      </c>
      <c r="EH80" s="5">
        <f t="shared" si="138"/>
        <v>1.0629499999999998E-2</v>
      </c>
      <c r="EI80" s="5">
        <f t="shared" si="139"/>
        <v>2.5850566666666668E-2</v>
      </c>
      <c r="EJ80" s="5">
        <f t="shared" si="140"/>
        <v>4.0591333333333335E-3</v>
      </c>
      <c r="EK80" s="5">
        <f t="shared" si="116"/>
        <v>1.6824333333333333E-3</v>
      </c>
      <c r="EL80" s="5">
        <f t="shared" si="142"/>
        <v>4.1994333333333338E-3</v>
      </c>
      <c r="EM80" s="5">
        <f t="shared" si="143"/>
        <v>3.2694899999999999E-2</v>
      </c>
      <c r="EN80" s="5">
        <f t="shared" si="144"/>
        <v>1.8272666666666667E-3</v>
      </c>
      <c r="EO80" s="5">
        <f t="shared" si="145"/>
        <v>1.3840666666666667E-3</v>
      </c>
      <c r="EP80" s="5">
        <f t="shared" si="146"/>
        <v>2.9247833333333331E-2</v>
      </c>
      <c r="EQ80" s="5">
        <f t="shared" si="147"/>
        <v>1.7362666666666667E-3</v>
      </c>
      <c r="ER80" s="5">
        <f t="shared" si="148"/>
        <v>2.4413666666666667E-3</v>
      </c>
      <c r="ES80" s="5">
        <f t="shared" si="149"/>
        <v>1.9528666666666667E-3</v>
      </c>
      <c r="ET80" s="5" t="e">
        <f t="shared" si="150"/>
        <v>#N/A</v>
      </c>
      <c r="EU80" s="5">
        <f t="shared" si="151"/>
        <v>1.2214366666666667E-2</v>
      </c>
      <c r="EV80" s="5">
        <f t="shared" si="152"/>
        <v>1.1232666666666667E-3</v>
      </c>
      <c r="EW80" s="5">
        <f t="shared" si="153"/>
        <v>2.5138766666666666E-2</v>
      </c>
      <c r="EX80" s="5">
        <f t="shared" si="154"/>
        <v>1.9077333333333334E-3</v>
      </c>
      <c r="EY80" s="5">
        <f t="shared" si="155"/>
        <v>2.0566666666666667E-3</v>
      </c>
      <c r="EZ80" s="5">
        <f t="shared" si="156"/>
        <v>1.5155866666666667E-2</v>
      </c>
      <c r="FA80" s="5">
        <f t="shared" si="141"/>
        <v>7.274666666666666E-4</v>
      </c>
      <c r="FB80" s="5">
        <f t="shared" si="135"/>
        <v>2.5791E-3</v>
      </c>
      <c r="FC80" s="5">
        <f t="shared" si="135"/>
        <v>3.0466999999999998E-3</v>
      </c>
      <c r="FD80" s="5">
        <f t="shared" si="135"/>
        <v>8.8719999999999997E-3</v>
      </c>
      <c r="FE80" s="5">
        <f t="shared" si="135"/>
        <v>4.9963333333333335E-4</v>
      </c>
      <c r="FF80" s="5">
        <f t="shared" si="135"/>
        <v>2.2296666666666665E-4</v>
      </c>
      <c r="FG80" s="5">
        <f t="shared" si="135"/>
        <v>7.2217333333333333E-3</v>
      </c>
      <c r="FH80" s="5">
        <f t="shared" si="133"/>
        <v>1.2593433333333333E-2</v>
      </c>
      <c r="FI80" s="5">
        <f t="shared" si="133"/>
        <v>2.2993333333333333E-4</v>
      </c>
      <c r="FJ80" s="5">
        <f t="shared" si="133"/>
        <v>1.7073466666666665E-2</v>
      </c>
      <c r="FK80" s="5">
        <f t="shared" si="133"/>
        <v>1.22346E-2</v>
      </c>
      <c r="FL80" s="5">
        <f t="shared" si="113"/>
        <v>6.6183333333333339E-4</v>
      </c>
      <c r="FM80" s="5">
        <f t="shared" si="113"/>
        <v>2.5840666666666666E-3</v>
      </c>
      <c r="FN80" s="5">
        <f t="shared" si="113"/>
        <v>0</v>
      </c>
      <c r="FO80" s="5">
        <f t="shared" si="113"/>
        <v>6.0179000000000005E-3</v>
      </c>
      <c r="FP80" s="5">
        <f t="shared" si="113"/>
        <v>0</v>
      </c>
      <c r="FQ80" s="5">
        <f t="shared" si="113"/>
        <v>0</v>
      </c>
      <c r="FR80" s="5">
        <f t="shared" si="113"/>
        <v>0</v>
      </c>
      <c r="FS80" s="5">
        <f t="shared" si="113"/>
        <v>0</v>
      </c>
      <c r="FT80" s="5">
        <f t="shared" si="157"/>
        <v>0</v>
      </c>
      <c r="FU80" s="5">
        <f t="shared" si="157"/>
        <v>0</v>
      </c>
      <c r="FV80" s="5">
        <f t="shared" si="157"/>
        <v>0</v>
      </c>
      <c r="FW80" s="5">
        <f t="shared" si="114"/>
        <v>0</v>
      </c>
      <c r="FX80" s="5">
        <f t="shared" si="114"/>
        <v>0</v>
      </c>
    </row>
    <row r="81" spans="1:180" x14ac:dyDescent="0.2">
      <c r="A81" s="2">
        <v>31</v>
      </c>
      <c r="B81" s="1">
        <v>36708</v>
      </c>
      <c r="C81" s="6">
        <f>VLOOKUP(B81,'[1]1993'!$A$375:$IV$485,3,0)</f>
        <v>10401342</v>
      </c>
      <c r="D81" s="6">
        <f>VLOOKUP(B81,[2]jan94!$A$38:$IV$148,3,0)</f>
        <v>111433</v>
      </c>
      <c r="E81" s="6">
        <f>VLOOKUP(B81,[3]feb94!$A$38:$IV$148,3,0)</f>
        <v>82089</v>
      </c>
      <c r="F81" s="6">
        <f>VLOOKUP(B81,[4]mar94!$A$38:$IV$140,3,0)</f>
        <v>18922</v>
      </c>
      <c r="G81" s="6">
        <f>VLOOKUP(B81,[5]apr94!$A$38:$IV$146,3,0)</f>
        <v>75602</v>
      </c>
      <c r="H81" s="6">
        <f>VLOOKUP(B81,[6]may94!$A$38:$IV$1443,3,0)</f>
        <v>124853</v>
      </c>
      <c r="I81" s="6">
        <f>VLOOKUP(B81,[7]jun94!$A$38:$IV$143,3,0)</f>
        <v>35782</v>
      </c>
      <c r="J81" s="6">
        <f>VLOOKUP(B81,[8]jul94!$A$38:$IV$143,3,0)</f>
        <v>197723</v>
      </c>
      <c r="K81" s="6">
        <f>VLOOKUP(B81,[9]aug94!$A$38:$IV$142,3,0)</f>
        <v>87235</v>
      </c>
      <c r="L81" s="6">
        <f>VLOOKUP(B81,[10]sep94!$A$38:$IV$140,3,0)</f>
        <v>33567</v>
      </c>
      <c r="M81" s="6">
        <f>VLOOKUP(B81,[11]oct94!$A$38:$IV$139,3,0)</f>
        <v>73980</v>
      </c>
      <c r="N81" s="6">
        <f>VLOOKUP(B81,[12]nov94!$A$38:$IV$139,3,0)</f>
        <v>203164</v>
      </c>
      <c r="O81" s="6">
        <f>VLOOKUP(B81,[13]dec94!$A$38:$IV$138,3,0)</f>
        <v>71858</v>
      </c>
      <c r="P81" s="6">
        <f>VLOOKUP(B81,[14]jan95!$A$37:$IV$133,3,0)</f>
        <v>112877</v>
      </c>
      <c r="Q81" s="6">
        <f>VLOOKUP(B81,[15]feb95!$A$37:$IV$127,3,0)</f>
        <v>30458</v>
      </c>
      <c r="R81" s="6">
        <f>VLOOKUP(B81,[16]mar95!$A$37:$IV$128,3,0)</f>
        <v>27334</v>
      </c>
      <c r="S81" s="6">
        <f>VLOOKUP(B81,[17]apr95!$A$37:$IV$122,3,0)</f>
        <v>28622</v>
      </c>
      <c r="T81" s="6">
        <f>VLOOKUP(B81,[18]may95!$A$37:$IV$126,3,0)</f>
        <v>3683</v>
      </c>
      <c r="U81" s="6">
        <f>VLOOKUP(B81,[19]jun95!$A$37:$IV$141,3,0)</f>
        <v>42788</v>
      </c>
      <c r="V81" s="6" t="e">
        <f>VLOOKUP(B81,[20]jul95!$A$37:$IV$140,3,0)</f>
        <v>#N/A</v>
      </c>
      <c r="W81" s="6">
        <f>VLOOKUP(B81,[21]aug95!$A$37:$IV$139,3,0)</f>
        <v>37842</v>
      </c>
      <c r="X81" s="6">
        <f>VLOOKUP(B81,[22]sep95!$A$37:$IV$138,3,0)</f>
        <v>17979</v>
      </c>
      <c r="Y81" s="6">
        <f>VLOOKUP(B81,[23]oct95!$A$37:$IV$123,3,0)</f>
        <v>23434</v>
      </c>
      <c r="Z81" s="6">
        <f>VLOOKUP(B81,[24]nov95!$A$37:$IV$122,3,0)</f>
        <v>30497</v>
      </c>
      <c r="AA81" s="6">
        <f>VLOOKUP(B81,[25]dec95!$A$37:$IV$119,3,0)</f>
        <v>347642</v>
      </c>
      <c r="AB81" s="6">
        <f>VLOOKUP(B81,[26]jan96!$A$36:$IV$108,3,0)</f>
        <v>24170</v>
      </c>
      <c r="AC81" s="6">
        <f>VLOOKUP(B81,[27]feb96!$A$32:$IV$120,3,0)</f>
        <v>26178</v>
      </c>
      <c r="AD81" s="6">
        <f>VLOOKUP(B81,[28]mar96!$A$36:$IV$112,3,0)</f>
        <v>110571</v>
      </c>
      <c r="AE81" s="6" t="e">
        <f>VLOOKUP(B81,[29]apr96!$A$36:$IV$101,3,0)</f>
        <v>#N/A</v>
      </c>
      <c r="AF81" s="6">
        <f>VLOOKUP(B81,[30]may96!$A$36:$IV$111,3,0)</f>
        <v>4387</v>
      </c>
      <c r="AG81" s="6">
        <f>VLOOKUP(B81,[31]jun96!$A$36:$IV$111,3,0)</f>
        <v>538854</v>
      </c>
      <c r="AH81" s="6">
        <f>VLOOKUP(B81,[32]jul96!$A$35:$IV$72,3,0)</f>
        <v>17317</v>
      </c>
      <c r="AI81" s="6">
        <f>VLOOKUP(B81,[33]aug96!$A$35:$IV$98,3,0)</f>
        <v>782952</v>
      </c>
      <c r="AJ81" s="6" t="e">
        <f>VLOOKUP(B81,[34]sep96!$A$36:$IV$98,3,0)</f>
        <v>#N/A</v>
      </c>
      <c r="AK81" s="6">
        <f>VLOOKUP(B81,[35]oct96!$A$36:$IV$107,3,0)</f>
        <v>13343</v>
      </c>
      <c r="AL81" s="6">
        <f>VLOOKUP(B81,[36]nov96!$A$36:$IV$106,3,0)</f>
        <v>118587</v>
      </c>
      <c r="AM81" s="6">
        <f>VLOOKUP(B81,[37]dec96!$A$36:$IV$105,3,0)</f>
        <v>32582</v>
      </c>
      <c r="AN81" s="6">
        <f>VLOOKUP(B81,[38]jan97!$A$35:$IV$100,3,0)</f>
        <v>86189</v>
      </c>
      <c r="AO81" s="6">
        <f>VLOOKUP(B81,[39]feb97!$A$42:$IV$106,3,0)</f>
        <v>29829</v>
      </c>
      <c r="AP81" s="6">
        <f>VLOOKUP(B81,[40]mar97!$A$35:$IV$96,3,0)</f>
        <v>150423</v>
      </c>
      <c r="AQ81" s="6">
        <f>VLOOKUP(B81,[41]apr97!$A$35:$IV$97,3,0)</f>
        <v>61744</v>
      </c>
      <c r="AR81" s="6">
        <f>VLOOKUP(B81,[42]may97!$A$35:$IV$96,3,0)</f>
        <v>28137</v>
      </c>
      <c r="AS81" s="6">
        <f>VLOOKUP(B81,[43]jun97!$A$35:$IV$95,3,0)</f>
        <v>171569</v>
      </c>
      <c r="AT81" s="6">
        <f>VLOOKUP(B81,[44]jul97!$A$35:$IV$94,3,0)</f>
        <v>78817</v>
      </c>
      <c r="AU81" s="6">
        <f>VLOOKUP(B81,[45]aug97!$A$35:$IV$96,3,0)</f>
        <v>88238</v>
      </c>
      <c r="AV81" s="6">
        <f>VLOOKUP(B81,[46]sep97!$A$35:$IV$92,3,0)</f>
        <v>319134</v>
      </c>
      <c r="AW81" s="6">
        <f>VLOOKUP(B81,[47]oct97!$A$35:$IV$91,3,0)</f>
        <v>829987</v>
      </c>
      <c r="AX81" s="6">
        <f>VLOOKUP(B81,[48]nov97!$A$35:$IV$90,3,0)</f>
        <v>124435</v>
      </c>
      <c r="AY81" s="6">
        <f>VLOOKUP(B81,[49]dec97!$A$35:$IV$89,3,0)</f>
        <v>68619</v>
      </c>
      <c r="AZ81" s="6">
        <f>VLOOKUP(B81,[50]jan98!$A$34:$IV$84,3,0)</f>
        <v>198379</v>
      </c>
      <c r="BA81" s="6">
        <f>VLOOKUP(B81,[51]feb98!$A$34:$IV$82,3,0)</f>
        <v>980297</v>
      </c>
      <c r="BB81" s="6">
        <f>VLOOKUP(B81,[52]mar98!$A$34:$IV$81,3,0)</f>
        <v>57606</v>
      </c>
      <c r="BC81" s="6">
        <f>VLOOKUP(B81,[53]apr98!$A$34:$IV$79,3,0)</f>
        <v>46756</v>
      </c>
      <c r="BD81" s="6">
        <f>VLOOKUP(B81,[54]may98!$A$34:$IV$79,3,0)</f>
        <v>941497</v>
      </c>
      <c r="BE81" s="6">
        <f>VLOOKUP(B81,[55]jun98!$A$34:$IV$79,3,0)</f>
        <v>53538</v>
      </c>
      <c r="BF81" s="6">
        <f>VLOOKUP(B81,[56]jul98!$A$46:$IV$90,3,0)</f>
        <v>246615</v>
      </c>
      <c r="BG81" s="6">
        <f>VLOOKUP(B81,[57]aug98!$A$34:$IV$78,3,0)</f>
        <v>99802</v>
      </c>
      <c r="BH81" s="6" t="e">
        <f>VLOOKUP(B81,[58]sep98!$A$34:$IV$74,3,0)</f>
        <v>#N/A</v>
      </c>
      <c r="BI81" s="6">
        <f>VLOOKUP(B81,[59]oct98!$A$50:$IV$89,3,0)</f>
        <v>375854</v>
      </c>
      <c r="BJ81" s="6">
        <f>VLOOKUP(B81,[60]nov98!$A$34:$IV$73,3,0)</f>
        <v>33648</v>
      </c>
      <c r="BK81" s="6">
        <f>VLOOKUP(B81,[61]dec98!$A$34:$IV$73,3,0)</f>
        <v>740859</v>
      </c>
      <c r="BL81" s="6">
        <f>VLOOKUP(B81,[62]jan99!$A$33:$IV$69,3,0)</f>
        <v>57362</v>
      </c>
      <c r="BM81" s="6">
        <f>VLOOKUP(B81,[63]feb99!$A$33:$IV$67,3,0)</f>
        <v>63653</v>
      </c>
      <c r="BN81" s="6">
        <f>VLOOKUP(B81,[64]mar99!$A$33:$IV$65,3,0)</f>
        <v>457469</v>
      </c>
      <c r="BO81" s="6">
        <f>VLOOKUP(B81,[65]apr99!$A$33:$IV$66,3,0)</f>
        <v>21769</v>
      </c>
      <c r="BP81" s="6">
        <f>VLOOKUP(B81,[66]may99!$A$33:$IV$64,3,0)</f>
        <v>73138</v>
      </c>
      <c r="BQ81" s="6">
        <f>VLOOKUP(B81,[67]jun99!$A$33:$IV$62,3,0)</f>
        <v>89958</v>
      </c>
      <c r="BR81" s="6">
        <f>VLOOKUP(B81,[68]jul99!$A$33:$IV$60,3,0)</f>
        <v>268192</v>
      </c>
      <c r="BS81" s="6">
        <f>VLOOKUP(B81,[69]aug99!$A$32:$IV$52,3,0)</f>
        <v>13008</v>
      </c>
      <c r="BT81" s="6">
        <f>VLOOKUP(B81,[70]sep99!$A$33:$IV$53,3,0)</f>
        <v>6696</v>
      </c>
      <c r="BU81" s="6">
        <f>VLOOKUP(B81,[71]oct99!$A$33:$IV$56,3,0)</f>
        <v>219167</v>
      </c>
      <c r="BV81" s="6">
        <f>VLOOKUP(B81,[72]nov99!$A$33:$IV$59,3,0)</f>
        <v>376234</v>
      </c>
      <c r="BW81" s="6">
        <f>VLOOKUP(B81,[73]dec99!$A$45:$IV$70,3,0)</f>
        <v>119849</v>
      </c>
      <c r="BX81" s="6">
        <f>VLOOKUP(B81,[74]jan00!$A$32:$IV$52,3,0)</f>
        <v>574062</v>
      </c>
      <c r="BY81" s="6">
        <f>VLOOKUP(B81,[75]feb00!$A$32:$IV$47,3,0)</f>
        <v>358672</v>
      </c>
      <c r="BZ81" s="6">
        <f>VLOOKUP(B81,[76]mar00!$A$32:$IV$48,3,0)</f>
        <v>19887</v>
      </c>
      <c r="CA81" s="6">
        <f>VLOOKUP(B81,[77]apr00!$A$32:$IV$45,3,0)</f>
        <v>74051</v>
      </c>
      <c r="CB81" s="6"/>
      <c r="CC81" s="6">
        <f>VLOOKUP(B81,[78]jun00!$A$32:$IV$46,3,0)</f>
        <v>214757</v>
      </c>
      <c r="CD81" s="6">
        <f>VLOOKUP(B81,[79]jul00!$A$32:$IV$45,3,0)</f>
        <v>105076</v>
      </c>
      <c r="CE81" s="6"/>
      <c r="CF81" s="6"/>
      <c r="CG81" s="6"/>
      <c r="CH81" s="6"/>
      <c r="CI81" s="6"/>
      <c r="CJ81" s="6"/>
      <c r="CK81" s="6"/>
      <c r="CL81" s="6"/>
      <c r="CN81" s="4">
        <v>36708</v>
      </c>
      <c r="CO81" s="5">
        <f t="shared" si="134"/>
        <v>0.33552716129032256</v>
      </c>
      <c r="CP81" s="5">
        <f t="shared" si="134"/>
        <v>3.5946129032258067E-3</v>
      </c>
      <c r="CQ81" s="5">
        <f t="shared" si="134"/>
        <v>2.6480322580645162E-3</v>
      </c>
      <c r="CR81" s="5">
        <f t="shared" si="134"/>
        <v>6.1038709677419358E-4</v>
      </c>
      <c r="CS81" s="5">
        <f t="shared" si="134"/>
        <v>2.4387741935483873E-3</v>
      </c>
      <c r="CT81" s="5">
        <f t="shared" si="134"/>
        <v>4.0275161290322581E-3</v>
      </c>
      <c r="CU81" s="5">
        <f t="shared" si="134"/>
        <v>1.154258064516129E-3</v>
      </c>
      <c r="CV81" s="5">
        <f t="shared" si="134"/>
        <v>6.3781612903225813E-3</v>
      </c>
      <c r="CW81" s="5">
        <f t="shared" si="134"/>
        <v>2.8140322580645161E-3</v>
      </c>
      <c r="CX81" s="5">
        <f t="shared" si="134"/>
        <v>1.0828064516129033E-3</v>
      </c>
      <c r="CY81" s="5">
        <f t="shared" si="134"/>
        <v>2.3864516129032259E-3</v>
      </c>
      <c r="CZ81" s="5">
        <f t="shared" si="134"/>
        <v>6.553677419354839E-3</v>
      </c>
      <c r="DA81" s="5">
        <f t="shared" si="134"/>
        <v>2.3180000000000002E-3</v>
      </c>
      <c r="DB81" s="5">
        <f t="shared" si="134"/>
        <v>3.6411935483870971E-3</v>
      </c>
      <c r="DC81" s="5">
        <f t="shared" si="134"/>
        <v>9.8251612903225809E-4</v>
      </c>
      <c r="DD81" s="5">
        <f t="shared" si="134"/>
        <v>8.8174193548387094E-4</v>
      </c>
      <c r="DE81" s="5">
        <f t="shared" ref="DE81:DQ88" si="160">(S81/1000000)/$A81</f>
        <v>9.2329032258064525E-4</v>
      </c>
      <c r="DF81" s="5">
        <f t="shared" si="160"/>
        <v>1.1880645161290323E-4</v>
      </c>
      <c r="DG81" s="5">
        <f t="shared" si="160"/>
        <v>1.3802580645161291E-3</v>
      </c>
      <c r="DH81" s="5" t="e">
        <f t="shared" si="160"/>
        <v>#N/A</v>
      </c>
      <c r="DI81" s="5">
        <f t="shared" si="160"/>
        <v>1.2207096774193549E-3</v>
      </c>
      <c r="DJ81" s="5">
        <f t="shared" si="160"/>
        <v>5.7996774193548378E-4</v>
      </c>
      <c r="DK81" s="5">
        <f t="shared" si="160"/>
        <v>7.5593548387096771E-4</v>
      </c>
      <c r="DL81" s="5">
        <f t="shared" si="160"/>
        <v>9.8377419354838715E-4</v>
      </c>
      <c r="DM81" s="5">
        <f t="shared" si="160"/>
        <v>1.121425806451613E-2</v>
      </c>
      <c r="DN81" s="5">
        <f t="shared" si="160"/>
        <v>7.7967741935483872E-4</v>
      </c>
      <c r="DO81" s="5">
        <f t="shared" si="160"/>
        <v>8.4445161290322575E-4</v>
      </c>
      <c r="DP81" s="5">
        <f t="shared" si="160"/>
        <v>3.5668064516129034E-3</v>
      </c>
      <c r="DQ81" s="5" t="e">
        <f t="shared" si="160"/>
        <v>#N/A</v>
      </c>
      <c r="DR81" s="5">
        <f t="shared" si="159"/>
        <v>1.4151612903225808E-4</v>
      </c>
      <c r="DS81" s="5">
        <f t="shared" si="159"/>
        <v>1.7382387096774195E-2</v>
      </c>
      <c r="DT81" s="5">
        <f t="shared" si="132"/>
        <v>5.5861290322580643E-4</v>
      </c>
      <c r="DU81" s="5">
        <f t="shared" si="132"/>
        <v>2.5256516129032257E-2</v>
      </c>
      <c r="DV81" s="5" t="e">
        <f t="shared" si="132"/>
        <v>#N/A</v>
      </c>
      <c r="DW81" s="5">
        <f t="shared" si="132"/>
        <v>4.3041935483870971E-4</v>
      </c>
      <c r="DX81" s="5">
        <f t="shared" si="132"/>
        <v>3.8253870967741937E-3</v>
      </c>
      <c r="DY81" s="5">
        <f t="shared" si="132"/>
        <v>1.0510322580645161E-3</v>
      </c>
      <c r="DZ81" s="5">
        <f t="shared" si="132"/>
        <v>2.7802903225806453E-3</v>
      </c>
      <c r="EA81" s="5">
        <f t="shared" si="132"/>
        <v>9.6222580645161299E-4</v>
      </c>
      <c r="EB81" s="5">
        <f t="shared" si="132"/>
        <v>4.8523548387096778E-3</v>
      </c>
      <c r="EC81" s="5">
        <f t="shared" si="132"/>
        <v>1.9917419354838709E-3</v>
      </c>
      <c r="ED81" s="5">
        <f t="shared" si="132"/>
        <v>9.0764516129032257E-4</v>
      </c>
      <c r="EE81" s="5">
        <f t="shared" si="132"/>
        <v>5.5344838709677421E-3</v>
      </c>
      <c r="EF81" s="5">
        <f t="shared" si="136"/>
        <v>2.5424838709677418E-3</v>
      </c>
      <c r="EG81" s="5">
        <f t="shared" si="137"/>
        <v>2.8463870967741934E-3</v>
      </c>
      <c r="EH81" s="5">
        <f t="shared" si="138"/>
        <v>1.0294645161290321E-2</v>
      </c>
      <c r="EI81" s="5">
        <f t="shared" si="139"/>
        <v>2.6773774193548389E-2</v>
      </c>
      <c r="EJ81" s="5">
        <f t="shared" si="140"/>
        <v>4.0140322580645166E-3</v>
      </c>
      <c r="EK81" s="5">
        <f t="shared" si="116"/>
        <v>2.213516129032258E-3</v>
      </c>
      <c r="EL81" s="5">
        <f t="shared" si="142"/>
        <v>6.3993225806451611E-3</v>
      </c>
      <c r="EM81" s="5">
        <f t="shared" si="143"/>
        <v>3.1622483870967742E-2</v>
      </c>
      <c r="EN81" s="5">
        <f t="shared" si="144"/>
        <v>1.858258064516129E-3</v>
      </c>
      <c r="EO81" s="5">
        <f t="shared" si="145"/>
        <v>1.5082580645161289E-3</v>
      </c>
      <c r="EP81" s="5">
        <f t="shared" si="146"/>
        <v>3.0370870967741936E-2</v>
      </c>
      <c r="EQ81" s="5">
        <f t="shared" si="147"/>
        <v>1.7270322580645162E-3</v>
      </c>
      <c r="ER81" s="5">
        <f t="shared" si="148"/>
        <v>7.9553225806451612E-3</v>
      </c>
      <c r="ES81" s="5">
        <f t="shared" si="149"/>
        <v>3.2194193548387099E-3</v>
      </c>
      <c r="ET81" s="5" t="e">
        <f t="shared" si="150"/>
        <v>#N/A</v>
      </c>
      <c r="EU81" s="5">
        <f t="shared" si="151"/>
        <v>1.2124322580645162E-2</v>
      </c>
      <c r="EV81" s="5">
        <f t="shared" si="152"/>
        <v>1.0854193548387096E-3</v>
      </c>
      <c r="EW81" s="5">
        <f t="shared" si="153"/>
        <v>2.3898677419354839E-2</v>
      </c>
      <c r="EX81" s="5">
        <f t="shared" si="154"/>
        <v>1.8503870967741937E-3</v>
      </c>
      <c r="EY81" s="5">
        <f t="shared" si="155"/>
        <v>2.0533225806451615E-3</v>
      </c>
      <c r="EZ81" s="5">
        <f t="shared" si="156"/>
        <v>1.4757064516129032E-2</v>
      </c>
      <c r="FA81" s="5">
        <f t="shared" si="141"/>
        <v>7.0222580645161296E-4</v>
      </c>
      <c r="FB81" s="5">
        <f t="shared" si="135"/>
        <v>2.3592903225806449E-3</v>
      </c>
      <c r="FC81" s="5">
        <f t="shared" si="135"/>
        <v>2.9018709677419352E-3</v>
      </c>
      <c r="FD81" s="5">
        <f t="shared" si="135"/>
        <v>8.6513548387096764E-3</v>
      </c>
      <c r="FE81" s="5">
        <f t="shared" si="135"/>
        <v>4.1961290322580646E-4</v>
      </c>
      <c r="FF81" s="5">
        <f t="shared" si="135"/>
        <v>2.1599999999999999E-4</v>
      </c>
      <c r="FG81" s="5">
        <f t="shared" si="135"/>
        <v>7.0699032258064514E-3</v>
      </c>
      <c r="FH81" s="5">
        <f t="shared" si="133"/>
        <v>1.213658064516129E-2</v>
      </c>
      <c r="FI81" s="5">
        <f t="shared" si="133"/>
        <v>3.8660967741935481E-3</v>
      </c>
      <c r="FJ81" s="5">
        <f t="shared" si="133"/>
        <v>1.8518129032258062E-2</v>
      </c>
      <c r="FK81" s="5">
        <f t="shared" si="133"/>
        <v>1.1570064516129032E-2</v>
      </c>
      <c r="FL81" s="5">
        <f t="shared" si="113"/>
        <v>6.4151612903225804E-4</v>
      </c>
      <c r="FM81" s="5">
        <f t="shared" si="113"/>
        <v>2.3887419354838711E-3</v>
      </c>
      <c r="FN81" s="5">
        <f t="shared" si="113"/>
        <v>0</v>
      </c>
      <c r="FO81" s="5">
        <f t="shared" si="113"/>
        <v>6.9276451612903227E-3</v>
      </c>
      <c r="FP81" s="5">
        <f t="shared" si="113"/>
        <v>3.3895483870967744E-3</v>
      </c>
      <c r="FQ81" s="5">
        <f t="shared" si="113"/>
        <v>0</v>
      </c>
      <c r="FR81" s="5">
        <f t="shared" si="113"/>
        <v>0</v>
      </c>
      <c r="FS81" s="5">
        <f t="shared" si="113"/>
        <v>0</v>
      </c>
      <c r="FT81" s="5">
        <f t="shared" si="157"/>
        <v>0</v>
      </c>
      <c r="FU81" s="5">
        <f t="shared" si="157"/>
        <v>0</v>
      </c>
      <c r="FV81" s="5">
        <f t="shared" si="157"/>
        <v>0</v>
      </c>
      <c r="FW81" s="5">
        <f t="shared" si="114"/>
        <v>0</v>
      </c>
      <c r="FX81" s="5">
        <f t="shared" si="114"/>
        <v>0</v>
      </c>
    </row>
    <row r="82" spans="1:180" x14ac:dyDescent="0.2">
      <c r="A82" s="2">
        <v>31</v>
      </c>
      <c r="B82" s="1">
        <v>36739</v>
      </c>
      <c r="C82" s="6">
        <f>VLOOKUP(B82,'[1]1993'!$A$375:$IV$485,3,0)</f>
        <v>9218510</v>
      </c>
      <c r="D82" s="6">
        <f>VLOOKUP(B82,[2]jan94!$A$38:$IV$148,3,0)</f>
        <v>145087</v>
      </c>
      <c r="E82" s="6">
        <f>VLOOKUP(B82,[3]feb94!$A$38:$IV$148,3,0)</f>
        <v>84781</v>
      </c>
      <c r="F82" s="6">
        <f>VLOOKUP(B82,[4]mar94!$A$38:$IV$140,3,0)</f>
        <v>16902</v>
      </c>
      <c r="G82" s="6">
        <f>VLOOKUP(B82,[5]apr94!$A$38:$IV$146,3,0)</f>
        <v>74202</v>
      </c>
      <c r="H82" s="6">
        <f>VLOOKUP(B82,[6]may94!$A$38:$IV$1443,3,0)</f>
        <v>131282</v>
      </c>
      <c r="I82" s="6">
        <f>VLOOKUP(B82,[7]jun94!$A$38:$IV$143,3,0)</f>
        <v>46010</v>
      </c>
      <c r="J82" s="6">
        <f>VLOOKUP(B82,[8]jul94!$A$38:$IV$143,3,0)</f>
        <v>197247</v>
      </c>
      <c r="K82" s="6">
        <f>VLOOKUP(B82,[9]aug94!$A$38:$IV$142,3,0)</f>
        <v>74794</v>
      </c>
      <c r="L82" s="6">
        <f>VLOOKUP(B82,[10]sep94!$A$38:$IV$140,3,0)</f>
        <v>67227</v>
      </c>
      <c r="M82" s="6">
        <f>VLOOKUP(B82,[11]oct94!$A$38:$IV$139,3,0)</f>
        <v>79239</v>
      </c>
      <c r="N82" s="6">
        <f>VLOOKUP(B82,[12]nov94!$A$38:$IV$139,3,0)</f>
        <v>187789</v>
      </c>
      <c r="O82" s="6">
        <f>VLOOKUP(B82,[13]dec94!$A$38:$IV$138,3,0)</f>
        <v>63895</v>
      </c>
      <c r="P82" s="6">
        <f>VLOOKUP(B82,[14]jan95!$A$37:$IV$133,3,0)</f>
        <v>108231</v>
      </c>
      <c r="Q82" s="6">
        <f>VLOOKUP(B82,[15]feb95!$A$37:$IV$127,3,0)</f>
        <v>26778</v>
      </c>
      <c r="R82" s="6">
        <f>VLOOKUP(B82,[16]mar95!$A$37:$IV$128,3,0)</f>
        <v>27865</v>
      </c>
      <c r="S82" s="6">
        <f>VLOOKUP(B82,[17]apr95!$A$37:$IV$122,3,0)</f>
        <v>29160</v>
      </c>
      <c r="T82" s="6">
        <f>VLOOKUP(B82,[18]may95!$A$37:$IV$126,3,0)</f>
        <v>11086</v>
      </c>
      <c r="U82" s="6">
        <f>VLOOKUP(B82,[19]jun95!$A$37:$IV$141,3,0)</f>
        <v>48721</v>
      </c>
      <c r="V82" s="6" t="e">
        <f>VLOOKUP(B82,[20]jul95!$A$37:$IV$140,3,0)</f>
        <v>#N/A</v>
      </c>
      <c r="W82" s="6">
        <f>VLOOKUP(B82,[21]aug95!$A$37:$IV$139,3,0)</f>
        <v>34711</v>
      </c>
      <c r="X82" s="6">
        <f>VLOOKUP(B82,[22]sep95!$A$37:$IV$138,3,0)</f>
        <v>22986</v>
      </c>
      <c r="Y82" s="6">
        <f>VLOOKUP(B82,[23]oct95!$A$37:$IV$123,3,0)</f>
        <v>40444</v>
      </c>
      <c r="Z82" s="6">
        <f>VLOOKUP(B82,[24]nov95!$A$37:$IV$122,3,0)</f>
        <v>31066</v>
      </c>
      <c r="AA82" s="6">
        <f>VLOOKUP(B82,[25]dec95!$A$37:$IV$119,3,0)</f>
        <v>343539</v>
      </c>
      <c r="AB82" s="6">
        <f>VLOOKUP(B82,[26]jan96!$A$36:$IV$108,3,0)</f>
        <v>25929</v>
      </c>
      <c r="AC82" s="6">
        <f>VLOOKUP(B82,[27]feb96!$A$32:$IV$120,3,0)</f>
        <v>26077</v>
      </c>
      <c r="AD82" s="6">
        <f>VLOOKUP(B82,[28]mar96!$A$36:$IV$112,3,0)</f>
        <v>57331</v>
      </c>
      <c r="AE82" s="6">
        <f>VLOOKUP(B82,[29]apr96!$A$36:$IV$101,3,0)</f>
        <v>2312</v>
      </c>
      <c r="AF82" s="6">
        <f>VLOOKUP(B82,[30]may96!$A$36:$IV$111,3,0)</f>
        <v>4241</v>
      </c>
      <c r="AG82" s="6">
        <f>VLOOKUP(B82,[31]jun96!$A$36:$IV$111,3,0)</f>
        <v>554609</v>
      </c>
      <c r="AH82" s="6">
        <f>VLOOKUP(B82,[32]jul96!$A$35:$IV$72,3,0)</f>
        <v>17059</v>
      </c>
      <c r="AI82" s="6" t="e">
        <f>VLOOKUP(B82,[33]aug96!$A$35:$IV$98,3,0)</f>
        <v>#N/A</v>
      </c>
      <c r="AJ82" s="6">
        <f>VLOOKUP(B82,[34]sep96!$A$36:$IV$98,3,0)</f>
        <v>14500</v>
      </c>
      <c r="AK82" s="6">
        <f>VLOOKUP(B82,[35]oct96!$A$36:$IV$107,3,0)</f>
        <v>10921</v>
      </c>
      <c r="AL82" s="6">
        <f>VLOOKUP(B82,[36]nov96!$A$36:$IV$106,3,0)</f>
        <v>104730</v>
      </c>
      <c r="AM82" s="6">
        <f>VLOOKUP(B82,[37]dec96!$A$36:$IV$105,3,0)</f>
        <v>31883</v>
      </c>
      <c r="AN82" s="6">
        <f>VLOOKUP(B82,[38]jan97!$A$35:$IV$100,3,0)</f>
        <v>98885</v>
      </c>
      <c r="AO82" s="6">
        <f>VLOOKUP(B82,[39]feb97!$A$42:$IV$106,3,0)</f>
        <v>18467</v>
      </c>
      <c r="AP82" s="6">
        <f>VLOOKUP(B82,[40]mar97!$A$35:$IV$96,3,0)</f>
        <v>128392</v>
      </c>
      <c r="AQ82" s="6">
        <f>VLOOKUP(B82,[41]apr97!$A$35:$IV$97,3,0)</f>
        <v>60385</v>
      </c>
      <c r="AR82" s="6">
        <f>VLOOKUP(B82,[42]may97!$A$35:$IV$96,3,0)</f>
        <v>29225</v>
      </c>
      <c r="AS82" s="6">
        <f>VLOOKUP(B82,[43]jun97!$A$35:$IV$95,3,0)</f>
        <v>165561</v>
      </c>
      <c r="AT82" s="6">
        <f>VLOOKUP(B82,[44]jul97!$A$35:$IV$94,3,0)</f>
        <v>75283</v>
      </c>
      <c r="AU82" s="6">
        <f>VLOOKUP(B82,[45]aug97!$A$35:$IV$96,3,0)</f>
        <v>83785</v>
      </c>
      <c r="AV82" s="6">
        <f>VLOOKUP(B82,[46]sep97!$A$35:$IV$92,3,0)</f>
        <v>309193</v>
      </c>
      <c r="AW82" s="6">
        <f>VLOOKUP(B82,[47]oct97!$A$35:$IV$91,3,0)</f>
        <v>55006</v>
      </c>
      <c r="AX82" s="6">
        <f>VLOOKUP(B82,[48]nov97!$A$35:$IV$90,3,0)</f>
        <v>121853</v>
      </c>
      <c r="AY82" s="6">
        <f>VLOOKUP(B82,[49]dec97!$A$35:$IV$89,3,0)</f>
        <v>61734</v>
      </c>
      <c r="AZ82" s="6">
        <f>VLOOKUP(B82,[50]jan98!$A$34:$IV$84,3,0)</f>
        <v>122934</v>
      </c>
      <c r="BA82" s="6">
        <f>VLOOKUP(B82,[51]feb98!$A$34:$IV$82,3,0)</f>
        <v>963456</v>
      </c>
      <c r="BB82" s="6">
        <f>VLOOKUP(B82,[52]mar98!$A$34:$IV$81,3,0)</f>
        <v>53147</v>
      </c>
      <c r="BC82" s="6">
        <f>VLOOKUP(B82,[53]apr98!$A$34:$IV$79,3,0)</f>
        <v>35103</v>
      </c>
      <c r="BD82" s="6">
        <f>VLOOKUP(B82,[54]may98!$A$34:$IV$79,3,0)</f>
        <v>167969</v>
      </c>
      <c r="BE82" s="6">
        <f>VLOOKUP(B82,[55]jun98!$A$34:$IV$79,3,0)</f>
        <v>52890</v>
      </c>
      <c r="BF82" s="6">
        <f>VLOOKUP(B82,[56]jul98!$A$46:$IV$90,3,0)</f>
        <v>94089</v>
      </c>
      <c r="BG82" s="6">
        <f>VLOOKUP(B82,[57]aug98!$A$34:$IV$78,3,0)</f>
        <v>96406</v>
      </c>
      <c r="BH82" s="6" t="e">
        <f>VLOOKUP(B82,[58]sep98!$A$34:$IV$74,3,0)</f>
        <v>#N/A</v>
      </c>
      <c r="BI82" s="6">
        <f>VLOOKUP(B82,[59]oct98!$A$50:$IV$89,3,0)</f>
        <v>413091</v>
      </c>
      <c r="BJ82" s="6">
        <f>VLOOKUP(B82,[60]nov98!$A$34:$IV$73,3,0)</f>
        <v>38297</v>
      </c>
      <c r="BK82" s="6">
        <f>VLOOKUP(B82,[61]dec98!$A$34:$IV$73,3,0)</f>
        <v>616394</v>
      </c>
      <c r="BL82" s="6">
        <f>VLOOKUP(B82,[62]jan99!$A$33:$IV$69,3,0)</f>
        <v>56716</v>
      </c>
      <c r="BM82" s="6">
        <f>VLOOKUP(B82,[63]feb99!$A$33:$IV$67,3,0)</f>
        <v>29175</v>
      </c>
      <c r="BN82" s="6">
        <f>VLOOKUP(B82,[64]mar99!$A$33:$IV$65,3,0)</f>
        <v>437372</v>
      </c>
      <c r="BO82" s="6">
        <f>VLOOKUP(B82,[65]apr99!$A$33:$IV$66,3,0)</f>
        <v>19918</v>
      </c>
      <c r="BP82" s="6">
        <f>VLOOKUP(B82,[66]may99!$A$33:$IV$64,3,0)</f>
        <v>70697</v>
      </c>
      <c r="BQ82" s="6">
        <f>VLOOKUP(B82,[67]jun99!$A$33:$IV$62,3,0)</f>
        <v>88213</v>
      </c>
      <c r="BR82" s="6">
        <f>VLOOKUP(B82,[68]jul99!$A$33:$IV$60,3,0)</f>
        <v>254181</v>
      </c>
      <c r="BS82" s="6">
        <f>VLOOKUP(B82,[69]aug99!$A$32:$IV$52,3,0)</f>
        <v>16873</v>
      </c>
      <c r="BT82" s="6">
        <f>VLOOKUP(B82,[70]sep99!$A$33:$IV$53,3,0)</f>
        <v>6310</v>
      </c>
      <c r="BU82" s="6">
        <f>VLOOKUP(B82,[71]oct99!$A$33:$IV$56,3,0)</f>
        <v>212346</v>
      </c>
      <c r="BV82" s="6">
        <f>VLOOKUP(B82,[72]nov99!$A$33:$IV$59,3,0)</f>
        <v>61570</v>
      </c>
      <c r="BW82" s="6">
        <f>VLOOKUP(B82,[73]dec99!$A$45:$IV$70,3,0)</f>
        <v>8810</v>
      </c>
      <c r="BX82" s="6">
        <f>VLOOKUP(B82,[74]jan00!$A$32:$IV$52,3,0)</f>
        <v>7815</v>
      </c>
      <c r="BY82" s="6">
        <f>VLOOKUP(B82,[75]feb00!$A$32:$IV$47,3,0)</f>
        <v>300521</v>
      </c>
      <c r="BZ82" s="6">
        <f>VLOOKUP(B82,[76]mar00!$A$32:$IV$48,3,0)</f>
        <v>19085</v>
      </c>
      <c r="CA82" s="6">
        <f>VLOOKUP(B82,[77]apr00!$A$32:$IV$45,3,0)</f>
        <v>68271</v>
      </c>
      <c r="CB82" s="6"/>
      <c r="CC82" s="6">
        <f>VLOOKUP(B82,[78]jun00!$A$32:$IV$46,3,0)</f>
        <v>73738</v>
      </c>
      <c r="CD82" s="6">
        <f>VLOOKUP(B82,[79]jul00!$A$32:$IV$45,3,0)</f>
        <v>43050</v>
      </c>
      <c r="CE82" s="6">
        <f>VLOOKUP(B82,[80]aug00!$A$32:$IV$45,3,0)</f>
        <v>280097</v>
      </c>
      <c r="CF82" s="6"/>
      <c r="CG82" s="6"/>
      <c r="CH82" s="6"/>
      <c r="CI82" s="6"/>
      <c r="CJ82" s="6"/>
      <c r="CK82" s="6"/>
      <c r="CL82" s="6"/>
      <c r="CN82" s="4">
        <v>36739</v>
      </c>
      <c r="CO82" s="5">
        <f t="shared" si="134"/>
        <v>0.29737129032258064</v>
      </c>
      <c r="CP82" s="5">
        <f t="shared" si="134"/>
        <v>4.6802258064516126E-3</v>
      </c>
      <c r="CQ82" s="5">
        <f t="shared" si="134"/>
        <v>2.7348709677419351E-3</v>
      </c>
      <c r="CR82" s="5">
        <f t="shared" si="134"/>
        <v>5.4522580645161294E-4</v>
      </c>
      <c r="CS82" s="5">
        <f t="shared" si="134"/>
        <v>2.3936129032258065E-3</v>
      </c>
      <c r="CT82" s="5">
        <f t="shared" si="134"/>
        <v>4.2349032258064516E-3</v>
      </c>
      <c r="CU82" s="5">
        <f t="shared" si="134"/>
        <v>1.4841935483870968E-3</v>
      </c>
      <c r="CV82" s="5">
        <f t="shared" si="134"/>
        <v>6.3628064516129037E-3</v>
      </c>
      <c r="CW82" s="5">
        <f t="shared" si="134"/>
        <v>2.4127096774193548E-3</v>
      </c>
      <c r="CX82" s="5">
        <f t="shared" si="134"/>
        <v>2.1686129032258061E-3</v>
      </c>
      <c r="CY82" s="5">
        <f t="shared" si="134"/>
        <v>2.5560967741935486E-3</v>
      </c>
      <c r="CZ82" s="5">
        <f t="shared" si="134"/>
        <v>6.0577096774193555E-3</v>
      </c>
      <c r="DA82" s="5">
        <f t="shared" si="134"/>
        <v>2.0611290322580644E-3</v>
      </c>
      <c r="DB82" s="5">
        <f t="shared" si="134"/>
        <v>3.4913225806451611E-3</v>
      </c>
      <c r="DC82" s="5">
        <f t="shared" si="134"/>
        <v>8.6380645161290316E-4</v>
      </c>
      <c r="DD82" s="5">
        <f t="shared" si="134"/>
        <v>8.9887096774193549E-4</v>
      </c>
      <c r="DE82" s="5">
        <f t="shared" si="160"/>
        <v>9.4064516129032251E-4</v>
      </c>
      <c r="DF82" s="5">
        <f t="shared" si="160"/>
        <v>3.5761290322580648E-4</v>
      </c>
      <c r="DG82" s="5">
        <f t="shared" si="160"/>
        <v>1.5716451612903227E-3</v>
      </c>
      <c r="DH82" s="5" t="e">
        <f t="shared" si="160"/>
        <v>#N/A</v>
      </c>
      <c r="DI82" s="5">
        <f t="shared" si="160"/>
        <v>1.1197096774193548E-3</v>
      </c>
      <c r="DJ82" s="5">
        <f t="shared" si="160"/>
        <v>7.4148387096774197E-4</v>
      </c>
      <c r="DK82" s="5">
        <f t="shared" si="160"/>
        <v>1.3046451612903226E-3</v>
      </c>
      <c r="DL82" s="5">
        <f t="shared" si="160"/>
        <v>1.0021290322580645E-3</v>
      </c>
      <c r="DM82" s="5">
        <f t="shared" si="160"/>
        <v>1.1081903225806451E-2</v>
      </c>
      <c r="DN82" s="5">
        <f t="shared" si="160"/>
        <v>8.3641935483870966E-4</v>
      </c>
      <c r="DO82" s="5">
        <f t="shared" si="160"/>
        <v>8.4119354838709675E-4</v>
      </c>
      <c r="DP82" s="5">
        <f t="shared" si="160"/>
        <v>1.8493870967741936E-3</v>
      </c>
      <c r="DQ82" s="5">
        <f t="shared" si="160"/>
        <v>7.4580645161290312E-5</v>
      </c>
      <c r="DR82" s="5">
        <f t="shared" si="159"/>
        <v>1.3680645161290322E-4</v>
      </c>
      <c r="DS82" s="5">
        <f t="shared" si="159"/>
        <v>1.7890612903225807E-2</v>
      </c>
      <c r="DT82" s="5">
        <f t="shared" si="132"/>
        <v>5.5029032258064518E-4</v>
      </c>
      <c r="DU82" s="5" t="e">
        <f t="shared" si="132"/>
        <v>#N/A</v>
      </c>
      <c r="DV82" s="5">
        <f t="shared" si="132"/>
        <v>4.6774193548387101E-4</v>
      </c>
      <c r="DW82" s="5">
        <f t="shared" si="132"/>
        <v>3.5229032258064514E-4</v>
      </c>
      <c r="DX82" s="5">
        <f t="shared" si="132"/>
        <v>3.3783870967741937E-3</v>
      </c>
      <c r="DY82" s="5">
        <f t="shared" si="132"/>
        <v>1.0284838709677419E-3</v>
      </c>
      <c r="DZ82" s="5">
        <f t="shared" si="132"/>
        <v>3.1898387096774192E-3</v>
      </c>
      <c r="EA82" s="5">
        <f t="shared" si="132"/>
        <v>5.9570967741935492E-4</v>
      </c>
      <c r="EB82" s="5">
        <f t="shared" si="132"/>
        <v>4.1416774193548389E-3</v>
      </c>
      <c r="EC82" s="5">
        <f t="shared" si="132"/>
        <v>1.9479032258064516E-3</v>
      </c>
      <c r="ED82" s="5">
        <f t="shared" si="132"/>
        <v>9.4274193548387101E-4</v>
      </c>
      <c r="EE82" s="5">
        <f t="shared" si="132"/>
        <v>5.3406774193548393E-3</v>
      </c>
      <c r="EF82" s="5">
        <f t="shared" si="136"/>
        <v>2.4284838709677419E-3</v>
      </c>
      <c r="EG82" s="5">
        <f t="shared" si="137"/>
        <v>2.7027419354838707E-3</v>
      </c>
      <c r="EH82" s="5">
        <f t="shared" si="138"/>
        <v>9.9739677419354838E-3</v>
      </c>
      <c r="EI82" s="5">
        <f t="shared" si="139"/>
        <v>1.7743870967741936E-3</v>
      </c>
      <c r="EJ82" s="5">
        <f t="shared" si="140"/>
        <v>3.9307419354838707E-3</v>
      </c>
      <c r="EK82" s="5">
        <f t="shared" si="116"/>
        <v>1.9914193548387095E-3</v>
      </c>
      <c r="EL82" s="5">
        <f t="shared" si="142"/>
        <v>3.9656129032258061E-3</v>
      </c>
      <c r="EM82" s="5">
        <f t="shared" si="143"/>
        <v>3.1079225806451612E-2</v>
      </c>
      <c r="EN82" s="5">
        <f t="shared" si="144"/>
        <v>1.7144193548387096E-3</v>
      </c>
      <c r="EO82" s="5">
        <f t="shared" si="145"/>
        <v>1.1323548387096776E-3</v>
      </c>
      <c r="EP82" s="5">
        <f t="shared" si="146"/>
        <v>5.4183548387096775E-3</v>
      </c>
      <c r="EQ82" s="5">
        <f t="shared" si="147"/>
        <v>1.7061290322580645E-3</v>
      </c>
      <c r="ER82" s="5">
        <f t="shared" si="148"/>
        <v>3.0351290322580648E-3</v>
      </c>
      <c r="ES82" s="5">
        <f t="shared" si="149"/>
        <v>3.1098709677419355E-3</v>
      </c>
      <c r="ET82" s="5" t="e">
        <f t="shared" si="150"/>
        <v>#N/A</v>
      </c>
      <c r="EU82" s="5">
        <f t="shared" si="151"/>
        <v>1.3325516129032258E-2</v>
      </c>
      <c r="EV82" s="5">
        <f t="shared" si="152"/>
        <v>1.2353870967741934E-3</v>
      </c>
      <c r="EW82" s="5">
        <f t="shared" si="153"/>
        <v>1.9883677419354838E-2</v>
      </c>
      <c r="EX82" s="5">
        <f t="shared" si="154"/>
        <v>1.8295483870967742E-3</v>
      </c>
      <c r="EY82" s="5">
        <f t="shared" si="155"/>
        <v>9.4112903225806446E-4</v>
      </c>
      <c r="EZ82" s="5">
        <f t="shared" si="156"/>
        <v>1.4108774193548387E-2</v>
      </c>
      <c r="FA82" s="5">
        <f t="shared" si="141"/>
        <v>6.4251612903225817E-4</v>
      </c>
      <c r="FB82" s="5">
        <f t="shared" si="135"/>
        <v>2.2805483870967742E-3</v>
      </c>
      <c r="FC82" s="5">
        <f t="shared" si="135"/>
        <v>2.8455806451612902E-3</v>
      </c>
      <c r="FD82" s="5">
        <f t="shared" si="135"/>
        <v>8.1993870967741935E-3</v>
      </c>
      <c r="FE82" s="5">
        <f t="shared" si="135"/>
        <v>5.4429032258064515E-4</v>
      </c>
      <c r="FF82" s="5">
        <f t="shared" si="135"/>
        <v>2.0354838709677419E-4</v>
      </c>
      <c r="FG82" s="5">
        <f t="shared" si="135"/>
        <v>6.8498709677419353E-3</v>
      </c>
      <c r="FH82" s="5">
        <f t="shared" si="133"/>
        <v>1.9861290322580644E-3</v>
      </c>
      <c r="FI82" s="5">
        <f t="shared" si="133"/>
        <v>2.8419354838709677E-4</v>
      </c>
      <c r="FJ82" s="5">
        <f t="shared" si="133"/>
        <v>2.520967741935484E-4</v>
      </c>
      <c r="FK82" s="5">
        <f t="shared" si="133"/>
        <v>9.6942258064516128E-3</v>
      </c>
      <c r="FL82" s="5">
        <f t="shared" si="113"/>
        <v>6.1564516129032263E-4</v>
      </c>
      <c r="FM82" s="5">
        <f t="shared" si="113"/>
        <v>2.2022903225806449E-3</v>
      </c>
      <c r="FN82" s="5">
        <f t="shared" si="113"/>
        <v>0</v>
      </c>
      <c r="FO82" s="5">
        <f t="shared" si="113"/>
        <v>2.3786451612903227E-3</v>
      </c>
      <c r="FP82" s="5">
        <f t="shared" si="113"/>
        <v>1.3887096774193547E-3</v>
      </c>
      <c r="FQ82" s="5">
        <f t="shared" si="113"/>
        <v>9.0353870967741935E-3</v>
      </c>
      <c r="FR82" s="5">
        <f t="shared" si="113"/>
        <v>0</v>
      </c>
      <c r="FS82" s="5">
        <f t="shared" si="113"/>
        <v>0</v>
      </c>
      <c r="FT82" s="5">
        <f t="shared" si="157"/>
        <v>0</v>
      </c>
      <c r="FU82" s="5">
        <f t="shared" si="157"/>
        <v>0</v>
      </c>
      <c r="FV82" s="5">
        <f t="shared" si="157"/>
        <v>0</v>
      </c>
      <c r="FW82" s="5">
        <f t="shared" si="114"/>
        <v>0</v>
      </c>
      <c r="FX82" s="5">
        <f t="shared" si="114"/>
        <v>0</v>
      </c>
    </row>
    <row r="83" spans="1:180" x14ac:dyDescent="0.2">
      <c r="A83" s="2">
        <v>30</v>
      </c>
      <c r="B83" s="1">
        <v>36770</v>
      </c>
      <c r="C83" s="6">
        <f>VLOOKUP(B83,'[1]1993'!$A$375:$IV$485,3,0)</f>
        <v>5880848</v>
      </c>
      <c r="D83" s="6">
        <f>VLOOKUP(B83,[2]jan94!$A$38:$IV$148,3,0)</f>
        <v>41425</v>
      </c>
      <c r="E83" s="6">
        <f>VLOOKUP(B83,[3]feb94!$A$38:$IV$148,3,0)</f>
        <v>55620</v>
      </c>
      <c r="F83" s="6">
        <f>VLOOKUP(B83,[4]mar94!$A$38:$IV$140,3,0)</f>
        <v>15240</v>
      </c>
      <c r="G83" s="6">
        <f>VLOOKUP(B83,[5]apr94!$A$38:$IV$146,3,0)</f>
        <v>59831</v>
      </c>
      <c r="H83" s="6">
        <f>VLOOKUP(B83,[6]may94!$A$38:$IV$1443,3,0)</f>
        <v>112776</v>
      </c>
      <c r="I83" s="6">
        <f>VLOOKUP(B83,[7]jun94!$A$38:$IV$143,3,0)</f>
        <v>29920</v>
      </c>
      <c r="J83" s="6">
        <f>VLOOKUP(B83,[8]jul94!$A$38:$IV$143,3,0)</f>
        <v>179716</v>
      </c>
      <c r="K83" s="6">
        <f>VLOOKUP(B83,[9]aug94!$A$38:$IV$142,3,0)</f>
        <v>39114</v>
      </c>
      <c r="L83" s="6">
        <f>VLOOKUP(B83,[10]sep94!$A$38:$IV$140,3,0)</f>
        <v>37825</v>
      </c>
      <c r="M83" s="6">
        <f>VLOOKUP(B83,[11]oct94!$A$38:$IV$139,3,0)</f>
        <v>46326</v>
      </c>
      <c r="N83" s="6">
        <f>VLOOKUP(B83,[12]nov94!$A$38:$IV$139,3,0)</f>
        <v>125520</v>
      </c>
      <c r="O83" s="6">
        <f>VLOOKUP(B83,[13]dec94!$A$38:$IV$138,3,0)</f>
        <v>53930</v>
      </c>
      <c r="P83" s="6">
        <f>VLOOKUP(B83,[14]jan95!$A$37:$IV$133,3,0)</f>
        <v>93511</v>
      </c>
      <c r="Q83" s="6">
        <f>VLOOKUP(B83,[15]feb95!$A$37:$IV$127,3,0)</f>
        <v>23475</v>
      </c>
      <c r="R83" s="6">
        <f>VLOOKUP(B83,[16]mar95!$A$37:$IV$128,3,0)</f>
        <v>22807</v>
      </c>
      <c r="S83" s="6">
        <f>VLOOKUP(B83,[17]apr95!$A$37:$IV$122,3,0)</f>
        <v>5208</v>
      </c>
      <c r="T83" s="6">
        <f>VLOOKUP(B83,[18]may95!$A$37:$IV$126,3,0)</f>
        <v>5498</v>
      </c>
      <c r="U83" s="6">
        <f>VLOOKUP(B83,[19]jun95!$A$37:$IV$141,3,0)</f>
        <v>38831</v>
      </c>
      <c r="V83" s="6" t="e">
        <f>VLOOKUP(B83,[20]jul95!$A$37:$IV$140,3,0)</f>
        <v>#N/A</v>
      </c>
      <c r="W83" s="6">
        <f>VLOOKUP(B83,[21]aug95!$A$37:$IV$139,3,0)</f>
        <v>18828</v>
      </c>
      <c r="X83" s="6" t="e">
        <f>VLOOKUP(B83,[22]sep95!$A$37:$IV$138,3,0)</f>
        <v>#N/A</v>
      </c>
      <c r="Y83" s="6">
        <f>VLOOKUP(B83,[23]oct95!$A$37:$IV$123,3,0)</f>
        <v>22696</v>
      </c>
      <c r="Z83" s="6">
        <f>VLOOKUP(B83,[24]nov95!$A$37:$IV$122,3,0)</f>
        <v>30417</v>
      </c>
      <c r="AA83" s="6">
        <f>VLOOKUP(B83,[25]dec95!$A$37:$IV$119,3,0)</f>
        <v>296355</v>
      </c>
      <c r="AB83" s="6">
        <f>VLOOKUP(B83,[26]jan96!$A$36:$IV$108,3,0)</f>
        <v>18382</v>
      </c>
      <c r="AC83" s="6">
        <f>VLOOKUP(B83,[27]feb96!$A$32:$IV$120,3,0)</f>
        <v>833</v>
      </c>
      <c r="AD83" s="6">
        <f>VLOOKUP(B83,[28]mar96!$A$36:$IV$112,3,0)</f>
        <v>13339</v>
      </c>
      <c r="AE83" s="6" t="e">
        <f>VLOOKUP(B83,[29]apr96!$A$36:$IV$101,3,0)</f>
        <v>#N/A</v>
      </c>
      <c r="AF83" s="6">
        <f>VLOOKUP(B83,[30]may96!$A$36:$IV$111,3,0)</f>
        <v>3732</v>
      </c>
      <c r="AG83" s="6">
        <f>VLOOKUP(B83,[31]jun96!$A$36:$IV$111,3,0)</f>
        <v>451148</v>
      </c>
      <c r="AH83" s="6">
        <f>VLOOKUP(B83,[32]jul96!$A$35:$IV$72,3,0)</f>
        <v>16472</v>
      </c>
      <c r="AI83" s="6" t="e">
        <f>VLOOKUP(B83,[33]aug96!$A$35:$IV$98,3,0)</f>
        <v>#N/A</v>
      </c>
      <c r="AJ83" s="6" t="e">
        <f>VLOOKUP(B83,[34]sep96!$A$36:$IV$98,3,0)</f>
        <v>#N/A</v>
      </c>
      <c r="AK83" s="6">
        <f>VLOOKUP(B83,[35]oct96!$A$36:$IV$107,3,0)</f>
        <v>4424</v>
      </c>
      <c r="AL83" s="6">
        <f>VLOOKUP(B83,[36]nov96!$A$36:$IV$106,3,0)</f>
        <v>36519</v>
      </c>
      <c r="AM83" s="6">
        <f>VLOOKUP(B83,[37]dec96!$A$36:$IV$105,3,0)</f>
        <v>10012</v>
      </c>
      <c r="AN83" s="6">
        <f>VLOOKUP(B83,[38]jan97!$A$35:$IV$100,3,0)</f>
        <v>17482</v>
      </c>
      <c r="AO83" s="6">
        <f>VLOOKUP(B83,[39]feb97!$A$42:$IV$106,3,0)</f>
        <v>30985</v>
      </c>
      <c r="AP83" s="6">
        <f>VLOOKUP(B83,[40]mar97!$A$35:$IV$96,3,0)</f>
        <v>16036</v>
      </c>
      <c r="AQ83" s="6">
        <f>VLOOKUP(B83,[41]apr97!$A$35:$IV$97,3,0)</f>
        <v>6537</v>
      </c>
      <c r="AR83" s="6">
        <f>VLOOKUP(B83,[42]may97!$A$35:$IV$96,3,0)</f>
        <v>828</v>
      </c>
      <c r="AS83" s="6">
        <f>VLOOKUP(B83,[43]jun97!$A$35:$IV$95,3,0)</f>
        <v>104215</v>
      </c>
      <c r="AT83" s="6">
        <f>VLOOKUP(B83,[44]jul97!$A$35:$IV$94,3,0)</f>
        <v>38770</v>
      </c>
      <c r="AU83" s="6">
        <f>VLOOKUP(B83,[45]aug97!$A$35:$IV$96,3,0)</f>
        <v>16503</v>
      </c>
      <c r="AV83" s="6">
        <f>VLOOKUP(B83,[46]sep97!$A$35:$IV$92,3,0)</f>
        <v>249149</v>
      </c>
      <c r="AW83" s="6">
        <f>VLOOKUP(B83,[47]oct97!$A$35:$IV$91,3,0)</f>
        <v>17601</v>
      </c>
      <c r="AX83" s="6">
        <f>VLOOKUP(B83,[48]nov97!$A$35:$IV$90,3,0)</f>
        <v>61470</v>
      </c>
      <c r="AY83" s="6">
        <f>VLOOKUP(B83,[49]dec97!$A$35:$IV$89,3,0)</f>
        <v>51084</v>
      </c>
      <c r="AZ83" s="6">
        <f>VLOOKUP(B83,[50]jan98!$A$34:$IV$84,3,0)</f>
        <v>110576</v>
      </c>
      <c r="BA83" s="6">
        <f>VLOOKUP(B83,[51]feb98!$A$34:$IV$82,3,0)</f>
        <v>827797</v>
      </c>
      <c r="BB83" s="6">
        <f>VLOOKUP(B83,[52]mar98!$A$34:$IV$81,3,0)</f>
        <v>8887</v>
      </c>
      <c r="BC83" s="6">
        <f>VLOOKUP(B83,[53]apr98!$A$34:$IV$79,3,0)</f>
        <v>8024</v>
      </c>
      <c r="BD83" s="6">
        <f>VLOOKUP(B83,[54]may98!$A$34:$IV$79,3,0)</f>
        <v>86839</v>
      </c>
      <c r="BE83" s="6">
        <f>VLOOKUP(B83,[55]jun98!$A$34:$IV$79,3,0)</f>
        <v>41384</v>
      </c>
      <c r="BF83" s="6">
        <f>VLOOKUP(B83,[56]jul98!$A$46:$IV$90,3,0)</f>
        <v>40240</v>
      </c>
      <c r="BG83" s="6">
        <f>VLOOKUP(B83,[57]aug98!$A$34:$IV$78,3,0)</f>
        <v>14631</v>
      </c>
      <c r="BH83" s="6" t="e">
        <f>VLOOKUP(B83,[58]sep98!$A$34:$IV$74,3,0)</f>
        <v>#N/A</v>
      </c>
      <c r="BI83" s="6">
        <f>VLOOKUP(B83,[59]oct98!$A$50:$IV$89,3,0)</f>
        <v>277135</v>
      </c>
      <c r="BJ83" s="6">
        <f>VLOOKUP(B83,[60]nov98!$A$34:$IV$73,3,0)</f>
        <v>14270</v>
      </c>
      <c r="BK83" s="6">
        <f>VLOOKUP(B83,[61]dec98!$A$34:$IV$73,3,0)</f>
        <v>498087</v>
      </c>
      <c r="BL83" s="6">
        <f>VLOOKUP(B83,[62]jan99!$A$33:$IV$69,3,0)</f>
        <v>37634</v>
      </c>
      <c r="BM83" s="6">
        <f>VLOOKUP(B83,[63]feb99!$A$33:$IV$67,3,0)</f>
        <v>37346</v>
      </c>
      <c r="BN83" s="6">
        <f>VLOOKUP(B83,[64]mar99!$A$33:$IV$65,3,0)</f>
        <v>270121</v>
      </c>
      <c r="BO83" s="6">
        <f>VLOOKUP(B83,[65]apr99!$A$33:$IV$66,3,0)</f>
        <v>16452</v>
      </c>
      <c r="BP83" s="6">
        <f>VLOOKUP(B83,[66]may99!$A$33:$IV$64,3,0)</f>
        <v>467</v>
      </c>
      <c r="BQ83" s="6">
        <f>VLOOKUP(B83,[67]jun99!$A$33:$IV$62,3,0)</f>
        <v>18251</v>
      </c>
      <c r="BR83" s="6">
        <f>VLOOKUP(B83,[68]jul99!$A$33:$IV$60,3,0)</f>
        <v>223787</v>
      </c>
      <c r="BS83" s="6">
        <f>VLOOKUP(B83,[69]aug99!$A$32:$IV$52,3,0)</f>
        <v>14060</v>
      </c>
      <c r="BT83" s="6" t="e">
        <f>VLOOKUP(B83,[70]sep99!$A$33:$IV$53,3,0)</f>
        <v>#N/A</v>
      </c>
      <c r="BU83" s="6">
        <f>VLOOKUP(B83,[71]oct99!$A$33:$IV$56,3,0)</f>
        <v>173860</v>
      </c>
      <c r="BV83" s="6">
        <f>VLOOKUP(B83,[72]nov99!$A$33:$IV$59,3,0)</f>
        <v>19403</v>
      </c>
      <c r="BW83" s="6">
        <f>VLOOKUP(B83,[73]dec99!$A$45:$IV$70,3,0)</f>
        <v>1918</v>
      </c>
      <c r="BX83" s="6">
        <f>VLOOKUP(B83,[74]jan00!$A$32:$IV$52,3,0)</f>
        <v>5732</v>
      </c>
      <c r="BY83" s="6">
        <f>VLOOKUP(B83,[75]feb00!$A$32:$IV$47,3,0)</f>
        <v>289021</v>
      </c>
      <c r="BZ83" s="6">
        <f>VLOOKUP(B83,[76]mar00!$A$32:$IV$48,3,0)</f>
        <v>18456</v>
      </c>
      <c r="CA83" s="6" t="e">
        <f>VLOOKUP(B83,[77]apr00!$A$32:$IV$45,3,0)</f>
        <v>#N/A</v>
      </c>
      <c r="CB83" s="6"/>
      <c r="CC83" s="6">
        <f>VLOOKUP(B83,[78]jun00!$A$32:$IV$46,3,0)</f>
        <v>109125</v>
      </c>
      <c r="CD83" s="6">
        <f>VLOOKUP(B83,[79]jul00!$A$32:$IV$45,3,0)</f>
        <v>38127</v>
      </c>
      <c r="CE83" s="6">
        <f>VLOOKUP(B83,[80]aug00!$A$32:$IV$45,3,0)</f>
        <v>37537</v>
      </c>
      <c r="CF83" s="6">
        <f>VLOOKUP(B83,[81]sep00!$A$32:$IV$41,3,0)</f>
        <v>55798</v>
      </c>
      <c r="CG83" s="6"/>
      <c r="CH83" s="6"/>
      <c r="CI83" s="6"/>
      <c r="CJ83" s="6"/>
      <c r="CK83" s="6"/>
      <c r="CL83" s="6"/>
      <c r="CN83" s="4">
        <v>36770</v>
      </c>
      <c r="CO83" s="5">
        <f t="shared" si="134"/>
        <v>0.19602826666666667</v>
      </c>
      <c r="CP83" s="5">
        <f t="shared" si="134"/>
        <v>1.3808333333333333E-3</v>
      </c>
      <c r="CQ83" s="5">
        <f t="shared" si="134"/>
        <v>1.8540000000000002E-3</v>
      </c>
      <c r="CR83" s="5">
        <f t="shared" si="134"/>
        <v>5.0799999999999999E-4</v>
      </c>
      <c r="CS83" s="5">
        <f t="shared" si="134"/>
        <v>1.9943666666666668E-3</v>
      </c>
      <c r="CT83" s="5">
        <f t="shared" si="134"/>
        <v>3.7591999999999999E-3</v>
      </c>
      <c r="CU83" s="5">
        <f t="shared" si="134"/>
        <v>9.9733333333333336E-4</v>
      </c>
      <c r="CV83" s="5">
        <f t="shared" si="134"/>
        <v>5.9905333333333333E-3</v>
      </c>
      <c r="CW83" s="5">
        <f t="shared" si="134"/>
        <v>1.3038000000000001E-3</v>
      </c>
      <c r="CX83" s="5">
        <f t="shared" si="134"/>
        <v>1.2608333333333332E-3</v>
      </c>
      <c r="CY83" s="5">
        <f t="shared" si="134"/>
        <v>1.5441999999999999E-3</v>
      </c>
      <c r="CZ83" s="5">
        <f t="shared" si="134"/>
        <v>4.1839999999999994E-3</v>
      </c>
      <c r="DA83" s="5">
        <f t="shared" si="134"/>
        <v>1.7976666666666666E-3</v>
      </c>
      <c r="DB83" s="5">
        <f t="shared" ref="DB83:DD88" si="161">(P83/1000000)/$A83</f>
        <v>3.1170333333333331E-3</v>
      </c>
      <c r="DC83" s="5">
        <f t="shared" si="161"/>
        <v>7.8249999999999999E-4</v>
      </c>
      <c r="DD83" s="5">
        <f t="shared" si="161"/>
        <v>7.602333333333334E-4</v>
      </c>
      <c r="DE83" s="5">
        <f t="shared" si="160"/>
        <v>1.7359999999999999E-4</v>
      </c>
      <c r="DF83" s="5">
        <f t="shared" si="160"/>
        <v>1.8326666666666669E-4</v>
      </c>
      <c r="DG83" s="5">
        <f t="shared" si="160"/>
        <v>1.2943666666666667E-3</v>
      </c>
      <c r="DH83" s="5" t="e">
        <f t="shared" si="160"/>
        <v>#N/A</v>
      </c>
      <c r="DI83" s="5">
        <f t="shared" si="160"/>
        <v>6.2760000000000008E-4</v>
      </c>
      <c r="DJ83" s="5" t="e">
        <f t="shared" si="160"/>
        <v>#N/A</v>
      </c>
      <c r="DK83" s="5">
        <f t="shared" si="160"/>
        <v>7.5653333333333336E-4</v>
      </c>
      <c r="DL83" s="5">
        <f t="shared" si="160"/>
        <v>1.0139000000000001E-3</v>
      </c>
      <c r="DM83" s="5">
        <f t="shared" si="160"/>
        <v>9.8785000000000001E-3</v>
      </c>
      <c r="DN83" s="5">
        <f t="shared" si="160"/>
        <v>6.1273333333333334E-4</v>
      </c>
      <c r="DO83" s="5">
        <f t="shared" si="160"/>
        <v>2.7766666666666666E-5</v>
      </c>
      <c r="DP83" s="5">
        <f t="shared" si="160"/>
        <v>4.4463333333333332E-4</v>
      </c>
      <c r="DQ83" s="5" t="e">
        <f t="shared" si="160"/>
        <v>#N/A</v>
      </c>
      <c r="DR83" s="5">
        <f t="shared" si="159"/>
        <v>1.2440000000000002E-4</v>
      </c>
      <c r="DS83" s="5">
        <f t="shared" si="159"/>
        <v>1.5038266666666666E-2</v>
      </c>
      <c r="DT83" s="5">
        <f t="shared" si="132"/>
        <v>5.4906666666666671E-4</v>
      </c>
      <c r="DU83" s="5" t="e">
        <f t="shared" si="132"/>
        <v>#N/A</v>
      </c>
      <c r="DV83" s="5" t="e">
        <f t="shared" si="132"/>
        <v>#N/A</v>
      </c>
      <c r="DW83" s="5">
        <f t="shared" si="132"/>
        <v>1.4746666666666666E-4</v>
      </c>
      <c r="DX83" s="5">
        <f t="shared" si="132"/>
        <v>1.2173000000000002E-3</v>
      </c>
      <c r="DY83" s="5">
        <f t="shared" si="132"/>
        <v>3.3373333333333333E-4</v>
      </c>
      <c r="DZ83" s="5">
        <f t="shared" si="132"/>
        <v>5.8273333333333337E-4</v>
      </c>
      <c r="EA83" s="5">
        <f t="shared" si="132"/>
        <v>1.0328333333333333E-3</v>
      </c>
      <c r="EB83" s="5">
        <f t="shared" si="132"/>
        <v>5.3453333333333339E-4</v>
      </c>
      <c r="EC83" s="5">
        <f t="shared" si="132"/>
        <v>2.1790000000000001E-4</v>
      </c>
      <c r="ED83" s="5">
        <f t="shared" si="132"/>
        <v>2.76E-5</v>
      </c>
      <c r="EE83" s="5">
        <f t="shared" si="132"/>
        <v>3.4738333333333335E-3</v>
      </c>
      <c r="EF83" s="5">
        <f t="shared" si="136"/>
        <v>1.2923333333333333E-3</v>
      </c>
      <c r="EG83" s="5">
        <f t="shared" si="137"/>
        <v>5.5009999999999998E-4</v>
      </c>
      <c r="EH83" s="5">
        <f t="shared" si="138"/>
        <v>8.3049666666666667E-3</v>
      </c>
      <c r="EI83" s="5">
        <f t="shared" si="139"/>
        <v>5.867E-4</v>
      </c>
      <c r="EJ83" s="5">
        <f t="shared" si="140"/>
        <v>2.049E-3</v>
      </c>
      <c r="EK83" s="5">
        <f t="shared" si="116"/>
        <v>1.7028E-3</v>
      </c>
      <c r="EL83" s="5">
        <f t="shared" si="142"/>
        <v>3.6858666666666666E-3</v>
      </c>
      <c r="EM83" s="5">
        <f t="shared" si="143"/>
        <v>2.7593233333333335E-2</v>
      </c>
      <c r="EN83" s="5">
        <f t="shared" si="144"/>
        <v>2.9623333333333334E-4</v>
      </c>
      <c r="EO83" s="5">
        <f t="shared" si="145"/>
        <v>2.6746666666666664E-4</v>
      </c>
      <c r="EP83" s="5">
        <f t="shared" si="146"/>
        <v>2.8946333333333333E-3</v>
      </c>
      <c r="EQ83" s="5">
        <f t="shared" si="147"/>
        <v>1.3794666666666665E-3</v>
      </c>
      <c r="ER83" s="5">
        <f t="shared" si="148"/>
        <v>1.3413333333333333E-3</v>
      </c>
      <c r="ES83" s="5">
        <f t="shared" si="149"/>
        <v>4.8769999999999998E-4</v>
      </c>
      <c r="ET83" s="5" t="e">
        <f t="shared" si="150"/>
        <v>#N/A</v>
      </c>
      <c r="EU83" s="5">
        <f t="shared" si="151"/>
        <v>9.237833333333334E-3</v>
      </c>
      <c r="EV83" s="5">
        <f t="shared" si="152"/>
        <v>4.7566666666666666E-4</v>
      </c>
      <c r="EW83" s="5">
        <f t="shared" si="153"/>
        <v>1.66029E-2</v>
      </c>
      <c r="EX83" s="5">
        <f t="shared" si="154"/>
        <v>1.2544666666666666E-3</v>
      </c>
      <c r="EY83" s="5">
        <f t="shared" si="155"/>
        <v>1.2448666666666666E-3</v>
      </c>
      <c r="EZ83" s="5">
        <f t="shared" si="156"/>
        <v>9.004033333333333E-3</v>
      </c>
      <c r="FA83" s="5">
        <f t="shared" si="141"/>
        <v>5.4839999999999999E-4</v>
      </c>
      <c r="FB83" s="5">
        <f t="shared" si="135"/>
        <v>1.5566666666666668E-5</v>
      </c>
      <c r="FC83" s="5">
        <f t="shared" si="135"/>
        <v>6.0836666666666669E-4</v>
      </c>
      <c r="FD83" s="5">
        <f t="shared" si="135"/>
        <v>7.4595666666666671E-3</v>
      </c>
      <c r="FE83" s="5">
        <f t="shared" si="135"/>
        <v>4.6866666666666666E-4</v>
      </c>
      <c r="FF83" s="5" t="e">
        <f t="shared" si="135"/>
        <v>#N/A</v>
      </c>
      <c r="FG83" s="5">
        <f t="shared" si="135"/>
        <v>5.7953333333333329E-3</v>
      </c>
      <c r="FH83" s="5">
        <f t="shared" si="133"/>
        <v>6.4676666666666665E-4</v>
      </c>
      <c r="FI83" s="5">
        <f t="shared" si="133"/>
        <v>6.3933333333333333E-5</v>
      </c>
      <c r="FJ83" s="5">
        <f t="shared" si="133"/>
        <v>1.9106666666666666E-4</v>
      </c>
      <c r="FK83" s="5">
        <f t="shared" si="133"/>
        <v>9.6340333333333316E-3</v>
      </c>
      <c r="FL83" s="5">
        <f t="shared" si="113"/>
        <v>6.1519999999999999E-4</v>
      </c>
      <c r="FM83" s="5" t="e">
        <f t="shared" si="113"/>
        <v>#N/A</v>
      </c>
      <c r="FN83" s="5">
        <f t="shared" si="113"/>
        <v>0</v>
      </c>
      <c r="FO83" s="5">
        <f t="shared" si="113"/>
        <v>3.6375000000000001E-3</v>
      </c>
      <c r="FP83" s="5">
        <f t="shared" si="113"/>
        <v>1.2708999999999999E-3</v>
      </c>
      <c r="FQ83" s="5">
        <f t="shared" si="113"/>
        <v>1.2512333333333334E-3</v>
      </c>
      <c r="FR83" s="5">
        <f t="shared" si="113"/>
        <v>1.8599333333333334E-3</v>
      </c>
      <c r="FS83" s="5">
        <f t="shared" si="113"/>
        <v>0</v>
      </c>
      <c r="FT83" s="5">
        <f t="shared" si="157"/>
        <v>0</v>
      </c>
      <c r="FU83" s="5">
        <f t="shared" si="157"/>
        <v>0</v>
      </c>
      <c r="FV83" s="5">
        <f t="shared" si="157"/>
        <v>0</v>
      </c>
      <c r="FW83" s="5">
        <f t="shared" si="114"/>
        <v>0</v>
      </c>
      <c r="FX83" s="5">
        <f t="shared" si="114"/>
        <v>0</v>
      </c>
    </row>
    <row r="84" spans="1:180" x14ac:dyDescent="0.2">
      <c r="A84" s="2">
        <v>31</v>
      </c>
      <c r="B84" s="1">
        <v>36800</v>
      </c>
      <c r="C84" s="6">
        <f>VLOOKUP(B84,'[1]1993'!$A$375:$IV$485,3,0)</f>
        <v>10655569</v>
      </c>
      <c r="D84" s="6">
        <f>VLOOKUP(B84,[2]jan94!$A$38:$IV$148,3,0)</f>
        <v>151816</v>
      </c>
      <c r="E84" s="6">
        <f>VLOOKUP(B84,[3]feb94!$A$38:$IV$148,3,0)</f>
        <v>77587</v>
      </c>
      <c r="F84" s="6">
        <f>VLOOKUP(B84,[4]mar94!$A$38:$IV$140,3,0)</f>
        <v>18931</v>
      </c>
      <c r="G84" s="6">
        <f>VLOOKUP(B84,[5]apr94!$A$38:$IV$146,3,0)</f>
        <v>86180</v>
      </c>
      <c r="H84" s="6">
        <f>VLOOKUP(B84,[6]may94!$A$38:$IV$1443,3,0)</f>
        <v>139496</v>
      </c>
      <c r="I84" s="6">
        <f>VLOOKUP(B84,[7]jun94!$A$38:$IV$143,3,0)</f>
        <v>46424</v>
      </c>
      <c r="J84" s="6">
        <f>VLOOKUP(B84,[8]jul94!$A$38:$IV$143,3,0)</f>
        <v>217273</v>
      </c>
      <c r="K84" s="6">
        <f>VLOOKUP(B84,[9]aug94!$A$38:$IV$142,3,0)</f>
        <v>65083</v>
      </c>
      <c r="L84" s="6">
        <f>VLOOKUP(B84,[10]sep94!$A$38:$IV$140,3,0)</f>
        <v>71193</v>
      </c>
      <c r="M84" s="6">
        <f>VLOOKUP(B84,[11]oct94!$A$38:$IV$139,3,0)</f>
        <v>82969</v>
      </c>
      <c r="N84" s="6">
        <f>VLOOKUP(B84,[12]nov94!$A$38:$IV$139,3,0)</f>
        <v>164833</v>
      </c>
      <c r="O84" s="6">
        <f>VLOOKUP(B84,[13]dec94!$A$38:$IV$138,3,0)</f>
        <v>71665</v>
      </c>
      <c r="P84" s="6">
        <f>VLOOKUP(B84,[14]jan95!$A$37:$IV$133,3,0)</f>
        <v>103751</v>
      </c>
      <c r="Q84" s="6">
        <f>VLOOKUP(B84,[15]feb95!$A$37:$IV$127,3,0)</f>
        <v>27456</v>
      </c>
      <c r="R84" s="6">
        <f>VLOOKUP(B84,[16]mar95!$A$37:$IV$128,3,0)</f>
        <v>27411</v>
      </c>
      <c r="S84" s="6">
        <f>VLOOKUP(B84,[17]apr95!$A$37:$IV$122,3,0)</f>
        <v>28051</v>
      </c>
      <c r="T84" s="6">
        <f>VLOOKUP(B84,[18]may95!$A$37:$IV$126,3,0)</f>
        <v>10817</v>
      </c>
      <c r="U84" s="6">
        <f>VLOOKUP(B84,[19]jun95!$A$37:$IV$141,3,0)</f>
        <v>55914</v>
      </c>
      <c r="V84" s="6" t="e">
        <f>VLOOKUP(B84,[20]jul95!$A$37:$IV$140,3,0)</f>
        <v>#N/A</v>
      </c>
      <c r="W84" s="6">
        <f>VLOOKUP(B84,[21]aug95!$A$37:$IV$139,3,0)</f>
        <v>33941</v>
      </c>
      <c r="X84" s="6">
        <f>VLOOKUP(B84,[22]sep95!$A$37:$IV$138,3,0)</f>
        <v>9580</v>
      </c>
      <c r="Y84" s="6">
        <f>VLOOKUP(B84,[23]oct95!$A$37:$IV$123,3,0)</f>
        <v>32252</v>
      </c>
      <c r="Z84" s="6">
        <f>VLOOKUP(B84,[24]nov95!$A$37:$IV$122,3,0)</f>
        <v>29185</v>
      </c>
      <c r="AA84" s="6">
        <f>VLOOKUP(B84,[25]dec95!$A$37:$IV$119,3,0)</f>
        <v>307424</v>
      </c>
      <c r="AB84" s="6">
        <f>VLOOKUP(B84,[26]jan96!$A$36:$IV$108,3,0)</f>
        <v>24403</v>
      </c>
      <c r="AC84" s="6">
        <f>VLOOKUP(B84,[27]feb96!$A$32:$IV$120,3,0)</f>
        <v>40066</v>
      </c>
      <c r="AD84" s="6">
        <f>VLOOKUP(B84,[28]mar96!$A$36:$IV$112,3,0)</f>
        <v>89414</v>
      </c>
      <c r="AE84" s="6">
        <f>VLOOKUP(B84,[29]apr96!$A$36:$IV$101,3,0)</f>
        <v>2209</v>
      </c>
      <c r="AF84" s="6" t="e">
        <f>VLOOKUP(B84,[30]may96!$A$36:$IV$111,3,0)</f>
        <v>#N/A</v>
      </c>
      <c r="AG84" s="6">
        <f>VLOOKUP(B84,[31]jun96!$A$36:$IV$111,3,0)</f>
        <v>244851</v>
      </c>
      <c r="AH84" s="6">
        <f>VLOOKUP(B84,[32]jul96!$A$35:$IV$72,3,0)</f>
        <v>17317</v>
      </c>
      <c r="AI84" s="6">
        <f>VLOOKUP(B84,[33]aug96!$A$35:$IV$98,3,0)</f>
        <v>690633</v>
      </c>
      <c r="AJ84" s="6">
        <f>VLOOKUP(B84,[34]sep96!$A$36:$IV$98,3,0)</f>
        <v>13752</v>
      </c>
      <c r="AK84" s="6">
        <f>VLOOKUP(B84,[35]oct96!$A$36:$IV$107,3,0)</f>
        <v>13449</v>
      </c>
      <c r="AL84" s="6">
        <f>VLOOKUP(B84,[36]nov96!$A$36:$IV$106,3,0)</f>
        <v>94286</v>
      </c>
      <c r="AM84" s="6">
        <f>VLOOKUP(B84,[37]dec96!$A$36:$IV$105,3,0)</f>
        <v>32249</v>
      </c>
      <c r="AN84" s="6">
        <f>VLOOKUP(B84,[38]jan97!$A$35:$IV$100,3,0)</f>
        <v>37743</v>
      </c>
      <c r="AO84" s="6">
        <f>VLOOKUP(B84,[39]feb97!$A$42:$IV$106,3,0)</f>
        <v>31209</v>
      </c>
      <c r="AP84" s="6">
        <f>VLOOKUP(B84,[40]mar97!$A$35:$IV$96,3,0)</f>
        <v>64696</v>
      </c>
      <c r="AQ84" s="6">
        <f>VLOOKUP(B84,[41]apr97!$A$35:$IV$97,3,0)</f>
        <v>40699</v>
      </c>
      <c r="AR84" s="6">
        <f>VLOOKUP(B84,[42]may97!$A$35:$IV$96,3,0)</f>
        <v>4651</v>
      </c>
      <c r="AS84" s="6">
        <f>VLOOKUP(B84,[43]jun97!$A$35:$IV$95,3,0)</f>
        <v>134694</v>
      </c>
      <c r="AT84" s="6">
        <f>VLOOKUP(B84,[44]jul97!$A$35:$IV$94,3,0)</f>
        <v>52884</v>
      </c>
      <c r="AU84" s="6">
        <f>VLOOKUP(B84,[45]aug97!$A$35:$IV$96,3,0)</f>
        <v>36873</v>
      </c>
      <c r="AV84" s="6">
        <f>VLOOKUP(B84,[46]sep97!$A$35:$IV$92,3,0)</f>
        <v>254377</v>
      </c>
      <c r="AW84" s="6">
        <f>VLOOKUP(B84,[47]oct97!$A$35:$IV$91,3,0)</f>
        <v>774839</v>
      </c>
      <c r="AX84" s="6">
        <f>VLOOKUP(B84,[48]nov97!$A$35:$IV$90,3,0)</f>
        <v>93978</v>
      </c>
      <c r="AY84" s="6">
        <f>VLOOKUP(B84,[49]dec97!$A$35:$IV$89,3,0)</f>
        <v>41809</v>
      </c>
      <c r="AZ84" s="6">
        <f>VLOOKUP(B84,[50]jan98!$A$34:$IV$84,3,0)</f>
        <v>118153</v>
      </c>
      <c r="BA84" s="6">
        <f>VLOOKUP(B84,[51]feb98!$A$34:$IV$82,3,0)</f>
        <v>879255</v>
      </c>
      <c r="BB84" s="6">
        <f>VLOOKUP(B84,[52]mar98!$A$34:$IV$81,3,0)</f>
        <v>53577</v>
      </c>
      <c r="BC84" s="6">
        <f>VLOOKUP(B84,[53]apr98!$A$34:$IV$79,3,0)</f>
        <v>17048</v>
      </c>
      <c r="BD84" s="6">
        <f>VLOOKUP(B84,[54]may98!$A$34:$IV$79,3,0)</f>
        <v>867770</v>
      </c>
      <c r="BE84" s="6">
        <f>VLOOKUP(B84,[55]jun98!$A$34:$IV$79,3,0)</f>
        <v>49989</v>
      </c>
      <c r="BF84" s="6">
        <f>VLOOKUP(B84,[56]jul98!$A$46:$IV$90,3,0)</f>
        <v>85330</v>
      </c>
      <c r="BG84" s="6">
        <f>VLOOKUP(B84,[57]aug98!$A$34:$IV$78,3,0)</f>
        <v>33601</v>
      </c>
      <c r="BH84" s="6" t="e">
        <f>VLOOKUP(B84,[58]sep98!$A$34:$IV$74,3,0)</f>
        <v>#N/A</v>
      </c>
      <c r="BI84" s="6">
        <f>VLOOKUP(B84,[59]oct98!$A$50:$IV$89,3,0)</f>
        <v>285006</v>
      </c>
      <c r="BJ84" s="6">
        <f>VLOOKUP(B84,[60]nov98!$A$34:$IV$73,3,0)</f>
        <v>16186</v>
      </c>
      <c r="BK84" s="6">
        <f>VLOOKUP(B84,[61]dec98!$A$34:$IV$73,3,0)</f>
        <v>520672</v>
      </c>
      <c r="BL84" s="6">
        <f>VLOOKUP(B84,[62]jan99!$A$33:$IV$69,3,0)</f>
        <v>46112</v>
      </c>
      <c r="BM84" s="6">
        <f>VLOOKUP(B84,[63]feb99!$A$33:$IV$67,3,0)</f>
        <v>47947</v>
      </c>
      <c r="BN84" s="6">
        <f>VLOOKUP(B84,[64]mar99!$A$33:$IV$65,3,0)</f>
        <v>272132</v>
      </c>
      <c r="BO84" s="6">
        <f>VLOOKUP(B84,[65]apr99!$A$33:$IV$66,3,0)</f>
        <v>20184</v>
      </c>
      <c r="BP84" s="6">
        <f>VLOOKUP(B84,[66]may99!$A$33:$IV$64,3,0)</f>
        <v>27558</v>
      </c>
      <c r="BQ84" s="6">
        <f>VLOOKUP(B84,[67]jun99!$A$33:$IV$62,3,0)</f>
        <v>44361</v>
      </c>
      <c r="BR84" s="6">
        <f>VLOOKUP(B84,[68]jul99!$A$33:$IV$60,3,0)</f>
        <v>222371</v>
      </c>
      <c r="BS84" s="6">
        <f>VLOOKUP(B84,[69]aug99!$A$32:$IV$52,3,0)</f>
        <v>5103</v>
      </c>
      <c r="BT84" s="6" t="e">
        <f>VLOOKUP(B84,[70]sep99!$A$33:$IV$53,3,0)</f>
        <v>#N/A</v>
      </c>
      <c r="BU84" s="6">
        <f>VLOOKUP(B84,[71]oct99!$A$33:$IV$56,3,0)</f>
        <v>177433</v>
      </c>
      <c r="BV84" s="6">
        <f>VLOOKUP(B84,[72]nov99!$A$33:$IV$59,3,0)</f>
        <v>25395</v>
      </c>
      <c r="BW84" s="6">
        <f>VLOOKUP(B84,[73]dec99!$A$45:$IV$70,3,0)</f>
        <v>7360</v>
      </c>
      <c r="BX84" s="6">
        <f>VLOOKUP(B84,[74]jan00!$A$32:$IV$52,3,0)</f>
        <v>675224</v>
      </c>
      <c r="BY84" s="6">
        <f>VLOOKUP(B84,[75]feb00!$A$32:$IV$47,3,0)</f>
        <v>286697</v>
      </c>
      <c r="BZ84" s="6">
        <f>VLOOKUP(B84,[76]mar00!$A$32:$IV$48,3,0)</f>
        <v>20234</v>
      </c>
      <c r="CA84" s="6">
        <f>VLOOKUP(B84,[77]apr00!$A$32:$IV$45,3,0)</f>
        <v>61596</v>
      </c>
      <c r="CB84" s="6"/>
      <c r="CC84" s="6">
        <f>VLOOKUP(B84,[78]jun00!$A$32:$IV$46,3,0)</f>
        <v>108893</v>
      </c>
      <c r="CD84" s="6">
        <f>VLOOKUP(B84,[79]jul00!$A$32:$IV$45,3,0)</f>
        <v>39558</v>
      </c>
      <c r="CE84" s="6">
        <f>VLOOKUP(B84,[80]aug00!$A$32:$IV$45,3,0)</f>
        <v>223671</v>
      </c>
      <c r="CF84" s="6">
        <f>VLOOKUP(B84,[81]sep00!$A$32:$IV$41,3,0)</f>
        <v>182531</v>
      </c>
      <c r="CG84" s="6">
        <f>VLOOKUP(B84,[82]oct00!$A$32:$IV$41,3,0)</f>
        <v>138494</v>
      </c>
      <c r="CH84" s="6"/>
      <c r="CI84" s="6"/>
      <c r="CJ84" s="6"/>
      <c r="CK84" s="6"/>
      <c r="CL84" s="6"/>
      <c r="CN84" s="4">
        <v>36800</v>
      </c>
      <c r="CO84" s="5">
        <f t="shared" ref="CO84:DA88" si="162">(C84/1000000)/$A84</f>
        <v>0.34372803225806453</v>
      </c>
      <c r="CP84" s="5">
        <f t="shared" si="162"/>
        <v>4.8972903225806457E-3</v>
      </c>
      <c r="CQ84" s="5">
        <f t="shared" si="162"/>
        <v>2.5028064516129035E-3</v>
      </c>
      <c r="CR84" s="5">
        <f t="shared" si="162"/>
        <v>6.1067741935483873E-4</v>
      </c>
      <c r="CS84" s="5">
        <f t="shared" si="162"/>
        <v>2.7800000000000004E-3</v>
      </c>
      <c r="CT84" s="5">
        <f t="shared" si="162"/>
        <v>4.4998709677419356E-3</v>
      </c>
      <c r="CU84" s="5">
        <f t="shared" si="162"/>
        <v>1.4975483870967741E-3</v>
      </c>
      <c r="CV84" s="5">
        <f t="shared" si="162"/>
        <v>7.0088064516129027E-3</v>
      </c>
      <c r="CW84" s="5">
        <f t="shared" si="162"/>
        <v>2.099451612903226E-3</v>
      </c>
      <c r="CX84" s="5">
        <f t="shared" si="162"/>
        <v>2.2965483870967746E-3</v>
      </c>
      <c r="CY84" s="5">
        <f t="shared" si="162"/>
        <v>2.6764193548387098E-3</v>
      </c>
      <c r="CZ84" s="5">
        <f t="shared" si="162"/>
        <v>5.3171935483870966E-3</v>
      </c>
      <c r="DA84" s="5">
        <f t="shared" si="162"/>
        <v>2.3117741935483873E-3</v>
      </c>
      <c r="DB84" s="5">
        <f t="shared" si="161"/>
        <v>3.3468064516129032E-3</v>
      </c>
      <c r="DC84" s="5">
        <f t="shared" si="161"/>
        <v>8.856774193548388E-4</v>
      </c>
      <c r="DD84" s="5">
        <f t="shared" si="161"/>
        <v>8.8422580645161294E-4</v>
      </c>
      <c r="DE84" s="5">
        <f t="shared" si="160"/>
        <v>9.0487096774193542E-4</v>
      </c>
      <c r="DF84" s="5">
        <f t="shared" si="160"/>
        <v>3.4893548387096774E-4</v>
      </c>
      <c r="DG84" s="5">
        <f t="shared" si="160"/>
        <v>1.8036774193548387E-3</v>
      </c>
      <c r="DH84" s="5" t="e">
        <f t="shared" si="160"/>
        <v>#N/A</v>
      </c>
      <c r="DI84" s="5">
        <f t="shared" si="160"/>
        <v>1.0948709677419354E-3</v>
      </c>
      <c r="DJ84" s="5">
        <f t="shared" si="160"/>
        <v>3.0903225806451615E-4</v>
      </c>
      <c r="DK84" s="5">
        <f t="shared" si="160"/>
        <v>1.0403870967741937E-3</v>
      </c>
      <c r="DL84" s="5">
        <f t="shared" si="160"/>
        <v>9.4145161290322573E-4</v>
      </c>
      <c r="DM84" s="5">
        <f t="shared" si="160"/>
        <v>9.9169032258064511E-3</v>
      </c>
      <c r="DN84" s="5">
        <f t="shared" si="160"/>
        <v>7.8719354838709685E-4</v>
      </c>
      <c r="DO84" s="5">
        <f t="shared" si="160"/>
        <v>1.2924516129032258E-3</v>
      </c>
      <c r="DP84" s="5">
        <f t="shared" si="160"/>
        <v>2.8843225806451612E-3</v>
      </c>
      <c r="DQ84" s="5">
        <f t="shared" si="160"/>
        <v>7.125806451612904E-5</v>
      </c>
      <c r="DR84" s="5" t="e">
        <f t="shared" si="159"/>
        <v>#N/A</v>
      </c>
      <c r="DS84" s="5">
        <f t="shared" si="159"/>
        <v>7.8984193548387108E-3</v>
      </c>
      <c r="DT84" s="5">
        <f t="shared" si="132"/>
        <v>5.5861290322580643E-4</v>
      </c>
      <c r="DU84" s="5">
        <f t="shared" si="132"/>
        <v>2.2278483870967744E-2</v>
      </c>
      <c r="DV84" s="5">
        <f t="shared" si="132"/>
        <v>4.4361290322580645E-4</v>
      </c>
      <c r="DW84" s="5">
        <f t="shared" si="132"/>
        <v>4.3383870967741934E-4</v>
      </c>
      <c r="DX84" s="5">
        <f t="shared" si="132"/>
        <v>3.0414838709677417E-3</v>
      </c>
      <c r="DY84" s="5">
        <f t="shared" si="132"/>
        <v>1.0402903225806451E-3</v>
      </c>
      <c r="DZ84" s="5">
        <f t="shared" si="132"/>
        <v>1.2175161290322581E-3</v>
      </c>
      <c r="EA84" s="5">
        <f t="shared" si="132"/>
        <v>1.0067419354838709E-3</v>
      </c>
      <c r="EB84" s="5">
        <f t="shared" si="132"/>
        <v>2.0869677419354839E-3</v>
      </c>
      <c r="EC84" s="5">
        <f t="shared" si="132"/>
        <v>1.3128709677419355E-3</v>
      </c>
      <c r="ED84" s="5">
        <f t="shared" si="132"/>
        <v>1.5003225806451613E-4</v>
      </c>
      <c r="EE84" s="5">
        <f t="shared" si="132"/>
        <v>4.3449677419354843E-3</v>
      </c>
      <c r="EF84" s="5">
        <f t="shared" si="136"/>
        <v>1.7059354838709678E-3</v>
      </c>
      <c r="EG84" s="5">
        <f t="shared" si="137"/>
        <v>1.189451612903226E-3</v>
      </c>
      <c r="EH84" s="5">
        <f t="shared" si="138"/>
        <v>8.2057096774193553E-3</v>
      </c>
      <c r="EI84" s="5">
        <f t="shared" si="139"/>
        <v>2.4994806451612905E-2</v>
      </c>
      <c r="EJ84" s="5">
        <f t="shared" si="140"/>
        <v>3.0315483870967746E-3</v>
      </c>
      <c r="EK84" s="5">
        <f t="shared" si="116"/>
        <v>1.3486774193548388E-3</v>
      </c>
      <c r="EL84" s="5">
        <f t="shared" si="142"/>
        <v>3.8113870967741935E-3</v>
      </c>
      <c r="EM84" s="5">
        <f t="shared" si="143"/>
        <v>2.8363064516129032E-2</v>
      </c>
      <c r="EN84" s="5">
        <f t="shared" si="144"/>
        <v>1.7282903225806451E-3</v>
      </c>
      <c r="EO84" s="5">
        <f t="shared" si="145"/>
        <v>5.499354838709678E-4</v>
      </c>
      <c r="EP84" s="5">
        <f t="shared" si="146"/>
        <v>2.7992580645161292E-2</v>
      </c>
      <c r="EQ84" s="5">
        <f t="shared" si="147"/>
        <v>1.6125483870967742E-3</v>
      </c>
      <c r="ER84" s="5">
        <f t="shared" si="148"/>
        <v>2.7525806451612904E-3</v>
      </c>
      <c r="ES84" s="5">
        <f t="shared" si="149"/>
        <v>1.0839032258064517E-3</v>
      </c>
      <c r="ET84" s="5" t="e">
        <f t="shared" si="150"/>
        <v>#N/A</v>
      </c>
      <c r="EU84" s="5">
        <f t="shared" si="151"/>
        <v>9.193741935483871E-3</v>
      </c>
      <c r="EV84" s="5">
        <f t="shared" si="152"/>
        <v>5.2212903225806447E-4</v>
      </c>
      <c r="EW84" s="5">
        <f t="shared" si="153"/>
        <v>1.6795870967741936E-2</v>
      </c>
      <c r="EX84" s="5">
        <f t="shared" si="154"/>
        <v>1.4874838709677419E-3</v>
      </c>
      <c r="EY84" s="5">
        <f t="shared" si="155"/>
        <v>1.5466774193548386E-3</v>
      </c>
      <c r="EZ84" s="5">
        <f t="shared" si="156"/>
        <v>8.7784516129032261E-3</v>
      </c>
      <c r="FA84" s="5">
        <f t="shared" si="141"/>
        <v>6.5109677419354845E-4</v>
      </c>
      <c r="FB84" s="5">
        <f t="shared" si="135"/>
        <v>8.8896774193548381E-4</v>
      </c>
      <c r="FC84" s="5">
        <f t="shared" si="135"/>
        <v>1.431E-3</v>
      </c>
      <c r="FD84" s="5">
        <f t="shared" si="135"/>
        <v>7.1732580645161295E-3</v>
      </c>
      <c r="FE84" s="5">
        <f t="shared" si="135"/>
        <v>1.6461290322580645E-4</v>
      </c>
      <c r="FF84" s="5" t="e">
        <f t="shared" si="135"/>
        <v>#N/A</v>
      </c>
      <c r="FG84" s="5">
        <f t="shared" si="135"/>
        <v>5.7236451612903225E-3</v>
      </c>
      <c r="FH84" s="5">
        <f t="shared" si="133"/>
        <v>8.1919354838709676E-4</v>
      </c>
      <c r="FI84" s="5">
        <f t="shared" si="133"/>
        <v>2.3741935483870968E-4</v>
      </c>
      <c r="FJ84" s="5">
        <f t="shared" si="133"/>
        <v>2.178141935483871E-2</v>
      </c>
      <c r="FK84" s="5">
        <f t="shared" si="133"/>
        <v>9.2482903225806438E-3</v>
      </c>
      <c r="FL84" s="5">
        <f t="shared" si="113"/>
        <v>6.5270967741935478E-4</v>
      </c>
      <c r="FM84" s="5">
        <f t="shared" si="113"/>
        <v>1.9869677419354836E-3</v>
      </c>
      <c r="FN84" s="5">
        <f t="shared" si="113"/>
        <v>0</v>
      </c>
      <c r="FO84" s="5">
        <f t="shared" si="113"/>
        <v>3.5126774193548387E-3</v>
      </c>
      <c r="FP84" s="5">
        <f t="shared" si="113"/>
        <v>1.2760645161290325E-3</v>
      </c>
      <c r="FQ84" s="5">
        <f t="shared" si="113"/>
        <v>7.215193548387097E-3</v>
      </c>
      <c r="FR84" s="5">
        <f t="shared" si="113"/>
        <v>5.8880967741935485E-3</v>
      </c>
      <c r="FS84" s="5">
        <f t="shared" si="113"/>
        <v>4.4675483870967748E-3</v>
      </c>
      <c r="FT84" s="5">
        <f t="shared" si="157"/>
        <v>0</v>
      </c>
      <c r="FU84" s="5">
        <f t="shared" si="157"/>
        <v>0</v>
      </c>
      <c r="FV84" s="5">
        <f t="shared" si="157"/>
        <v>0</v>
      </c>
      <c r="FW84" s="5">
        <f t="shared" si="114"/>
        <v>0</v>
      </c>
      <c r="FX84" s="5">
        <f t="shared" si="114"/>
        <v>0</v>
      </c>
    </row>
    <row r="85" spans="1:180" x14ac:dyDescent="0.2">
      <c r="A85" s="2">
        <v>30</v>
      </c>
      <c r="B85" s="1">
        <v>36831</v>
      </c>
      <c r="C85" s="6">
        <f>VLOOKUP(B85,'[1]1993'!$A$375:$IV$485,3,0)</f>
        <v>10681535</v>
      </c>
      <c r="D85" s="6">
        <f>VLOOKUP(B85,[2]jan94!$A$38:$IV$148,3,0)</f>
        <v>138817</v>
      </c>
      <c r="E85" s="6">
        <f>VLOOKUP(B85,[3]feb94!$A$38:$IV$148,3,0)</f>
        <v>78951</v>
      </c>
      <c r="F85" s="6">
        <f>VLOOKUP(B85,[4]mar94!$A$38:$IV$140,3,0)</f>
        <v>16786</v>
      </c>
      <c r="G85" s="6">
        <f>VLOOKUP(B85,[5]apr94!$A$38:$IV$146,3,0)</f>
        <v>69536</v>
      </c>
      <c r="H85" s="6">
        <f>VLOOKUP(B85,[6]may94!$A$38:$IV$1443,3,0)</f>
        <v>116757</v>
      </c>
      <c r="I85" s="6">
        <f>VLOOKUP(B85,[7]jun94!$A$38:$IV$143,3,0)</f>
        <v>40764</v>
      </c>
      <c r="J85" s="6">
        <f>VLOOKUP(B85,[8]jul94!$A$38:$IV$143,3,0)</f>
        <v>198825</v>
      </c>
      <c r="K85" s="6">
        <f>VLOOKUP(B85,[9]aug94!$A$38:$IV$142,3,0)</f>
        <v>56773</v>
      </c>
      <c r="L85" s="6">
        <f>VLOOKUP(B85,[10]sep94!$A$38:$IV$140,3,0)</f>
        <v>60758</v>
      </c>
      <c r="M85" s="6">
        <f>VLOOKUP(B85,[11]oct94!$A$38:$IV$139,3,0)</f>
        <v>79572</v>
      </c>
      <c r="N85" s="6">
        <f>VLOOKUP(B85,[12]nov94!$A$38:$IV$139,3,0)</f>
        <v>176145</v>
      </c>
      <c r="O85" s="6">
        <f>VLOOKUP(B85,[13]dec94!$A$38:$IV$138,3,0)</f>
        <v>68582</v>
      </c>
      <c r="P85" s="6">
        <f>VLOOKUP(B85,[14]jan95!$A$37:$IV$133,3,0)</f>
        <v>100933</v>
      </c>
      <c r="Q85" s="6">
        <f>VLOOKUP(B85,[15]feb95!$A$37:$IV$127,3,0)</f>
        <v>27678</v>
      </c>
      <c r="R85" s="6">
        <f>VLOOKUP(B85,[16]mar95!$A$37:$IV$128,3,0)</f>
        <v>27065</v>
      </c>
      <c r="S85" s="6">
        <f>VLOOKUP(B85,[17]apr95!$A$37:$IV$122,3,0)</f>
        <v>28356</v>
      </c>
      <c r="T85" s="6">
        <f>VLOOKUP(B85,[18]may95!$A$37:$IV$126,3,0)</f>
        <v>10683</v>
      </c>
      <c r="U85" s="6">
        <f>VLOOKUP(B85,[19]jun95!$A$37:$IV$141,3,0)</f>
        <v>43594</v>
      </c>
      <c r="V85" s="6" t="e">
        <f>VLOOKUP(B85,[20]jul95!$A$37:$IV$140,3,0)</f>
        <v>#N/A</v>
      </c>
      <c r="W85" s="6">
        <f>VLOOKUP(B85,[21]aug95!$A$37:$IV$139,3,0)</f>
        <v>26893</v>
      </c>
      <c r="X85" s="6">
        <f>VLOOKUP(B85,[22]sep95!$A$37:$IV$138,3,0)</f>
        <v>8715</v>
      </c>
      <c r="Y85" s="6">
        <f>VLOOKUP(B85,[23]oct95!$A$37:$IV$123,3,0)</f>
        <v>26355</v>
      </c>
      <c r="Z85" s="6">
        <f>VLOOKUP(B85,[24]nov95!$A$37:$IV$122,3,0)</f>
        <v>27358</v>
      </c>
      <c r="AA85" s="6">
        <f>VLOOKUP(B85,[25]dec95!$A$37:$IV$119,3,0)</f>
        <v>309104</v>
      </c>
      <c r="AB85" s="6">
        <f>VLOOKUP(B85,[26]jan96!$A$36:$IV$108,3,0)</f>
        <v>23717</v>
      </c>
      <c r="AC85" s="6">
        <f>VLOOKUP(B85,[27]feb96!$A$32:$IV$120,3,0)</f>
        <v>35739</v>
      </c>
      <c r="AD85" s="6">
        <f>VLOOKUP(B85,[28]mar96!$A$36:$IV$112,3,0)</f>
        <v>25385</v>
      </c>
      <c r="AE85" s="6">
        <f>VLOOKUP(B85,[29]apr96!$A$36:$IV$101,3,0)</f>
        <v>2015</v>
      </c>
      <c r="AF85" s="6" t="e">
        <f>VLOOKUP(B85,[30]may96!$A$36:$IV$111,3,0)</f>
        <v>#N/A</v>
      </c>
      <c r="AG85" s="6">
        <f>VLOOKUP(B85,[31]jun96!$A$36:$IV$111,3,0)</f>
        <v>125978</v>
      </c>
      <c r="AH85" s="6">
        <f>VLOOKUP(B85,[32]jul96!$A$35:$IV$72,3,0)</f>
        <v>16459</v>
      </c>
      <c r="AI85" s="6">
        <f>VLOOKUP(B85,[33]aug96!$A$35:$IV$98,3,0)</f>
        <v>713450</v>
      </c>
      <c r="AJ85" s="6">
        <f>VLOOKUP(B85,[34]sep96!$A$36:$IV$98,3,0)</f>
        <v>12496</v>
      </c>
      <c r="AK85" s="6">
        <f>VLOOKUP(B85,[35]oct96!$A$36:$IV$107,3,0)</f>
        <v>12874</v>
      </c>
      <c r="AL85" s="6">
        <f>VLOOKUP(B85,[36]nov96!$A$36:$IV$106,3,0)</f>
        <v>119525</v>
      </c>
      <c r="AM85" s="6">
        <f>VLOOKUP(B85,[37]dec96!$A$36:$IV$105,3,0)</f>
        <v>9885</v>
      </c>
      <c r="AN85" s="6">
        <f>VLOOKUP(B85,[38]jan97!$A$35:$IV$100,3,0)</f>
        <v>76489</v>
      </c>
      <c r="AO85" s="6">
        <f>VLOOKUP(B85,[39]feb97!$A$42:$IV$106,3,0)</f>
        <v>30679</v>
      </c>
      <c r="AP85" s="6">
        <f>VLOOKUP(B85,[40]mar97!$A$35:$IV$96,3,0)</f>
        <v>123968</v>
      </c>
      <c r="AQ85" s="6">
        <f>VLOOKUP(B85,[41]apr97!$A$35:$IV$97,3,0)</f>
        <v>56345</v>
      </c>
      <c r="AR85" s="6">
        <f>VLOOKUP(B85,[42]may97!$A$35:$IV$96,3,0)</f>
        <v>35186</v>
      </c>
      <c r="AS85" s="6">
        <f>VLOOKUP(B85,[43]jun97!$A$35:$IV$95,3,0)</f>
        <v>138171</v>
      </c>
      <c r="AT85" s="6">
        <f>VLOOKUP(B85,[44]jul97!$A$35:$IV$94,3,0)</f>
        <v>58754</v>
      </c>
      <c r="AU85" s="6">
        <f>VLOOKUP(B85,[45]aug97!$A$35:$IV$96,3,0)</f>
        <v>73552</v>
      </c>
      <c r="AV85" s="6">
        <f>VLOOKUP(B85,[46]sep97!$A$35:$IV$92,3,0)</f>
        <v>295766</v>
      </c>
      <c r="AW85" s="6">
        <f>VLOOKUP(B85,[47]oct97!$A$35:$IV$91,3,0)</f>
        <v>786480</v>
      </c>
      <c r="AX85" s="6">
        <f>VLOOKUP(B85,[48]nov97!$A$35:$IV$90,3,0)</f>
        <v>104471</v>
      </c>
      <c r="AY85" s="6">
        <f>VLOOKUP(B85,[49]dec97!$A$35:$IV$89,3,0)</f>
        <v>38967</v>
      </c>
      <c r="AZ85" s="6">
        <f>VLOOKUP(B85,[50]jan98!$A$34:$IV$84,3,0)</f>
        <v>116924</v>
      </c>
      <c r="BA85" s="6">
        <f>VLOOKUP(B85,[51]feb98!$A$34:$IV$82,3,0)</f>
        <v>876545</v>
      </c>
      <c r="BB85" s="6">
        <f>VLOOKUP(B85,[52]mar98!$A$34:$IV$81,3,0)</f>
        <v>51507</v>
      </c>
      <c r="BC85" s="6">
        <f>VLOOKUP(B85,[53]apr98!$A$34:$IV$79,3,0)</f>
        <v>40662</v>
      </c>
      <c r="BD85" s="6">
        <f>VLOOKUP(B85,[54]may98!$A$34:$IV$79,3,0)</f>
        <v>836330</v>
      </c>
      <c r="BE85" s="6">
        <f>VLOOKUP(B85,[55]jun98!$A$34:$IV$79,3,0)</f>
        <v>47104</v>
      </c>
      <c r="BF85" s="6">
        <f>VLOOKUP(B85,[56]jul98!$A$46:$IV$90,3,0)</f>
        <v>84104</v>
      </c>
      <c r="BG85" s="6">
        <f>VLOOKUP(B85,[57]aug98!$A$34:$IV$78,3,0)</f>
        <v>65476</v>
      </c>
      <c r="BH85" s="6" t="e">
        <f>VLOOKUP(B85,[58]sep98!$A$34:$IV$74,3,0)</f>
        <v>#N/A</v>
      </c>
      <c r="BI85" s="6">
        <f>VLOOKUP(B85,[59]oct98!$A$50:$IV$89,3,0)</f>
        <v>346078</v>
      </c>
      <c r="BJ85" s="6">
        <f>VLOOKUP(B85,[60]nov98!$A$34:$IV$73,3,0)</f>
        <v>32443</v>
      </c>
      <c r="BK85" s="6">
        <f>VLOOKUP(B85,[61]dec98!$A$34:$IV$73,3,0)</f>
        <v>624277</v>
      </c>
      <c r="BL85" s="6">
        <f>VLOOKUP(B85,[62]jan99!$A$33:$IV$69,3,0)</f>
        <v>42324</v>
      </c>
      <c r="BM85" s="6">
        <f>VLOOKUP(B85,[63]feb99!$A$33:$IV$67,3,0)</f>
        <v>58956</v>
      </c>
      <c r="BN85" s="6">
        <f>VLOOKUP(B85,[64]mar99!$A$33:$IV$65,3,0)</f>
        <v>166689</v>
      </c>
      <c r="BO85" s="6">
        <f>VLOOKUP(B85,[65]apr99!$A$33:$IV$66,3,0)</f>
        <v>19102</v>
      </c>
      <c r="BP85" s="6">
        <f>VLOOKUP(B85,[66]may99!$A$33:$IV$64,3,0)</f>
        <v>53489</v>
      </c>
      <c r="BQ85" s="6">
        <f>VLOOKUP(B85,[67]jun99!$A$33:$IV$62,3,0)</f>
        <v>80886</v>
      </c>
      <c r="BR85" s="6">
        <f>VLOOKUP(B85,[68]jul99!$A$33:$IV$60,3,0)</f>
        <v>218629</v>
      </c>
      <c r="BS85" s="6">
        <f>VLOOKUP(B85,[69]aug99!$A$32:$IV$52,3,0)</f>
        <v>709</v>
      </c>
      <c r="BT85" s="6" t="e">
        <f>VLOOKUP(B85,[70]sep99!$A$33:$IV$53,3,0)</f>
        <v>#N/A</v>
      </c>
      <c r="BU85" s="6">
        <f>VLOOKUP(B85,[71]oct99!$A$33:$IV$56,3,0)</f>
        <v>202058</v>
      </c>
      <c r="BV85" s="6">
        <f>VLOOKUP(B85,[72]nov99!$A$33:$IV$59,3,0)</f>
        <v>51167</v>
      </c>
      <c r="BW85" s="6">
        <f>VLOOKUP(B85,[73]dec99!$A$45:$IV$70,3,0)</f>
        <v>7438</v>
      </c>
      <c r="BX85" s="6">
        <f>VLOOKUP(B85,[74]jan00!$A$32:$IV$52,3,0)</f>
        <v>627584</v>
      </c>
      <c r="BY85" s="6">
        <f>VLOOKUP(B85,[75]feb00!$A$32:$IV$47,3,0)</f>
        <v>280617</v>
      </c>
      <c r="BZ85" s="6">
        <f>VLOOKUP(B85,[76]mar00!$A$32:$IV$48,3,0)</f>
        <v>19685</v>
      </c>
      <c r="CA85" s="6">
        <f>VLOOKUP(B85,[77]apr00!$A$32:$IV$45,3,0)</f>
        <v>57960</v>
      </c>
      <c r="CB85" s="6"/>
      <c r="CC85" s="6">
        <f>VLOOKUP(B85,[78]jun00!$A$32:$IV$46,3,0)</f>
        <v>56908</v>
      </c>
      <c r="CD85" s="6">
        <f>VLOOKUP(B85,[79]jul00!$A$32:$IV$45,3,0)</f>
        <v>38105</v>
      </c>
      <c r="CE85" s="6">
        <f>VLOOKUP(B85,[80]aug00!$A$32:$IV$45,3,0)</f>
        <v>272068</v>
      </c>
      <c r="CF85" s="6">
        <f>VLOOKUP(B85,[81]sep00!$A$32:$IV$41,3,0)</f>
        <v>10779</v>
      </c>
      <c r="CG85" s="6">
        <f>VLOOKUP(B85,[82]oct00!$A$32:$IV$41,3,0)</f>
        <v>235729</v>
      </c>
      <c r="CH85" s="6">
        <f>VLOOKUP(B85,[83]nov00!$A$32:$IV$40,3,0)</f>
        <v>86482</v>
      </c>
      <c r="CI85" s="6"/>
      <c r="CJ85" s="6"/>
      <c r="CK85" s="6"/>
      <c r="CL85" s="6"/>
      <c r="CN85" s="4">
        <v>36831</v>
      </c>
      <c r="CO85" s="5">
        <f t="shared" si="162"/>
        <v>0.3560511666666667</v>
      </c>
      <c r="CP85" s="5">
        <f t="shared" si="162"/>
        <v>4.6272333333333329E-3</v>
      </c>
      <c r="CQ85" s="5">
        <f t="shared" si="162"/>
        <v>2.6316999999999998E-3</v>
      </c>
      <c r="CR85" s="5">
        <f t="shared" si="162"/>
        <v>5.5953333333333335E-4</v>
      </c>
      <c r="CS85" s="5">
        <f t="shared" si="162"/>
        <v>2.3178666666666668E-3</v>
      </c>
      <c r="CT85" s="5">
        <f t="shared" si="162"/>
        <v>3.8918999999999998E-3</v>
      </c>
      <c r="CU85" s="5">
        <f t="shared" si="162"/>
        <v>1.3588000000000001E-3</v>
      </c>
      <c r="CV85" s="5">
        <f t="shared" si="162"/>
        <v>6.6274999999999997E-3</v>
      </c>
      <c r="CW85" s="5">
        <f t="shared" si="162"/>
        <v>1.8924333333333332E-3</v>
      </c>
      <c r="CX85" s="5">
        <f t="shared" si="162"/>
        <v>2.0252666666666667E-3</v>
      </c>
      <c r="CY85" s="5">
        <f t="shared" si="162"/>
        <v>2.6524000000000001E-3</v>
      </c>
      <c r="CZ85" s="5">
        <f t="shared" si="162"/>
        <v>5.8715E-3</v>
      </c>
      <c r="DA85" s="5">
        <f t="shared" si="162"/>
        <v>2.286066666666667E-3</v>
      </c>
      <c r="DB85" s="5">
        <f t="shared" si="161"/>
        <v>3.3644333333333332E-3</v>
      </c>
      <c r="DC85" s="5">
        <f t="shared" si="161"/>
        <v>9.2260000000000009E-4</v>
      </c>
      <c r="DD85" s="5">
        <f t="shared" si="161"/>
        <v>9.0216666666666668E-4</v>
      </c>
      <c r="DE85" s="5">
        <f t="shared" si="160"/>
        <v>9.4519999999999999E-4</v>
      </c>
      <c r="DF85" s="5">
        <f t="shared" si="160"/>
        <v>3.5609999999999998E-4</v>
      </c>
      <c r="DG85" s="5">
        <f t="shared" si="160"/>
        <v>1.4531333333333333E-3</v>
      </c>
      <c r="DH85" s="5" t="e">
        <f t="shared" si="160"/>
        <v>#N/A</v>
      </c>
      <c r="DI85" s="5">
        <f t="shared" si="160"/>
        <v>8.9643333333333335E-4</v>
      </c>
      <c r="DJ85" s="5">
        <f t="shared" si="160"/>
        <v>2.9050000000000001E-4</v>
      </c>
      <c r="DK85" s="5">
        <f t="shared" si="160"/>
        <v>8.7850000000000005E-4</v>
      </c>
      <c r="DL85" s="5">
        <f t="shared" si="160"/>
        <v>9.1193333333333335E-4</v>
      </c>
      <c r="DM85" s="5">
        <f t="shared" si="160"/>
        <v>1.0303466666666667E-2</v>
      </c>
      <c r="DN85" s="5">
        <f t="shared" si="160"/>
        <v>7.9056666666666657E-4</v>
      </c>
      <c r="DO85" s="5">
        <f t="shared" si="160"/>
        <v>1.1913E-3</v>
      </c>
      <c r="DP85" s="5">
        <f t="shared" si="160"/>
        <v>8.4616666666666672E-4</v>
      </c>
      <c r="DQ85" s="5">
        <f t="shared" si="160"/>
        <v>6.7166666666666668E-5</v>
      </c>
      <c r="DR85" s="5" t="e">
        <f t="shared" si="159"/>
        <v>#N/A</v>
      </c>
      <c r="DS85" s="5">
        <f t="shared" si="159"/>
        <v>4.1992666666666673E-3</v>
      </c>
      <c r="DT85" s="5">
        <f t="shared" si="132"/>
        <v>5.4863333333333335E-4</v>
      </c>
      <c r="DU85" s="5">
        <f t="shared" si="132"/>
        <v>2.3781666666666666E-2</v>
      </c>
      <c r="DV85" s="5">
        <f t="shared" si="132"/>
        <v>4.1653333333333334E-4</v>
      </c>
      <c r="DW85" s="5">
        <f t="shared" si="132"/>
        <v>4.2913333333333332E-4</v>
      </c>
      <c r="DX85" s="5">
        <f t="shared" si="132"/>
        <v>3.9841666666666671E-3</v>
      </c>
      <c r="DY85" s="5">
        <f t="shared" si="132"/>
        <v>3.2949999999999999E-4</v>
      </c>
      <c r="DZ85" s="5">
        <f t="shared" si="132"/>
        <v>2.5496333333333335E-3</v>
      </c>
      <c r="EA85" s="5">
        <f t="shared" si="132"/>
        <v>1.0226333333333334E-3</v>
      </c>
      <c r="EB85" s="5">
        <f t="shared" si="132"/>
        <v>4.1322666666666662E-3</v>
      </c>
      <c r="EC85" s="5">
        <f t="shared" si="132"/>
        <v>1.8781666666666667E-3</v>
      </c>
      <c r="ED85" s="5">
        <f t="shared" si="132"/>
        <v>1.1728666666666668E-3</v>
      </c>
      <c r="EE85" s="5">
        <f t="shared" si="132"/>
        <v>4.6056999999999999E-3</v>
      </c>
      <c r="EF85" s="5">
        <f t="shared" si="136"/>
        <v>1.9584666666666666E-3</v>
      </c>
      <c r="EG85" s="5">
        <f t="shared" si="137"/>
        <v>2.4517333333333334E-3</v>
      </c>
      <c r="EH85" s="5">
        <f t="shared" si="138"/>
        <v>9.8588666666666654E-3</v>
      </c>
      <c r="EI85" s="5">
        <f t="shared" si="139"/>
        <v>2.6216E-2</v>
      </c>
      <c r="EJ85" s="5">
        <f t="shared" si="140"/>
        <v>3.4823666666666665E-3</v>
      </c>
      <c r="EK85" s="5">
        <f t="shared" si="116"/>
        <v>1.2989E-3</v>
      </c>
      <c r="EL85" s="5">
        <f t="shared" si="142"/>
        <v>3.8974666666666668E-3</v>
      </c>
      <c r="EM85" s="5">
        <f t="shared" si="143"/>
        <v>2.9218166666666667E-2</v>
      </c>
      <c r="EN85" s="5">
        <f t="shared" si="144"/>
        <v>1.7168999999999999E-3</v>
      </c>
      <c r="EO85" s="5">
        <f t="shared" si="145"/>
        <v>1.3553999999999999E-3</v>
      </c>
      <c r="EP85" s="5">
        <f t="shared" si="146"/>
        <v>2.7877666666666669E-2</v>
      </c>
      <c r="EQ85" s="5">
        <f t="shared" si="147"/>
        <v>1.5701333333333334E-3</v>
      </c>
      <c r="ER85" s="5">
        <f t="shared" si="148"/>
        <v>2.8034666666666664E-3</v>
      </c>
      <c r="ES85" s="5">
        <f t="shared" si="149"/>
        <v>2.1825333333333335E-3</v>
      </c>
      <c r="ET85" s="5" t="e">
        <f t="shared" si="150"/>
        <v>#N/A</v>
      </c>
      <c r="EU85" s="5">
        <f t="shared" si="151"/>
        <v>1.1535933333333333E-2</v>
      </c>
      <c r="EV85" s="5">
        <f t="shared" si="152"/>
        <v>1.0814333333333333E-3</v>
      </c>
      <c r="EW85" s="5">
        <f t="shared" si="153"/>
        <v>2.0809233333333333E-2</v>
      </c>
      <c r="EX85" s="5">
        <f t="shared" si="154"/>
        <v>1.4108E-3</v>
      </c>
      <c r="EY85" s="5">
        <f t="shared" si="155"/>
        <v>1.9651999999999998E-3</v>
      </c>
      <c r="EZ85" s="5">
        <f t="shared" si="156"/>
        <v>5.5563000000000001E-3</v>
      </c>
      <c r="FA85" s="5">
        <f t="shared" si="141"/>
        <v>6.3673333333333338E-4</v>
      </c>
      <c r="FB85" s="5">
        <f t="shared" si="135"/>
        <v>1.7829666666666667E-3</v>
      </c>
      <c r="FC85" s="5">
        <f t="shared" si="135"/>
        <v>2.6962000000000002E-3</v>
      </c>
      <c r="FD85" s="5">
        <f t="shared" si="135"/>
        <v>7.2876333333333331E-3</v>
      </c>
      <c r="FE85" s="5">
        <f t="shared" si="135"/>
        <v>2.3633333333333333E-5</v>
      </c>
      <c r="FF85" s="5" t="e">
        <f t="shared" si="135"/>
        <v>#N/A</v>
      </c>
      <c r="FG85" s="5">
        <f t="shared" si="135"/>
        <v>6.7352666666666665E-3</v>
      </c>
      <c r="FH85" s="5">
        <f t="shared" si="133"/>
        <v>1.7055666666666665E-3</v>
      </c>
      <c r="FI85" s="5">
        <f t="shared" si="133"/>
        <v>2.4793333333333336E-4</v>
      </c>
      <c r="FJ85" s="5">
        <f t="shared" si="133"/>
        <v>2.0919466666666667E-2</v>
      </c>
      <c r="FK85" s="5">
        <f t="shared" si="133"/>
        <v>9.3539000000000001E-3</v>
      </c>
      <c r="FL85" s="5">
        <f t="shared" si="113"/>
        <v>6.5616666666666666E-4</v>
      </c>
      <c r="FM85" s="5">
        <f t="shared" si="113"/>
        <v>1.9319999999999999E-3</v>
      </c>
      <c r="FN85" s="5">
        <f t="shared" si="113"/>
        <v>0</v>
      </c>
      <c r="FO85" s="5">
        <f t="shared" si="113"/>
        <v>1.8969333333333333E-3</v>
      </c>
      <c r="FP85" s="5">
        <f t="shared" si="113"/>
        <v>1.2701666666666666E-3</v>
      </c>
      <c r="FQ85" s="5">
        <f t="shared" si="113"/>
        <v>9.0689333333333327E-3</v>
      </c>
      <c r="FR85" s="5">
        <f t="shared" si="113"/>
        <v>3.5930000000000001E-4</v>
      </c>
      <c r="FS85" s="5">
        <f t="shared" si="113"/>
        <v>7.8576333333333324E-3</v>
      </c>
      <c r="FT85" s="5">
        <f t="shared" si="157"/>
        <v>2.8827333333333333E-3</v>
      </c>
      <c r="FU85" s="5">
        <f t="shared" si="157"/>
        <v>0</v>
      </c>
      <c r="FV85" s="5">
        <f t="shared" si="157"/>
        <v>0</v>
      </c>
      <c r="FW85" s="5">
        <f t="shared" si="114"/>
        <v>0</v>
      </c>
      <c r="FX85" s="5">
        <f t="shared" si="114"/>
        <v>0</v>
      </c>
    </row>
    <row r="86" spans="1:180" x14ac:dyDescent="0.2">
      <c r="A86" s="2">
        <v>31</v>
      </c>
      <c r="B86" s="1">
        <v>36861</v>
      </c>
      <c r="C86" s="6">
        <f>VLOOKUP(B86,'[1]1993'!$A$375:$IV$485,3,0)</f>
        <v>5388583</v>
      </c>
      <c r="D86" s="6">
        <f>VLOOKUP(B86,[2]jan94!$A$38:$IV$148,3,0)</f>
        <v>135631</v>
      </c>
      <c r="E86" s="6">
        <f>VLOOKUP(B86,[3]feb94!$A$38:$IV$148,3,0)</f>
        <v>77064</v>
      </c>
      <c r="F86" s="6">
        <f>VLOOKUP(B86,[4]mar94!$A$38:$IV$140,3,0)</f>
        <v>18891</v>
      </c>
      <c r="G86" s="6">
        <f>VLOOKUP(B86,[5]apr94!$A$38:$IV$146,3,0)</f>
        <v>75511</v>
      </c>
      <c r="H86" s="6">
        <f>VLOOKUP(B86,[6]may94!$A$38:$IV$1443,3,0)</f>
        <v>134412</v>
      </c>
      <c r="I86" s="6">
        <f>VLOOKUP(B86,[7]jun94!$A$38:$IV$143,3,0)</f>
        <v>35827</v>
      </c>
      <c r="J86" s="6">
        <f>VLOOKUP(B86,[8]jul94!$A$38:$IV$143,3,0)</f>
        <v>196403</v>
      </c>
      <c r="K86" s="6">
        <f>VLOOKUP(B86,[9]aug94!$A$38:$IV$142,3,0)</f>
        <v>69899</v>
      </c>
      <c r="L86" s="6">
        <f>VLOOKUP(B86,[10]sep94!$A$38:$IV$140,3,0)</f>
        <v>63828</v>
      </c>
      <c r="M86" s="6">
        <f>VLOOKUP(B86,[11]oct94!$A$38:$IV$139,3,0)</f>
        <v>55941</v>
      </c>
      <c r="N86" s="6">
        <f>VLOOKUP(B86,[12]nov94!$A$38:$IV$139,3,0)</f>
        <v>203899</v>
      </c>
      <c r="O86" s="6">
        <f>VLOOKUP(B86,[13]dec94!$A$38:$IV$138,3,0)</f>
        <v>68059</v>
      </c>
      <c r="P86" s="6">
        <f>VLOOKUP(B86,[14]jan95!$A$37:$IV$133,3,0)</f>
        <v>85067</v>
      </c>
      <c r="Q86" s="6">
        <f>VLOOKUP(B86,[15]feb95!$A$37:$IV$127,3,0)</f>
        <v>26251</v>
      </c>
      <c r="R86" s="6">
        <f>VLOOKUP(B86,[16]mar95!$A$37:$IV$128,3,0)</f>
        <v>26979</v>
      </c>
      <c r="S86" s="6">
        <f>VLOOKUP(B86,[17]apr95!$A$37:$IV$122,3,0)</f>
        <v>24990</v>
      </c>
      <c r="T86" s="6">
        <f>VLOOKUP(B86,[18]may95!$A$37:$IV$126,3,0)</f>
        <v>11734</v>
      </c>
      <c r="U86" s="6">
        <f>VLOOKUP(B86,[19]jun95!$A$37:$IV$141,3,0)</f>
        <v>49030</v>
      </c>
      <c r="V86" s="6" t="e">
        <f>VLOOKUP(B86,[20]jul95!$A$37:$IV$140,3,0)</f>
        <v>#N/A</v>
      </c>
      <c r="W86" s="6">
        <f>VLOOKUP(B86,[21]aug95!$A$37:$IV$139,3,0)</f>
        <v>34652</v>
      </c>
      <c r="X86" s="6">
        <f>VLOOKUP(B86,[22]sep95!$A$37:$IV$138,3,0)</f>
        <v>21843</v>
      </c>
      <c r="Y86" s="6">
        <f>VLOOKUP(B86,[23]oct95!$A$37:$IV$123,3,0)</f>
        <v>38596</v>
      </c>
      <c r="Z86" s="6">
        <f>VLOOKUP(B86,[24]nov95!$A$37:$IV$122,3,0)</f>
        <v>28659</v>
      </c>
      <c r="AA86" s="6">
        <f>VLOOKUP(B86,[25]dec95!$A$37:$IV$119,3,0)</f>
        <v>319500</v>
      </c>
      <c r="AB86" s="6">
        <f>VLOOKUP(B86,[26]jan96!$A$36:$IV$108,3,0)</f>
        <v>25690</v>
      </c>
      <c r="AC86" s="6">
        <f>VLOOKUP(B86,[27]feb96!$A$32:$IV$120,3,0)</f>
        <v>38029</v>
      </c>
      <c r="AD86" s="6">
        <f>VLOOKUP(B86,[28]mar96!$A$36:$IV$112,3,0)</f>
        <v>70026</v>
      </c>
      <c r="AE86" s="6">
        <f>VLOOKUP(B86,[29]apr96!$A$36:$IV$101,3,0)</f>
        <v>1402</v>
      </c>
      <c r="AF86" s="6">
        <f>VLOOKUP(B86,[30]may96!$A$36:$IV$111,3,0)</f>
        <v>3734</v>
      </c>
      <c r="AG86" s="6">
        <f>VLOOKUP(B86,[31]jun96!$A$36:$IV$111,3,0)</f>
        <v>457088</v>
      </c>
      <c r="AH86" s="6">
        <f>VLOOKUP(B86,[32]jul96!$A$35:$IV$72,3,0)</f>
        <v>16128</v>
      </c>
      <c r="AI86" s="6" t="e">
        <f>VLOOKUP(B86,[33]aug96!$A$35:$IV$98,3,0)</f>
        <v>#N/A</v>
      </c>
      <c r="AJ86" s="6">
        <f>VLOOKUP(B86,[34]sep96!$A$36:$IV$98,3,0)</f>
        <v>13503</v>
      </c>
      <c r="AK86" s="6">
        <f>VLOOKUP(B86,[35]oct96!$A$36:$IV$107,3,0)</f>
        <v>12777</v>
      </c>
      <c r="AL86" s="6">
        <f>VLOOKUP(B86,[36]nov96!$A$36:$IV$106,3,0)</f>
        <v>124175</v>
      </c>
      <c r="AM86" s="6">
        <f>VLOOKUP(B86,[37]dec96!$A$36:$IV$105,3,0)</f>
        <v>43680</v>
      </c>
      <c r="AN86" s="6">
        <f>VLOOKUP(B86,[38]jan97!$A$35:$IV$100,3,0)</f>
        <v>78103</v>
      </c>
      <c r="AO86" s="6">
        <f>VLOOKUP(B86,[39]feb97!$A$42:$IV$106,3,0)</f>
        <v>29454</v>
      </c>
      <c r="AP86" s="6">
        <f>VLOOKUP(B86,[40]mar97!$A$35:$IV$96,3,0)</f>
        <v>118661</v>
      </c>
      <c r="AQ86" s="6">
        <f>VLOOKUP(B86,[41]apr97!$A$35:$IV$97,3,0)</f>
        <v>55387</v>
      </c>
      <c r="AR86" s="6">
        <f>VLOOKUP(B86,[42]may97!$A$35:$IV$96,3,0)</f>
        <v>36173</v>
      </c>
      <c r="AS86" s="6">
        <f>VLOOKUP(B86,[43]jun97!$A$35:$IV$95,3,0)</f>
        <v>186356</v>
      </c>
      <c r="AT86" s="6">
        <f>VLOOKUP(B86,[44]jul97!$A$35:$IV$94,3,0)</f>
        <v>71783</v>
      </c>
      <c r="AU86" s="6">
        <f>VLOOKUP(B86,[45]aug97!$A$35:$IV$96,3,0)</f>
        <v>68546</v>
      </c>
      <c r="AV86" s="6">
        <f>VLOOKUP(B86,[46]sep97!$A$35:$IV$92,3,0)</f>
        <v>305202</v>
      </c>
      <c r="AW86" s="6">
        <f>VLOOKUP(B86,[47]oct97!$A$35:$IV$91,3,0)</f>
        <v>44259</v>
      </c>
      <c r="AX86" s="6">
        <f>VLOOKUP(B86,[48]nov97!$A$35:$IV$90,3,0)</f>
        <v>136650</v>
      </c>
      <c r="AY86" s="6">
        <f>VLOOKUP(B86,[49]dec97!$A$35:$IV$89,3,0)</f>
        <v>32245</v>
      </c>
      <c r="AZ86" s="6">
        <f>VLOOKUP(B86,[50]jan98!$A$34:$IV$84,3,0)</f>
        <v>13209</v>
      </c>
      <c r="BA86" s="6">
        <f>VLOOKUP(B86,[51]feb98!$A$34:$IV$82,3,0)</f>
        <v>906476</v>
      </c>
      <c r="BB86" s="6">
        <f>VLOOKUP(B86,[52]mar98!$A$34:$IV$81,3,0)</f>
        <v>52625</v>
      </c>
      <c r="BC86" s="6">
        <f>VLOOKUP(B86,[53]apr98!$A$34:$IV$79,3,0)</f>
        <v>36025</v>
      </c>
      <c r="BD86" s="6">
        <f>VLOOKUP(B86,[54]may98!$A$34:$IV$79,3,0)</f>
        <v>74935</v>
      </c>
      <c r="BE86" s="6">
        <f>VLOOKUP(B86,[55]jun98!$A$34:$IV$79,3,0)</f>
        <v>46812</v>
      </c>
      <c r="BF86" s="6">
        <f>VLOOKUP(B86,[56]jul98!$A$46:$IV$90,3,0)</f>
        <v>69790</v>
      </c>
      <c r="BG86" s="6">
        <f>VLOOKUP(B86,[57]aug98!$A$34:$IV$78,3,0)</f>
        <v>89932</v>
      </c>
      <c r="BH86" s="6" t="e">
        <f>VLOOKUP(B86,[58]sep98!$A$34:$IV$74,3,0)</f>
        <v>#N/A</v>
      </c>
      <c r="BI86" s="6">
        <f>VLOOKUP(B86,[59]oct98!$A$50:$IV$89,3,0)</f>
        <v>113241</v>
      </c>
      <c r="BJ86" s="6">
        <f>VLOOKUP(B86,[60]nov98!$A$34:$IV$73,3,0)</f>
        <v>33757</v>
      </c>
      <c r="BK86" s="6">
        <f>VLOOKUP(B86,[61]dec98!$A$34:$IV$73,3,0)</f>
        <v>565994</v>
      </c>
      <c r="BL86" s="6">
        <f>VLOOKUP(B86,[62]jan99!$A$33:$IV$69,3,0)</f>
        <v>46156</v>
      </c>
      <c r="BM86" s="6">
        <f>VLOOKUP(B86,[63]feb99!$A$33:$IV$67,3,0)</f>
        <v>51334</v>
      </c>
      <c r="BN86" s="6">
        <f>VLOOKUP(B86,[64]mar99!$A$33:$IV$65,3,0)</f>
        <v>449419</v>
      </c>
      <c r="BO86" s="6">
        <f>VLOOKUP(B86,[65]apr99!$A$33:$IV$66,3,0)</f>
        <v>19403</v>
      </c>
      <c r="BP86" s="6">
        <f>VLOOKUP(B86,[66]may99!$A$33:$IV$64,3,0)</f>
        <v>47921</v>
      </c>
      <c r="BQ86" s="6">
        <f>VLOOKUP(B86,[67]jun99!$A$33:$IV$62,3,0)</f>
        <v>66371</v>
      </c>
      <c r="BR86" s="6">
        <f>VLOOKUP(B86,[68]jul99!$A$33:$IV$60,3,0)</f>
        <v>7739</v>
      </c>
      <c r="BS86" s="6" t="e">
        <f>VLOOKUP(B86,[69]aug99!$A$32:$IV$52,3,0)</f>
        <v>#N/A</v>
      </c>
      <c r="BT86" s="6">
        <f>VLOOKUP(B86,[70]sep99!$A$33:$IV$53,3,0)</f>
        <v>5475</v>
      </c>
      <c r="BU86" s="6">
        <f>VLOOKUP(B86,[71]oct99!$A$33:$IV$56,3,0)</f>
        <v>21594</v>
      </c>
      <c r="BV86" s="6">
        <f>VLOOKUP(B86,[72]nov99!$A$33:$IV$59,3,0)</f>
        <v>57344</v>
      </c>
      <c r="BW86" s="6">
        <f>VLOOKUP(B86,[73]dec99!$A$45:$IV$70,3,0)</f>
        <v>7590</v>
      </c>
      <c r="BX86" s="6">
        <f>VLOOKUP(B86,[74]jan00!$A$32:$IV$52,3,0)</f>
        <v>5167</v>
      </c>
      <c r="BY86" s="6">
        <f>VLOOKUP(B86,[75]feb00!$A$32:$IV$47,3,0)</f>
        <v>47974</v>
      </c>
      <c r="BZ86" s="6">
        <f>VLOOKUP(B86,[76]mar00!$A$32:$IV$48,3,0)</f>
        <v>20370</v>
      </c>
      <c r="CA86" s="6">
        <f>VLOOKUP(B86,[77]apr00!$A$32:$IV$45,3,0)</f>
        <v>56822</v>
      </c>
      <c r="CB86" s="6"/>
      <c r="CC86" s="6">
        <f>VLOOKUP(B86,[78]jun00!$A$32:$IV$46,3,0)</f>
        <v>118451</v>
      </c>
      <c r="CD86" s="6">
        <f>VLOOKUP(B86,[79]jul00!$A$32:$IV$45,3,0)</f>
        <v>41102</v>
      </c>
      <c r="CE86" s="6">
        <f>VLOOKUP(B86,[80]aug00!$A$32:$IV$45,3,0)</f>
        <v>262320</v>
      </c>
      <c r="CF86" s="6">
        <f>VLOOKUP(B86,[81]sep00!$A$32:$IV$41,3,0)</f>
        <v>12436</v>
      </c>
      <c r="CG86" s="6">
        <f>VLOOKUP(B86,[82]oct00!$A$32:$IV$41,3,0)</f>
        <v>200555</v>
      </c>
      <c r="CH86" s="6">
        <f>VLOOKUP(B86,[83]nov00!$A$32:$IV$40,3,0)</f>
        <v>141831</v>
      </c>
      <c r="CI86" s="6">
        <f>VLOOKUP(B86,[84]dec00!$A$32:$IV$39,3,0)</f>
        <v>2954</v>
      </c>
      <c r="CJ86" s="6"/>
      <c r="CK86" s="6"/>
      <c r="CL86" s="6"/>
      <c r="CN86" s="4">
        <v>36861</v>
      </c>
      <c r="CO86" s="5">
        <f t="shared" si="162"/>
        <v>0.17382525806451612</v>
      </c>
      <c r="CP86" s="5">
        <f t="shared" si="162"/>
        <v>4.3751935483870965E-3</v>
      </c>
      <c r="CQ86" s="5">
        <f t="shared" si="162"/>
        <v>2.4859354838709675E-3</v>
      </c>
      <c r="CR86" s="5">
        <f t="shared" si="162"/>
        <v>6.0938709677419356E-4</v>
      </c>
      <c r="CS86" s="5">
        <f t="shared" si="162"/>
        <v>2.4358387096774193E-3</v>
      </c>
      <c r="CT86" s="5">
        <f t="shared" si="162"/>
        <v>4.3358709677419355E-3</v>
      </c>
      <c r="CU86" s="5">
        <f t="shared" si="162"/>
        <v>1.1557096774193548E-3</v>
      </c>
      <c r="CV86" s="5">
        <f t="shared" si="162"/>
        <v>6.3355806451612902E-3</v>
      </c>
      <c r="CW86" s="5">
        <f t="shared" si="162"/>
        <v>2.2548064516129031E-3</v>
      </c>
      <c r="CX86" s="5">
        <f t="shared" si="162"/>
        <v>2.0589677419354836E-3</v>
      </c>
      <c r="CY86" s="5">
        <f t="shared" si="162"/>
        <v>1.8045483870967741E-3</v>
      </c>
      <c r="CZ86" s="5">
        <f t="shared" si="162"/>
        <v>6.5773870967741933E-3</v>
      </c>
      <c r="DA86" s="5">
        <f t="shared" si="162"/>
        <v>2.1954516129032257E-3</v>
      </c>
      <c r="DB86" s="5">
        <f t="shared" si="161"/>
        <v>2.7440967741935484E-3</v>
      </c>
      <c r="DC86" s="5">
        <f t="shared" si="161"/>
        <v>8.4680645161290318E-4</v>
      </c>
      <c r="DD86" s="5">
        <f t="shared" si="161"/>
        <v>8.7029032258064516E-4</v>
      </c>
      <c r="DE86" s="5">
        <f t="shared" si="160"/>
        <v>8.0612903225806443E-4</v>
      </c>
      <c r="DF86" s="5">
        <f t="shared" si="160"/>
        <v>3.7851612903225804E-4</v>
      </c>
      <c r="DG86" s="5">
        <f t="shared" si="160"/>
        <v>1.5816129032258065E-3</v>
      </c>
      <c r="DH86" s="5" t="e">
        <f t="shared" si="160"/>
        <v>#N/A</v>
      </c>
      <c r="DI86" s="5">
        <f t="shared" si="160"/>
        <v>1.1178064516129034E-3</v>
      </c>
      <c r="DJ86" s="5">
        <f t="shared" si="160"/>
        <v>7.0461290322580651E-4</v>
      </c>
      <c r="DK86" s="5">
        <f t="shared" si="160"/>
        <v>1.245032258064516E-3</v>
      </c>
      <c r="DL86" s="5">
        <f t="shared" si="160"/>
        <v>9.2448387096774197E-4</v>
      </c>
      <c r="DM86" s="5">
        <f t="shared" si="160"/>
        <v>1.0306451612903226E-2</v>
      </c>
      <c r="DN86" s="5">
        <f t="shared" si="160"/>
        <v>8.2870967741935483E-4</v>
      </c>
      <c r="DO86" s="5">
        <f t="shared" si="160"/>
        <v>1.2267419354838711E-3</v>
      </c>
      <c r="DP86" s="5">
        <f t="shared" si="160"/>
        <v>2.2589032258064517E-3</v>
      </c>
      <c r="DQ86" s="5">
        <f t="shared" si="160"/>
        <v>4.5225806451612902E-5</v>
      </c>
      <c r="DR86" s="5">
        <f t="shared" si="159"/>
        <v>1.204516129032258E-4</v>
      </c>
      <c r="DS86" s="5">
        <f t="shared" si="159"/>
        <v>1.4744774193548386E-2</v>
      </c>
      <c r="DT86" s="5">
        <f t="shared" si="132"/>
        <v>5.2025806451612899E-4</v>
      </c>
      <c r="DU86" s="5" t="e">
        <f t="shared" si="132"/>
        <v>#N/A</v>
      </c>
      <c r="DV86" s="5">
        <f t="shared" si="132"/>
        <v>4.355806451612903E-4</v>
      </c>
      <c r="DW86" s="5">
        <f t="shared" si="132"/>
        <v>4.1216129032258067E-4</v>
      </c>
      <c r="DX86" s="5">
        <f t="shared" si="132"/>
        <v>4.0056451612903226E-3</v>
      </c>
      <c r="DY86" s="5">
        <f t="shared" si="132"/>
        <v>1.4090322580645161E-3</v>
      </c>
      <c r="DZ86" s="5">
        <f t="shared" si="132"/>
        <v>2.5194516129032258E-3</v>
      </c>
      <c r="EA86" s="5">
        <f t="shared" si="132"/>
        <v>9.5012903225806457E-4</v>
      </c>
      <c r="EB86" s="5">
        <f t="shared" si="132"/>
        <v>3.8277741935483873E-3</v>
      </c>
      <c r="EC86" s="5">
        <f t="shared" si="132"/>
        <v>1.7866774193548386E-3</v>
      </c>
      <c r="ED86" s="5">
        <f t="shared" si="132"/>
        <v>1.1668709677419354E-3</v>
      </c>
      <c r="EE86" s="5">
        <f t="shared" si="132"/>
        <v>6.0114838709677421E-3</v>
      </c>
      <c r="EF86" s="5">
        <f t="shared" si="136"/>
        <v>2.3155806451612905E-3</v>
      </c>
      <c r="EG86" s="5">
        <f t="shared" si="137"/>
        <v>2.2111612903225803E-3</v>
      </c>
      <c r="EH86" s="5">
        <f t="shared" si="138"/>
        <v>9.8452258064516112E-3</v>
      </c>
      <c r="EI86" s="5">
        <f t="shared" si="139"/>
        <v>1.4277096774193549E-3</v>
      </c>
      <c r="EJ86" s="5">
        <f t="shared" si="140"/>
        <v>4.4080645161290325E-3</v>
      </c>
      <c r="EK86" s="5">
        <f t="shared" si="116"/>
        <v>1.0401612903225808E-3</v>
      </c>
      <c r="EL86" s="5">
        <f t="shared" si="142"/>
        <v>4.260967741935484E-4</v>
      </c>
      <c r="EM86" s="5">
        <f t="shared" si="143"/>
        <v>2.924116129032258E-2</v>
      </c>
      <c r="EN86" s="5">
        <f t="shared" si="144"/>
        <v>1.6975806451612902E-3</v>
      </c>
      <c r="EO86" s="5">
        <f t="shared" si="145"/>
        <v>1.1620967741935485E-3</v>
      </c>
      <c r="EP86" s="5">
        <f t="shared" si="146"/>
        <v>2.4172580645161292E-3</v>
      </c>
      <c r="EQ86" s="5">
        <f t="shared" si="147"/>
        <v>1.5100645161290323E-3</v>
      </c>
      <c r="ER86" s="5">
        <f t="shared" si="148"/>
        <v>2.2512903225806453E-3</v>
      </c>
      <c r="ES86" s="5">
        <f t="shared" si="149"/>
        <v>2.9010322580645159E-3</v>
      </c>
      <c r="ET86" s="5" t="e">
        <f t="shared" si="150"/>
        <v>#N/A</v>
      </c>
      <c r="EU86" s="5">
        <f t="shared" si="151"/>
        <v>3.6529354838709675E-3</v>
      </c>
      <c r="EV86" s="5">
        <f t="shared" si="152"/>
        <v>1.0889354838709679E-3</v>
      </c>
      <c r="EW86" s="5">
        <f t="shared" si="153"/>
        <v>1.8257870967741934E-2</v>
      </c>
      <c r="EX86" s="5">
        <f t="shared" si="154"/>
        <v>1.4889032258064516E-3</v>
      </c>
      <c r="EY86" s="5">
        <f t="shared" si="155"/>
        <v>1.6559354838709677E-3</v>
      </c>
      <c r="EZ86" s="5">
        <f t="shared" si="156"/>
        <v>1.4497387096774193E-2</v>
      </c>
      <c r="FA86" s="5">
        <f t="shared" si="141"/>
        <v>6.2590322580645158E-4</v>
      </c>
      <c r="FB86" s="5">
        <f t="shared" si="135"/>
        <v>1.5458387096774194E-3</v>
      </c>
      <c r="FC86" s="5">
        <f t="shared" si="135"/>
        <v>2.1410000000000001E-3</v>
      </c>
      <c r="FD86" s="5">
        <f t="shared" si="135"/>
        <v>2.4964516129032257E-4</v>
      </c>
      <c r="FE86" s="5" t="e">
        <f t="shared" si="135"/>
        <v>#N/A</v>
      </c>
      <c r="FF86" s="5">
        <f t="shared" si="135"/>
        <v>1.7661290322580644E-4</v>
      </c>
      <c r="FG86" s="5">
        <f t="shared" si="135"/>
        <v>6.9658064516129031E-4</v>
      </c>
      <c r="FH86" s="5">
        <f t="shared" si="133"/>
        <v>1.8498064516129032E-3</v>
      </c>
      <c r="FI86" s="5">
        <f t="shared" si="133"/>
        <v>2.4483870967741936E-4</v>
      </c>
      <c r="FJ86" s="5">
        <f t="shared" si="133"/>
        <v>1.666774193548387E-4</v>
      </c>
      <c r="FK86" s="5">
        <f t="shared" si="133"/>
        <v>1.5475483870967743E-3</v>
      </c>
      <c r="FL86" s="5">
        <f t="shared" si="113"/>
        <v>6.5709677419354838E-4</v>
      </c>
      <c r="FM86" s="5">
        <f t="shared" si="113"/>
        <v>1.8329677419354838E-3</v>
      </c>
      <c r="FN86" s="5">
        <f t="shared" si="113"/>
        <v>0</v>
      </c>
      <c r="FO86" s="5">
        <f t="shared" si="113"/>
        <v>3.8210000000000002E-3</v>
      </c>
      <c r="FP86" s="5">
        <f t="shared" si="113"/>
        <v>1.3258709677419355E-3</v>
      </c>
      <c r="FQ86" s="5">
        <f t="shared" si="113"/>
        <v>8.4619354838709679E-3</v>
      </c>
      <c r="FR86" s="5">
        <f t="shared" si="113"/>
        <v>4.0116129032258062E-4</v>
      </c>
      <c r="FS86" s="5">
        <f t="shared" si="113"/>
        <v>6.4695161290322586E-3</v>
      </c>
      <c r="FT86" s="5">
        <f t="shared" si="157"/>
        <v>4.575193548387097E-3</v>
      </c>
      <c r="FU86" s="5">
        <f t="shared" si="157"/>
        <v>9.5290322580645156E-5</v>
      </c>
      <c r="FV86" s="5">
        <f t="shared" si="157"/>
        <v>0</v>
      </c>
      <c r="FW86" s="5">
        <f t="shared" si="114"/>
        <v>0</v>
      </c>
      <c r="FX86" s="5">
        <f t="shared" si="114"/>
        <v>0</v>
      </c>
    </row>
    <row r="87" spans="1:180" x14ac:dyDescent="0.2">
      <c r="A87" s="2">
        <v>31</v>
      </c>
      <c r="B87" s="1">
        <v>36892</v>
      </c>
      <c r="C87" s="6">
        <f>VLOOKUP(B87,'[1]1993'!$A$375:$IV$485,3,0)</f>
        <v>5102457</v>
      </c>
      <c r="D87" s="6">
        <f>VLOOKUP(B87,[2]jan94!$A$38:$IV$148,3,0)</f>
        <v>129115</v>
      </c>
      <c r="E87" s="6">
        <f>VLOOKUP(B87,[3]feb94!$A$38:$IV$148,3,0)</f>
        <v>75798</v>
      </c>
      <c r="F87" s="6" t="e">
        <f>VLOOKUP(B87,[4]mar94!$A$38:$IV$140,3,0)</f>
        <v>#N/A</v>
      </c>
      <c r="G87" s="6">
        <f>VLOOKUP(B87,[5]apr94!$A$38:$IV$146,3,0)</f>
        <v>71347</v>
      </c>
      <c r="H87" s="6">
        <f>VLOOKUP(B87,[6]may94!$A$38:$IV$1443,3,0)</f>
        <v>120328</v>
      </c>
      <c r="I87" s="6">
        <f>VLOOKUP(B87,[7]jun94!$A$38:$IV$143,3,0)</f>
        <v>39135</v>
      </c>
      <c r="J87" s="6">
        <f>VLOOKUP(B87,[8]jul94!$A$38:$IV$143,3,0)</f>
        <v>213450</v>
      </c>
      <c r="K87" s="6">
        <f>VLOOKUP(B87,[9]aug94!$A$38:$IV$142,3,0)</f>
        <v>72361</v>
      </c>
      <c r="L87" s="6">
        <f>VLOOKUP(B87,[10]sep94!$A$38:$IV$140,3,0)</f>
        <v>63173</v>
      </c>
      <c r="M87" s="6">
        <f>VLOOKUP(B87,[11]oct94!$A$38:$IV$139,3,0)</f>
        <v>52847</v>
      </c>
      <c r="N87" s="6">
        <f>VLOOKUP(B87,[12]nov94!$A$38:$IV$139,3,0)</f>
        <v>175967</v>
      </c>
      <c r="O87" s="6">
        <f>VLOOKUP(B87,[13]dec94!$A$38:$IV$138,3,0)</f>
        <v>62516</v>
      </c>
      <c r="P87" s="6">
        <f>VLOOKUP(B87,[14]jan95!$A$37:$IV$133,3,0)</f>
        <v>71419</v>
      </c>
      <c r="Q87" s="6">
        <f>VLOOKUP(B87,[15]feb95!$A$37:$IV$127,3,0)</f>
        <v>24745</v>
      </c>
      <c r="R87" s="6">
        <f>VLOOKUP(B87,[16]mar95!$A$37:$IV$128,3,0)</f>
        <v>27584</v>
      </c>
      <c r="S87" s="6" t="e">
        <f>VLOOKUP(B87,[17]apr95!$A$37:$IV$122,3,0)</f>
        <v>#N/A</v>
      </c>
      <c r="T87" s="6">
        <f>VLOOKUP(B87,[18]may95!$A$37:$IV$126,3,0)</f>
        <v>9375</v>
      </c>
      <c r="U87" s="6">
        <f>VLOOKUP(B87,[19]jun95!$A$37:$IV$141,3,0)</f>
        <v>39953</v>
      </c>
      <c r="V87" s="6" t="e">
        <f>VLOOKUP(B87,[20]jul95!$A$37:$IV$140,3,0)</f>
        <v>#N/A</v>
      </c>
      <c r="W87" s="6">
        <f>VLOOKUP(B87,[21]aug95!$A$37:$IV$139,3,0)</f>
        <v>32979</v>
      </c>
      <c r="X87" s="6">
        <f>VLOOKUP(B87,[22]sep95!$A$37:$IV$138,3,0)</f>
        <v>20724</v>
      </c>
      <c r="Y87" s="6">
        <f>VLOOKUP(B87,[23]oct95!$A$37:$IV$123,3,0)</f>
        <v>30950</v>
      </c>
      <c r="Z87" s="6">
        <f>VLOOKUP(B87,[24]nov95!$A$37:$IV$122,3,0)</f>
        <v>27127</v>
      </c>
      <c r="AA87" s="6">
        <f>VLOOKUP(B87,[25]dec95!$A$37:$IV$119,3,0)</f>
        <v>305642</v>
      </c>
      <c r="AB87" s="6" t="e">
        <f>VLOOKUP(B87,[26]jan96!$A$36:$IV$108,3,0)</f>
        <v>#N/A</v>
      </c>
      <c r="AC87" s="6">
        <f>VLOOKUP(B87,[27]feb96!$A$32:$IV$120,3,0)</f>
        <v>36714</v>
      </c>
      <c r="AD87" s="6">
        <f>VLOOKUP(B87,[28]mar96!$A$36:$IV$112,3,0)</f>
        <v>48746</v>
      </c>
      <c r="AE87" s="6">
        <f>VLOOKUP(B87,[29]apr96!$A$36:$IV$101,3,0)</f>
        <v>1597</v>
      </c>
      <c r="AF87" s="6">
        <f>VLOOKUP(B87,[30]may96!$A$36:$IV$111,3,0)</f>
        <v>4170</v>
      </c>
      <c r="AG87" s="6">
        <f>VLOOKUP(B87,[31]jun96!$A$36:$IV$111,3,0)</f>
        <v>430791</v>
      </c>
      <c r="AH87" s="6">
        <f>VLOOKUP(B87,[32]jul96!$A$35:$IV$72,3,0)</f>
        <v>16557</v>
      </c>
      <c r="AI87" s="6" t="e">
        <f>VLOOKUP(B87,[33]aug96!$A$35:$IV$98,3,0)</f>
        <v>#N/A</v>
      </c>
      <c r="AJ87" s="6">
        <f>VLOOKUP(B87,[34]sep96!$A$36:$IV$98,3,0)</f>
        <v>13214</v>
      </c>
      <c r="AK87" s="6">
        <f>VLOOKUP(B87,[35]oct96!$A$36:$IV$107,3,0)</f>
        <v>13550</v>
      </c>
      <c r="AL87" s="6">
        <f>VLOOKUP(B87,[36]nov96!$A$36:$IV$106,3,0)</f>
        <v>122909</v>
      </c>
      <c r="AM87" s="6">
        <f>VLOOKUP(B87,[37]dec96!$A$36:$IV$105,3,0)</f>
        <v>40084</v>
      </c>
      <c r="AN87" s="6">
        <f>VLOOKUP(B87,[38]jan97!$A$35:$IV$100,3,0)</f>
        <v>74059</v>
      </c>
      <c r="AO87" s="6">
        <f>VLOOKUP(B87,[39]feb97!$A$42:$IV$106,3,0)</f>
        <v>29812</v>
      </c>
      <c r="AP87" s="6">
        <f>VLOOKUP(B87,[40]mar97!$A$35:$IV$96,3,0)</f>
        <v>49180</v>
      </c>
      <c r="AQ87" s="6">
        <f>VLOOKUP(B87,[41]apr97!$A$35:$IV$97,3,0)</f>
        <v>54618</v>
      </c>
      <c r="AR87" s="6">
        <f>VLOOKUP(B87,[42]may97!$A$35:$IV$96,3,0)</f>
        <v>36596</v>
      </c>
      <c r="AS87" s="6">
        <f>VLOOKUP(B87,[43]jun97!$A$35:$IV$95,3,0)</f>
        <v>171914</v>
      </c>
      <c r="AT87" s="6">
        <f>VLOOKUP(B87,[44]jul97!$A$35:$IV$94,3,0)</f>
        <v>71150</v>
      </c>
      <c r="AU87" s="6">
        <f>VLOOKUP(B87,[45]aug97!$A$35:$IV$96,3,0)</f>
        <v>55542</v>
      </c>
      <c r="AV87" s="6">
        <f>VLOOKUP(B87,[46]sep97!$A$35:$IV$92,3,0)</f>
        <v>302868</v>
      </c>
      <c r="AW87" s="6">
        <f>VLOOKUP(B87,[47]oct97!$A$35:$IV$91,3,0)</f>
        <v>43711</v>
      </c>
      <c r="AX87" s="6">
        <f>VLOOKUP(B87,[48]nov97!$A$35:$IV$90,3,0)</f>
        <v>126963</v>
      </c>
      <c r="AY87" s="6">
        <f>VLOOKUP(B87,[49]dec97!$A$35:$IV$89,3,0)</f>
        <v>32777</v>
      </c>
      <c r="AZ87" s="6">
        <f>VLOOKUP(B87,[50]jan98!$A$34:$IV$84,3,0)</f>
        <v>10165</v>
      </c>
      <c r="BA87" s="6">
        <f>VLOOKUP(B87,[51]feb98!$A$34:$IV$82,3,0)</f>
        <v>877903</v>
      </c>
      <c r="BB87" s="6">
        <f>VLOOKUP(B87,[52]mar98!$A$34:$IV$81,3,0)</f>
        <v>50829</v>
      </c>
      <c r="BC87" s="6">
        <f>VLOOKUP(B87,[53]apr98!$A$34:$IV$79,3,0)</f>
        <v>14921</v>
      </c>
      <c r="BD87" s="6">
        <f>VLOOKUP(B87,[54]may98!$A$34:$IV$79,3,0)</f>
        <v>79136</v>
      </c>
      <c r="BE87" s="6">
        <f>VLOOKUP(B87,[55]jun98!$A$34:$IV$79,3,0)</f>
        <v>47102</v>
      </c>
      <c r="BF87" s="6">
        <f>VLOOKUP(B87,[56]jul98!$A$46:$IV$90,3,0)</f>
        <v>79739</v>
      </c>
      <c r="BG87" s="6">
        <f>VLOOKUP(B87,[57]aug98!$A$34:$IV$78,3,0)</f>
        <v>89602</v>
      </c>
      <c r="BH87" s="6" t="e">
        <f>VLOOKUP(B87,[58]sep98!$A$34:$IV$74,3,0)</f>
        <v>#N/A</v>
      </c>
      <c r="BI87" s="6">
        <f>VLOOKUP(B87,[59]oct98!$A$50:$IV$89,3,0)</f>
        <v>40703</v>
      </c>
      <c r="BJ87" s="6">
        <f>VLOOKUP(B87,[60]nov98!$A$34:$IV$73,3,0)</f>
        <v>32478</v>
      </c>
      <c r="BK87" s="6">
        <f>VLOOKUP(B87,[61]dec98!$A$34:$IV$73,3,0)</f>
        <v>539747</v>
      </c>
      <c r="BL87" s="6">
        <f>VLOOKUP(B87,[62]jan99!$A$33:$IV$69,3,0)</f>
        <v>62230</v>
      </c>
      <c r="BM87" s="6">
        <f>VLOOKUP(B87,[63]feb99!$A$33:$IV$67,3,0)</f>
        <v>65562</v>
      </c>
      <c r="BN87" s="6">
        <f>VLOOKUP(B87,[64]mar99!$A$33:$IV$65,3,0)</f>
        <v>411836</v>
      </c>
      <c r="BO87" s="6">
        <f>VLOOKUP(B87,[65]apr99!$A$33:$IV$66,3,0)</f>
        <v>18531</v>
      </c>
      <c r="BP87" s="6">
        <f>VLOOKUP(B87,[66]may99!$A$33:$IV$64,3,0)</f>
        <v>46355</v>
      </c>
      <c r="BQ87" s="6">
        <f>VLOOKUP(B87,[67]jun99!$A$33:$IV$62,3,0)</f>
        <v>75984</v>
      </c>
      <c r="BR87" s="6">
        <f>VLOOKUP(B87,[68]jul99!$A$33:$IV$60,3,0)</f>
        <v>8566</v>
      </c>
      <c r="BS87" s="6" t="e">
        <f>VLOOKUP(B87,[69]aug99!$A$32:$IV$52,3,0)</f>
        <v>#N/A</v>
      </c>
      <c r="BT87" s="6">
        <f>VLOOKUP(B87,[70]sep99!$A$33:$IV$53,3,0)</f>
        <v>5257</v>
      </c>
      <c r="BU87" s="6">
        <f>VLOOKUP(B87,[71]oct99!$A$33:$IV$56,3,0)</f>
        <v>2877</v>
      </c>
      <c r="BV87" s="6">
        <f>VLOOKUP(B87,[72]nov99!$A$33:$IV$59,3,0)</f>
        <v>51695</v>
      </c>
      <c r="BW87" s="6">
        <f>VLOOKUP(B87,[73]dec99!$A$45:$IV$70,3,0)</f>
        <v>6190</v>
      </c>
      <c r="BX87" s="6">
        <f>VLOOKUP(B87,[74]jan00!$A$32:$IV$52,3,0)</f>
        <v>4930</v>
      </c>
      <c r="BY87" s="6">
        <f>VLOOKUP(B87,[75]feb00!$A$32:$IV$47,3,0)</f>
        <v>25712</v>
      </c>
      <c r="BZ87" s="6">
        <f>VLOOKUP(B87,[76]mar00!$A$32:$IV$48,3,0)</f>
        <v>19368</v>
      </c>
      <c r="CA87" s="6">
        <f>VLOOKUP(B87,[77]apr00!$A$32:$IV$45,3,0)</f>
        <v>55183</v>
      </c>
      <c r="CB87" s="6"/>
      <c r="CC87" s="6">
        <f>VLOOKUP(B87,[78]jun00!$A$32:$IV$46,3,0)</f>
        <v>92261</v>
      </c>
      <c r="CD87" s="6">
        <f>VLOOKUP(B87,[79]jul00!$A$32:$IV$45,3,0)</f>
        <v>6722</v>
      </c>
      <c r="CE87" s="6">
        <f>VLOOKUP(B87,[80]aug00!$A$32:$IV$45,3,0)</f>
        <v>240515</v>
      </c>
      <c r="CF87" s="6">
        <f>VLOOKUP(B87,[81]sep00!$A$32:$IV$41,3,0)</f>
        <v>9393</v>
      </c>
      <c r="CG87" s="6">
        <f>VLOOKUP(B87,[82]oct00!$A$32:$IV$41,3,0)</f>
        <v>166285</v>
      </c>
      <c r="CH87" s="6">
        <f>VLOOKUP(B87,[83]nov00!$A$32:$IV$40,3,0)</f>
        <v>91803</v>
      </c>
      <c r="CI87" s="6">
        <f>VLOOKUP(B87,[84]dec00!$A$32:$IV$39,3,0)</f>
        <v>6442</v>
      </c>
      <c r="CJ87" s="7">
        <v>123724</v>
      </c>
      <c r="CK87" s="7"/>
      <c r="CL87" s="6"/>
      <c r="CN87" s="4">
        <v>36892</v>
      </c>
      <c r="CO87" s="5">
        <f t="shared" si="162"/>
        <v>0.16459538709677421</v>
      </c>
      <c r="CP87" s="5">
        <f t="shared" si="162"/>
        <v>4.1650000000000003E-3</v>
      </c>
      <c r="CQ87" s="5">
        <f t="shared" si="162"/>
        <v>2.4450967741935486E-3</v>
      </c>
      <c r="CR87" s="5" t="e">
        <f t="shared" si="162"/>
        <v>#N/A</v>
      </c>
      <c r="CS87" s="5">
        <f t="shared" si="162"/>
        <v>2.3015161290322579E-3</v>
      </c>
      <c r="CT87" s="5">
        <f t="shared" si="162"/>
        <v>3.8815483870967742E-3</v>
      </c>
      <c r="CU87" s="5">
        <f t="shared" si="162"/>
        <v>1.2624193548387097E-3</v>
      </c>
      <c r="CV87" s="5">
        <f t="shared" si="162"/>
        <v>6.8854838709677419E-3</v>
      </c>
      <c r="CW87" s="5">
        <f t="shared" si="162"/>
        <v>2.3342258064516126E-3</v>
      </c>
      <c r="CX87" s="5">
        <f t="shared" si="162"/>
        <v>2.0378387096774194E-3</v>
      </c>
      <c r="CY87" s="5">
        <f t="shared" si="162"/>
        <v>1.704741935483871E-3</v>
      </c>
      <c r="CZ87" s="5">
        <f t="shared" si="162"/>
        <v>5.6763548387096779E-3</v>
      </c>
      <c r="DA87" s="5">
        <f t="shared" si="162"/>
        <v>2.0166451612903227E-3</v>
      </c>
      <c r="DB87" s="5">
        <f t="shared" si="161"/>
        <v>2.3038387096774192E-3</v>
      </c>
      <c r="DC87" s="5">
        <f t="shared" si="161"/>
        <v>7.9822580645161291E-4</v>
      </c>
      <c r="DD87" s="5">
        <f t="shared" si="161"/>
        <v>8.8980645161290325E-4</v>
      </c>
      <c r="DE87" s="5" t="e">
        <f t="shared" si="160"/>
        <v>#N/A</v>
      </c>
      <c r="DF87" s="5">
        <f t="shared" si="160"/>
        <v>3.0241935483870969E-4</v>
      </c>
      <c r="DG87" s="5">
        <f t="shared" si="160"/>
        <v>1.2888064516129033E-3</v>
      </c>
      <c r="DH87" s="5" t="e">
        <f t="shared" si="160"/>
        <v>#N/A</v>
      </c>
      <c r="DI87" s="5">
        <f t="shared" si="160"/>
        <v>1.0638387096774194E-3</v>
      </c>
      <c r="DJ87" s="5">
        <f t="shared" si="160"/>
        <v>6.6851612903225804E-4</v>
      </c>
      <c r="DK87" s="5">
        <f t="shared" si="160"/>
        <v>9.9838709677419358E-4</v>
      </c>
      <c r="DL87" s="5">
        <f t="shared" si="160"/>
        <v>8.7506451612903225E-4</v>
      </c>
      <c r="DM87" s="5">
        <f t="shared" si="160"/>
        <v>9.85941935483871E-3</v>
      </c>
      <c r="DN87" s="5" t="e">
        <f t="shared" si="160"/>
        <v>#N/A</v>
      </c>
      <c r="DO87" s="5">
        <f t="shared" si="160"/>
        <v>1.1843225806451611E-3</v>
      </c>
      <c r="DP87" s="5">
        <f t="shared" si="160"/>
        <v>1.5724516129032257E-3</v>
      </c>
      <c r="DQ87" s="5">
        <f t="shared" si="160"/>
        <v>5.1516129032258063E-5</v>
      </c>
      <c r="DR87" s="5">
        <f t="shared" si="159"/>
        <v>1.3451612903225807E-4</v>
      </c>
      <c r="DS87" s="5">
        <f t="shared" si="159"/>
        <v>1.3896483870967742E-2</v>
      </c>
      <c r="DT87" s="5">
        <f t="shared" si="132"/>
        <v>5.3409677419354832E-4</v>
      </c>
      <c r="DU87" s="5" t="e">
        <f t="shared" si="132"/>
        <v>#N/A</v>
      </c>
      <c r="DV87" s="5">
        <f t="shared" si="132"/>
        <v>4.2625806451612904E-4</v>
      </c>
      <c r="DW87" s="5">
        <f t="shared" si="132"/>
        <v>4.370967741935484E-4</v>
      </c>
      <c r="DX87" s="5">
        <f t="shared" si="132"/>
        <v>3.9648064516129037E-3</v>
      </c>
      <c r="DY87" s="5">
        <f t="shared" si="132"/>
        <v>1.2930322580645161E-3</v>
      </c>
      <c r="DZ87" s="5">
        <f t="shared" si="132"/>
        <v>2.3890000000000001E-3</v>
      </c>
      <c r="EA87" s="5">
        <f t="shared" si="132"/>
        <v>9.6167741935483881E-4</v>
      </c>
      <c r="EB87" s="5">
        <f t="shared" si="132"/>
        <v>1.5864516129032258E-3</v>
      </c>
      <c r="EC87" s="5">
        <f t="shared" si="132"/>
        <v>1.7618709677419354E-3</v>
      </c>
      <c r="ED87" s="5">
        <f t="shared" si="132"/>
        <v>1.1805161290322579E-3</v>
      </c>
      <c r="EE87" s="5">
        <f t="shared" si="132"/>
        <v>5.5456129032258068E-3</v>
      </c>
      <c r="EF87" s="5">
        <f t="shared" si="136"/>
        <v>2.2951612903225806E-3</v>
      </c>
      <c r="EG87" s="5">
        <f t="shared" si="137"/>
        <v>1.7916774193548388E-3</v>
      </c>
      <c r="EH87" s="5">
        <f t="shared" si="138"/>
        <v>9.769935483870968E-3</v>
      </c>
      <c r="EI87" s="5">
        <f t="shared" si="139"/>
        <v>1.410032258064516E-3</v>
      </c>
      <c r="EJ87" s="5">
        <f t="shared" si="140"/>
        <v>4.0955806451612904E-3</v>
      </c>
      <c r="EK87" s="5">
        <f t="shared" si="116"/>
        <v>1.0573225806451614E-3</v>
      </c>
      <c r="EL87" s="5">
        <f t="shared" ref="EL87:EU88" si="163">(AZ87/1000000)/$A87</f>
        <v>3.279032258064516E-4</v>
      </c>
      <c r="EM87" s="5">
        <f t="shared" si="163"/>
        <v>2.8319451612903227E-2</v>
      </c>
      <c r="EN87" s="5">
        <f t="shared" si="163"/>
        <v>1.6396451612903226E-3</v>
      </c>
      <c r="EO87" s="5">
        <f t="shared" si="163"/>
        <v>4.813225806451613E-4</v>
      </c>
      <c r="EP87" s="5">
        <f t="shared" si="163"/>
        <v>2.5527741935483872E-3</v>
      </c>
      <c r="EQ87" s="5">
        <f t="shared" si="163"/>
        <v>1.5194193548387096E-3</v>
      </c>
      <c r="ER87" s="5">
        <f t="shared" si="163"/>
        <v>2.572225806451613E-3</v>
      </c>
      <c r="ES87" s="5">
        <f t="shared" si="163"/>
        <v>2.8903870967741936E-3</v>
      </c>
      <c r="ET87" s="5" t="e">
        <f t="shared" si="163"/>
        <v>#N/A</v>
      </c>
      <c r="EU87" s="5">
        <f t="shared" si="163"/>
        <v>1.3130000000000001E-3</v>
      </c>
      <c r="EV87" s="5">
        <f t="shared" ref="EV87:EZ88" si="164">(BJ87/1000000)/$A87</f>
        <v>1.0476774193548387E-3</v>
      </c>
      <c r="EW87" s="5">
        <f t="shared" si="164"/>
        <v>1.7411193548387095E-2</v>
      </c>
      <c r="EX87" s="5">
        <f t="shared" si="164"/>
        <v>2.0074193548387095E-3</v>
      </c>
      <c r="EY87" s="5">
        <f t="shared" si="164"/>
        <v>2.1149032258064517E-3</v>
      </c>
      <c r="EZ87" s="5">
        <f t="shared" si="164"/>
        <v>1.3285032258064515E-2</v>
      </c>
      <c r="FA87" s="5">
        <f t="shared" si="141"/>
        <v>5.9777419354838709E-4</v>
      </c>
      <c r="FB87" s="5">
        <f t="shared" si="135"/>
        <v>1.4953225806451614E-3</v>
      </c>
      <c r="FC87" s="5">
        <f t="shared" si="135"/>
        <v>2.4510967741935481E-3</v>
      </c>
      <c r="FD87" s="5">
        <f t="shared" si="135"/>
        <v>2.7632258064516131E-4</v>
      </c>
      <c r="FE87" s="5" t="e">
        <f t="shared" si="135"/>
        <v>#N/A</v>
      </c>
      <c r="FF87" s="5">
        <f t="shared" si="135"/>
        <v>1.6958064516129034E-4</v>
      </c>
      <c r="FG87" s="5">
        <f t="shared" si="135"/>
        <v>9.2806451612903235E-5</v>
      </c>
      <c r="FH87" s="5">
        <f t="shared" si="133"/>
        <v>1.6675806451612902E-3</v>
      </c>
      <c r="FI87" s="5">
        <f t="shared" si="133"/>
        <v>1.9967741935483872E-4</v>
      </c>
      <c r="FJ87" s="5">
        <f t="shared" si="133"/>
        <v>1.5903225806451613E-4</v>
      </c>
      <c r="FK87" s="5">
        <f t="shared" si="133"/>
        <v>8.294193548387096E-4</v>
      </c>
      <c r="FL87" s="5">
        <f t="shared" si="113"/>
        <v>6.2477419354838709E-4</v>
      </c>
      <c r="FM87" s="5">
        <f t="shared" si="113"/>
        <v>1.7800967741935486E-3</v>
      </c>
      <c r="FN87" s="5">
        <f t="shared" si="113"/>
        <v>0</v>
      </c>
      <c r="FO87" s="5">
        <f t="shared" si="113"/>
        <v>2.9761612903225804E-3</v>
      </c>
      <c r="FP87" s="5">
        <f t="shared" si="113"/>
        <v>2.1683870967741936E-4</v>
      </c>
      <c r="FQ87" s="5">
        <f t="shared" si="113"/>
        <v>7.7585483870967744E-3</v>
      </c>
      <c r="FR87" s="5">
        <f t="shared" si="113"/>
        <v>3.0299999999999999E-4</v>
      </c>
      <c r="FS87" s="5">
        <f t="shared" si="113"/>
        <v>5.3640322580645154E-3</v>
      </c>
      <c r="FT87" s="5">
        <f t="shared" si="157"/>
        <v>2.9613870967741935E-3</v>
      </c>
      <c r="FU87" s="5">
        <f t="shared" si="157"/>
        <v>2.0780645161290321E-4</v>
      </c>
      <c r="FV87" s="5">
        <f t="shared" si="157"/>
        <v>3.9910967741935482E-3</v>
      </c>
      <c r="FW87" s="5">
        <f t="shared" si="114"/>
        <v>0</v>
      </c>
      <c r="FX87" s="5">
        <f t="shared" si="114"/>
        <v>0</v>
      </c>
    </row>
    <row r="88" spans="1:180" x14ac:dyDescent="0.2">
      <c r="A88" s="2">
        <v>28</v>
      </c>
      <c r="B88" s="1">
        <v>36923</v>
      </c>
      <c r="C88" s="6">
        <f>VLOOKUP(B88,'[1]1993'!$A$375:$IV$485,3,0)</f>
        <v>5095751</v>
      </c>
      <c r="D88" s="6">
        <f>VLOOKUP(B88,[2]jan94!$A$38:$IV$148,3,0)</f>
        <v>118212</v>
      </c>
      <c r="E88" s="6">
        <f>VLOOKUP(B88,[3]feb94!$A$38:$IV$148,3,0)</f>
        <v>70870</v>
      </c>
      <c r="F88" s="6" t="e">
        <f>VLOOKUP(B88,[4]mar94!$A$38:$IV$140,3,0)</f>
        <v>#N/A</v>
      </c>
      <c r="G88" s="6">
        <f>VLOOKUP(B88,[5]apr94!$A$38:$IV$146,3,0)</f>
        <v>65093</v>
      </c>
      <c r="H88" s="6">
        <f>VLOOKUP(B88,[6]may94!$A$38:$IV$1443,3,0)</f>
        <v>101398</v>
      </c>
      <c r="I88" s="6">
        <f>VLOOKUP(B88,[7]jun94!$A$38:$IV$143,3,0)</f>
        <v>37055</v>
      </c>
      <c r="J88" s="6">
        <f>VLOOKUP(B88,[8]jul94!$A$38:$IV$143,3,0)</f>
        <v>179830</v>
      </c>
      <c r="K88" s="6">
        <f>VLOOKUP(B88,[9]aug94!$A$38:$IV$142,3,0)</f>
        <v>55085</v>
      </c>
      <c r="L88" s="6">
        <f>VLOOKUP(B88,[10]sep94!$A$38:$IV$140,3,0)</f>
        <v>56936</v>
      </c>
      <c r="M88" s="6">
        <f>VLOOKUP(B88,[11]oct94!$A$38:$IV$139,3,0)</f>
        <v>53016</v>
      </c>
      <c r="N88" s="6">
        <f>VLOOKUP(B88,[12]nov94!$A$38:$IV$139,3,0)</f>
        <v>151466</v>
      </c>
      <c r="O88" s="6">
        <f>VLOOKUP(B88,[13]dec94!$A$38:$IV$138,3,0)</f>
        <v>48982</v>
      </c>
      <c r="P88" s="6">
        <f>VLOOKUP(B88,[14]jan95!$A$37:$IV$133,3,0)</f>
        <v>69239</v>
      </c>
      <c r="Q88" s="6">
        <f>VLOOKUP(B88,[15]feb95!$A$37:$IV$127,3,0)</f>
        <v>22252</v>
      </c>
      <c r="R88" s="6">
        <f>VLOOKUP(B88,[16]mar95!$A$37:$IV$128,3,0)</f>
        <v>24856</v>
      </c>
      <c r="S88" s="6" t="e">
        <f>VLOOKUP(B88,[17]apr95!$A$37:$IV$122,3,0)</f>
        <v>#N/A</v>
      </c>
      <c r="T88" s="6">
        <f>VLOOKUP(B88,[18]may95!$A$37:$IV$126,3,0)</f>
        <v>8989</v>
      </c>
      <c r="U88" s="6">
        <f>VLOOKUP(B88,[19]jun95!$A$37:$IV$141,3,0)</f>
        <v>37177</v>
      </c>
      <c r="V88" s="6" t="e">
        <f>VLOOKUP(B88,[20]jul95!$A$37:$IV$140,3,0)</f>
        <v>#N/A</v>
      </c>
      <c r="W88" s="6">
        <f>VLOOKUP(B88,[21]aug95!$A$37:$IV$139,3,0)</f>
        <v>34346</v>
      </c>
      <c r="X88" s="6">
        <f>VLOOKUP(B88,[22]sep95!$A$37:$IV$138,3,0)</f>
        <v>5211</v>
      </c>
      <c r="Y88" s="6">
        <f>VLOOKUP(B88,[23]oct95!$A$37:$IV$123,3,0)</f>
        <v>34794</v>
      </c>
      <c r="Z88" s="6">
        <f>VLOOKUP(B88,[24]nov95!$A$37:$IV$122,3,0)</f>
        <v>24678</v>
      </c>
      <c r="AA88" s="6">
        <f>VLOOKUP(B88,[25]dec95!$A$37:$IV$119,3,0)</f>
        <v>272435</v>
      </c>
      <c r="AB88" s="6" t="e">
        <f>VLOOKUP(B88,[26]jan96!$A$36:$IV$108,3,0)</f>
        <v>#N/A</v>
      </c>
      <c r="AC88" s="6">
        <f>VLOOKUP(B88,[27]feb96!$A$32:$IV$120,3,0)</f>
        <v>32245</v>
      </c>
      <c r="AD88" s="6">
        <f>VLOOKUP(B88,[28]mar96!$A$36:$IV$112,3,0)</f>
        <v>24968</v>
      </c>
      <c r="AE88" s="6">
        <f>VLOOKUP(B88,[29]apr96!$A$36:$IV$101,3,0)</f>
        <v>1698</v>
      </c>
      <c r="AF88" s="6">
        <f>VLOOKUP(B88,[30]may96!$A$36:$IV$111,3,0)</f>
        <v>3883</v>
      </c>
      <c r="AG88" s="6">
        <f>VLOOKUP(B88,[31]jun96!$A$36:$IV$111,3,0)</f>
        <v>426571</v>
      </c>
      <c r="AH88" s="6">
        <f>VLOOKUP(B88,[32]jul96!$A$35:$IV$72,3,0)</f>
        <v>14840</v>
      </c>
      <c r="AI88" s="6" t="e">
        <f>VLOOKUP(B88,[33]aug96!$A$35:$IV$98,3,0)</f>
        <v>#N/A</v>
      </c>
      <c r="AJ88" s="6">
        <f>VLOOKUP(B88,[34]sep96!$A$36:$IV$98,3,0)</f>
        <v>13027</v>
      </c>
      <c r="AK88" s="6">
        <f>VLOOKUP(B88,[35]oct96!$A$36:$IV$107,3,0)</f>
        <v>8554</v>
      </c>
      <c r="AL88" s="6">
        <f>VLOOKUP(B88,[36]nov96!$A$36:$IV$106,3,0)</f>
        <v>81676</v>
      </c>
      <c r="AM88" s="6">
        <f>VLOOKUP(B88,[37]dec96!$A$36:$IV$105,3,0)</f>
        <v>32701</v>
      </c>
      <c r="AN88" s="6">
        <f>VLOOKUP(B88,[38]jan97!$A$35:$IV$100,3,0)</f>
        <v>60372</v>
      </c>
      <c r="AO88" s="6">
        <f>VLOOKUP(B88,[39]feb97!$A$42:$IV$106,3,0)</f>
        <v>15945</v>
      </c>
      <c r="AP88" s="6">
        <f>VLOOKUP(B88,[40]mar97!$A$35:$IV$96,3,0)</f>
        <v>27587</v>
      </c>
      <c r="AQ88" s="6">
        <f>VLOOKUP(B88,[41]apr97!$A$35:$IV$97,3,0)</f>
        <v>48179</v>
      </c>
      <c r="AR88" s="6">
        <f>VLOOKUP(B88,[42]may97!$A$35:$IV$96,3,0)</f>
        <v>31321</v>
      </c>
      <c r="AS88" s="6">
        <f>VLOOKUP(B88,[43]jun97!$A$35:$IV$95,3,0)</f>
        <v>153428</v>
      </c>
      <c r="AT88" s="6">
        <f>VLOOKUP(B88,[44]jul97!$A$35:$IV$94,3,0)</f>
        <v>63742</v>
      </c>
      <c r="AU88" s="6">
        <f>VLOOKUP(B88,[45]aug97!$A$35:$IV$96,3,0)</f>
        <v>50511</v>
      </c>
      <c r="AV88" s="6">
        <f>VLOOKUP(B88,[46]sep97!$A$35:$IV$92,3,0)</f>
        <v>265260</v>
      </c>
      <c r="AW88" s="6">
        <f>VLOOKUP(B88,[47]oct97!$A$35:$IV$91,3,0)</f>
        <v>40291</v>
      </c>
      <c r="AX88" s="6">
        <f>VLOOKUP(B88,[48]nov97!$A$35:$IV$90,3,0)</f>
        <v>119434</v>
      </c>
      <c r="AY88" s="6">
        <f>VLOOKUP(B88,[49]dec97!$A$35:$IV$89,3,0)</f>
        <v>27485</v>
      </c>
      <c r="AZ88" s="6">
        <f>VLOOKUP(B88,[50]jan98!$A$34:$IV$84,3,0)</f>
        <v>8622</v>
      </c>
      <c r="BA88" s="6">
        <f>VLOOKUP(B88,[51]feb98!$A$34:$IV$82,3,0)</f>
        <v>743624</v>
      </c>
      <c r="BB88" s="6">
        <f>VLOOKUP(B88,[52]mar98!$A$34:$IV$81,3,0)</f>
        <v>43260</v>
      </c>
      <c r="BC88" s="6">
        <f>VLOOKUP(B88,[53]apr98!$A$34:$IV$79,3,0)</f>
        <v>6113</v>
      </c>
      <c r="BD88" s="6">
        <f>VLOOKUP(B88,[54]may98!$A$34:$IV$79,3,0)</f>
        <v>62315</v>
      </c>
      <c r="BE88" s="6">
        <f>VLOOKUP(B88,[55]jun98!$A$34:$IV$79,3,0)</f>
        <v>42179</v>
      </c>
      <c r="BF88" s="6">
        <f>VLOOKUP(B88,[56]jul98!$A$46:$IV$90,3,0)</f>
        <v>71846</v>
      </c>
      <c r="BG88" s="6">
        <f>VLOOKUP(B88,[57]aug98!$A$34:$IV$78,3,0)</f>
        <v>58500</v>
      </c>
      <c r="BH88" s="6" t="e">
        <f>VLOOKUP(B88,[58]sep98!$A$34:$IV$74,3,0)</f>
        <v>#N/A</v>
      </c>
      <c r="BI88" s="6">
        <f>VLOOKUP(B88,[59]oct98!$A$50:$IV$89,3,0)</f>
        <v>22509</v>
      </c>
      <c r="BJ88" s="6">
        <f>VLOOKUP(B88,[60]nov98!$A$34:$IV$73,3,0)</f>
        <v>29413</v>
      </c>
      <c r="BK88" s="6">
        <f>VLOOKUP(B88,[61]dec98!$A$34:$IV$73,3,0)</f>
        <v>455955</v>
      </c>
      <c r="BL88" s="6">
        <f>VLOOKUP(B88,[62]jan99!$A$33:$IV$69,3,0)</f>
        <v>47319</v>
      </c>
      <c r="BM88" s="6">
        <f>VLOOKUP(B88,[63]feb99!$A$33:$IV$67,3,0)</f>
        <v>29021</v>
      </c>
      <c r="BN88" s="6">
        <f>VLOOKUP(B88,[64]mar99!$A$33:$IV$65,3,0)</f>
        <v>366592</v>
      </c>
      <c r="BO88" s="6">
        <f>VLOOKUP(B88,[65]apr99!$A$33:$IV$66,3,0)</f>
        <v>16081</v>
      </c>
      <c r="BP88" s="6">
        <f>VLOOKUP(B88,[66]may99!$A$33:$IV$64,3,0)</f>
        <v>42031</v>
      </c>
      <c r="BQ88" s="6">
        <f>VLOOKUP(B88,[67]jun99!$A$33:$IV$62,3,0)</f>
        <v>69422</v>
      </c>
      <c r="BR88" s="6">
        <f>VLOOKUP(B88,[68]jul99!$A$33:$IV$60,3,0)</f>
        <v>3190</v>
      </c>
      <c r="BS88" s="6" t="e">
        <f>VLOOKUP(B88,[69]aug99!$A$32:$IV$52,3,0)</f>
        <v>#N/A</v>
      </c>
      <c r="BT88" s="6" t="e">
        <f>VLOOKUP(B88,[70]sep99!$A$33:$IV$53,3,0)</f>
        <v>#N/A</v>
      </c>
      <c r="BU88" s="6" t="e">
        <f>VLOOKUP(B88,[71]oct99!$A$33:$IV$56,3,0)</f>
        <v>#N/A</v>
      </c>
      <c r="BV88" s="6">
        <f>VLOOKUP(B88,[72]nov99!$A$33:$IV$59,3,0)</f>
        <v>31809</v>
      </c>
      <c r="BW88" s="6">
        <f>VLOOKUP(B88,[73]dec99!$A$45:$IV$70,3,0)</f>
        <v>4230</v>
      </c>
      <c r="BX88" s="6">
        <f>VLOOKUP(B88,[74]jan00!$A$32:$IV$52,3,0)</f>
        <v>3911</v>
      </c>
      <c r="BY88" s="6" t="e">
        <f>VLOOKUP(B88,[75]feb00!$A$32:$IV$47,3,0)</f>
        <v>#N/A</v>
      </c>
      <c r="BZ88" s="6">
        <f>VLOOKUP(B88,[76]mar00!$A$32:$IV$48,3,0)</f>
        <v>16976</v>
      </c>
      <c r="CA88" s="6">
        <f>VLOOKUP(B88,[77]apr00!$A$32:$IV$45,3,0)</f>
        <v>47091</v>
      </c>
      <c r="CB88" s="6"/>
      <c r="CC88" s="6">
        <f>VLOOKUP(B88,[78]jun00!$A$32:$IV$46,3,0)</f>
        <v>28788</v>
      </c>
      <c r="CD88" s="6">
        <f>VLOOKUP(B88,[79]jul00!$A$32:$IV$45,3,0)</f>
        <v>6420</v>
      </c>
      <c r="CE88" s="6">
        <f>VLOOKUP(B88,[80]aug00!$A$32:$IV$45,3,0)</f>
        <v>200633</v>
      </c>
      <c r="CF88" s="6" t="e">
        <f>VLOOKUP(B88,[81]sep00!$A$32:$IV$41,3,0)</f>
        <v>#N/A</v>
      </c>
      <c r="CG88" s="6">
        <f>VLOOKUP(B88,[82]oct00!$A$32:$IV$41,3,0)</f>
        <v>136633</v>
      </c>
      <c r="CH88" s="6">
        <f>VLOOKUP(B88,[83]nov00!$A$32:$IV$40,3,0)</f>
        <v>63015</v>
      </c>
      <c r="CI88" s="6">
        <f>VLOOKUP(B88,[84]dec00!$A$32:$IV$39,3,0)</f>
        <v>6974</v>
      </c>
      <c r="CJ88" s="7">
        <v>100661</v>
      </c>
      <c r="CK88" s="7">
        <v>3038</v>
      </c>
      <c r="CL88" s="6"/>
      <c r="CN88" s="4">
        <v>36923</v>
      </c>
      <c r="CO88" s="5">
        <f>(C88/1000000)/$A88</f>
        <v>0.18199110714285713</v>
      </c>
      <c r="CP88" s="5">
        <f t="shared" si="162"/>
        <v>4.2218571428571426E-3</v>
      </c>
      <c r="CQ88" s="5">
        <f t="shared" si="162"/>
        <v>2.5310714285714285E-3</v>
      </c>
      <c r="CR88" s="5" t="e">
        <f t="shared" si="162"/>
        <v>#N/A</v>
      </c>
      <c r="CS88" s="5">
        <f t="shared" si="162"/>
        <v>2.32475E-3</v>
      </c>
      <c r="CT88" s="5">
        <f t="shared" si="162"/>
        <v>3.6213571428571427E-3</v>
      </c>
      <c r="CU88" s="5">
        <f t="shared" si="162"/>
        <v>1.323392857142857E-3</v>
      </c>
      <c r="CV88" s="5">
        <f t="shared" si="162"/>
        <v>6.4224999999999994E-3</v>
      </c>
      <c r="CW88" s="5">
        <f t="shared" si="162"/>
        <v>1.9673214285714285E-3</v>
      </c>
      <c r="CX88" s="5">
        <f t="shared" si="162"/>
        <v>2.0334285714285714E-3</v>
      </c>
      <c r="CY88" s="5">
        <f t="shared" si="162"/>
        <v>1.8934285714285715E-3</v>
      </c>
      <c r="CZ88" s="5">
        <f t="shared" si="162"/>
        <v>5.4094999999999994E-3</v>
      </c>
      <c r="DA88" s="5">
        <f t="shared" si="162"/>
        <v>1.7493571428571428E-3</v>
      </c>
      <c r="DB88" s="5">
        <f t="shared" si="161"/>
        <v>2.4728214285714284E-3</v>
      </c>
      <c r="DC88" s="5">
        <f t="shared" si="161"/>
        <v>7.9471428571428575E-4</v>
      </c>
      <c r="DD88" s="5">
        <f t="shared" si="161"/>
        <v>8.8771428571428573E-4</v>
      </c>
      <c r="DE88" s="5" t="e">
        <f t="shared" si="160"/>
        <v>#N/A</v>
      </c>
      <c r="DF88" s="5">
        <f t="shared" si="160"/>
        <v>3.2103571428571429E-4</v>
      </c>
      <c r="DG88" s="5">
        <f t="shared" si="160"/>
        <v>1.3277500000000002E-3</v>
      </c>
      <c r="DH88" s="5" t="e">
        <f t="shared" si="160"/>
        <v>#N/A</v>
      </c>
      <c r="DI88" s="5">
        <f t="shared" si="160"/>
        <v>1.2266428571428571E-3</v>
      </c>
      <c r="DJ88" s="5">
        <f t="shared" si="160"/>
        <v>1.8610714285714286E-4</v>
      </c>
      <c r="DK88" s="5">
        <f t="shared" si="160"/>
        <v>1.2426428571428571E-3</v>
      </c>
      <c r="DL88" s="5">
        <f t="shared" si="160"/>
        <v>8.8135714285714282E-4</v>
      </c>
      <c r="DM88" s="5">
        <f t="shared" si="160"/>
        <v>9.729821428571428E-3</v>
      </c>
      <c r="DN88" s="5" t="e">
        <f t="shared" si="160"/>
        <v>#N/A</v>
      </c>
      <c r="DO88" s="5">
        <f t="shared" si="160"/>
        <v>1.151607142857143E-3</v>
      </c>
      <c r="DP88" s="5">
        <f t="shared" si="160"/>
        <v>8.9171428571428572E-4</v>
      </c>
      <c r="DQ88" s="5">
        <f t="shared" si="160"/>
        <v>6.0642857142857145E-5</v>
      </c>
      <c r="DR88" s="5">
        <f t="shared" si="159"/>
        <v>1.3867857142857144E-4</v>
      </c>
      <c r="DS88" s="5">
        <f t="shared" si="159"/>
        <v>1.5234678571428571E-2</v>
      </c>
      <c r="DT88" s="5">
        <f t="shared" si="132"/>
        <v>5.2999999999999998E-4</v>
      </c>
      <c r="DU88" s="5" t="e">
        <f t="shared" si="132"/>
        <v>#N/A</v>
      </c>
      <c r="DV88" s="5">
        <f t="shared" si="132"/>
        <v>4.6525000000000001E-4</v>
      </c>
      <c r="DW88" s="5">
        <f t="shared" si="132"/>
        <v>3.0550000000000005E-4</v>
      </c>
      <c r="DX88" s="5">
        <f t="shared" si="132"/>
        <v>2.9169999999999999E-3</v>
      </c>
      <c r="DY88" s="5">
        <f t="shared" si="132"/>
        <v>1.1678928571428571E-3</v>
      </c>
      <c r="DZ88" s="5">
        <f t="shared" si="132"/>
        <v>2.1561428571428573E-3</v>
      </c>
      <c r="EA88" s="5">
        <f t="shared" si="132"/>
        <v>5.6946428571428578E-4</v>
      </c>
      <c r="EB88" s="5">
        <f t="shared" si="132"/>
        <v>9.8525000000000001E-4</v>
      </c>
      <c r="EC88" s="5">
        <f t="shared" si="132"/>
        <v>1.7206785714285714E-3</v>
      </c>
      <c r="ED88" s="5">
        <f t="shared" si="132"/>
        <v>1.118607142857143E-3</v>
      </c>
      <c r="EE88" s="5">
        <f t="shared" si="132"/>
        <v>5.4795714285714291E-3</v>
      </c>
      <c r="EF88" s="5">
        <f t="shared" si="136"/>
        <v>2.2764999999999999E-3</v>
      </c>
      <c r="EG88" s="5">
        <f t="shared" si="137"/>
        <v>1.8039642857142857E-3</v>
      </c>
      <c r="EH88" s="5">
        <f t="shared" si="138"/>
        <v>9.4735714285714284E-3</v>
      </c>
      <c r="EI88" s="5">
        <f t="shared" si="139"/>
        <v>1.4389642857142858E-3</v>
      </c>
      <c r="EJ88" s="5">
        <f t="shared" si="140"/>
        <v>4.2655000000000002E-3</v>
      </c>
      <c r="EK88" s="5">
        <f t="shared" si="116"/>
        <v>9.8160714285714279E-4</v>
      </c>
      <c r="EL88" s="5">
        <f t="shared" si="163"/>
        <v>3.0792857142857141E-4</v>
      </c>
      <c r="EM88" s="5">
        <f t="shared" si="163"/>
        <v>2.6557999999999998E-2</v>
      </c>
      <c r="EN88" s="5">
        <f t="shared" si="163"/>
        <v>1.5449999999999999E-3</v>
      </c>
      <c r="EO88" s="5">
        <f t="shared" si="163"/>
        <v>2.1832142857142859E-4</v>
      </c>
      <c r="EP88" s="5">
        <f t="shared" si="163"/>
        <v>2.2255357142857142E-3</v>
      </c>
      <c r="EQ88" s="5">
        <f t="shared" si="163"/>
        <v>1.5063928571428572E-3</v>
      </c>
      <c r="ER88" s="5">
        <f t="shared" si="163"/>
        <v>2.565928571428571E-3</v>
      </c>
      <c r="ES88" s="5">
        <f t="shared" si="163"/>
        <v>2.0892857142857145E-3</v>
      </c>
      <c r="ET88" s="5" t="e">
        <f t="shared" si="163"/>
        <v>#N/A</v>
      </c>
      <c r="EU88" s="5">
        <f t="shared" si="163"/>
        <v>8.0389285714285719E-4</v>
      </c>
      <c r="EV88" s="5">
        <f t="shared" si="164"/>
        <v>1.0504642857142859E-3</v>
      </c>
      <c r="EW88" s="5">
        <f t="shared" si="164"/>
        <v>1.6284107142857142E-2</v>
      </c>
      <c r="EX88" s="5">
        <f t="shared" si="164"/>
        <v>1.6899642857142857E-3</v>
      </c>
      <c r="EY88" s="5">
        <f t="shared" si="164"/>
        <v>1.0364642857142857E-3</v>
      </c>
      <c r="EZ88" s="5">
        <f t="shared" si="164"/>
        <v>1.3092571428571427E-2</v>
      </c>
      <c r="FA88" s="5">
        <f t="shared" si="141"/>
        <v>5.743214285714286E-4</v>
      </c>
      <c r="FB88" s="5">
        <f t="shared" si="135"/>
        <v>1.5011071428571428E-3</v>
      </c>
      <c r="FC88" s="5">
        <f t="shared" si="135"/>
        <v>2.479357142857143E-3</v>
      </c>
      <c r="FD88" s="5">
        <f t="shared" si="135"/>
        <v>1.1392857142857144E-4</v>
      </c>
      <c r="FE88" s="5" t="e">
        <f t="shared" si="135"/>
        <v>#N/A</v>
      </c>
      <c r="FF88" s="5" t="e">
        <f t="shared" si="135"/>
        <v>#N/A</v>
      </c>
      <c r="FG88" s="5" t="e">
        <f t="shared" si="135"/>
        <v>#N/A</v>
      </c>
      <c r="FH88" s="5">
        <f t="shared" si="133"/>
        <v>1.1360357142857142E-3</v>
      </c>
      <c r="FI88" s="5">
        <f t="shared" si="133"/>
        <v>1.5107142857142858E-4</v>
      </c>
      <c r="FJ88" s="5">
        <f t="shared" si="133"/>
        <v>1.3967857142857144E-4</v>
      </c>
      <c r="FK88" s="5" t="e">
        <f t="shared" si="133"/>
        <v>#N/A</v>
      </c>
      <c r="FL88" s="5">
        <f t="shared" si="113"/>
        <v>6.0628571428571437E-4</v>
      </c>
      <c r="FM88" s="5">
        <f t="shared" si="113"/>
        <v>1.6818214285714286E-3</v>
      </c>
      <c r="FN88" s="5">
        <f t="shared" si="113"/>
        <v>0</v>
      </c>
      <c r="FO88" s="5">
        <f t="shared" si="113"/>
        <v>1.0281428571428572E-3</v>
      </c>
      <c r="FP88" s="5">
        <f t="shared" si="113"/>
        <v>2.2928571428571429E-4</v>
      </c>
      <c r="FQ88" s="5">
        <f t="shared" si="113"/>
        <v>7.1654642857142863E-3</v>
      </c>
      <c r="FR88" s="5" t="e">
        <f t="shared" si="113"/>
        <v>#N/A</v>
      </c>
      <c r="FS88" s="5">
        <f t="shared" si="113"/>
        <v>4.8797500000000004E-3</v>
      </c>
      <c r="FT88" s="5">
        <f t="shared" si="157"/>
        <v>2.2505357142857145E-3</v>
      </c>
      <c r="FU88" s="5">
        <f t="shared" si="157"/>
        <v>2.4907142857142858E-4</v>
      </c>
      <c r="FV88" s="5">
        <f t="shared" si="157"/>
        <v>3.5950357142857142E-3</v>
      </c>
      <c r="FW88" s="5">
        <f t="shared" si="114"/>
        <v>1.0849999999999999E-4</v>
      </c>
      <c r="FX88" s="5">
        <f t="shared" si="114"/>
        <v>0</v>
      </c>
    </row>
  </sheetData>
  <sheetCalcPr fullCalcOnLoad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20" sqref="N20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ccardena</dc:creator>
  <cp:lastModifiedBy>Jan Havlíček</cp:lastModifiedBy>
  <dcterms:created xsi:type="dcterms:W3CDTF">2001-09-25T18:52:56Z</dcterms:created>
  <dcterms:modified xsi:type="dcterms:W3CDTF">2023-09-13T17:39:47Z</dcterms:modified>
</cp:coreProperties>
</file>