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AAB5D7-4EAD-49B8-A69D-07984219AF1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Facility Breakdown" sheetId="3" r:id="rId3"/>
  </sheets>
  <calcPr calcId="0"/>
</workbook>
</file>

<file path=xl/calcChain.xml><?xml version="1.0" encoding="utf-8"?>
<calcChain xmlns="http://schemas.openxmlformats.org/spreadsheetml/2006/main">
  <c r="O4" i="3" l="1"/>
  <c r="P4" i="3"/>
  <c r="O5" i="3"/>
  <c r="P5" i="3"/>
  <c r="O6" i="3"/>
  <c r="P6" i="3"/>
  <c r="O7" i="3"/>
  <c r="P7" i="3"/>
  <c r="O8" i="3"/>
  <c r="B9" i="3"/>
  <c r="C9" i="3"/>
  <c r="D9" i="3"/>
  <c r="E9" i="3"/>
  <c r="F9" i="3"/>
  <c r="G9" i="3"/>
  <c r="H9" i="3"/>
  <c r="I9" i="3"/>
  <c r="J9" i="3"/>
  <c r="K9" i="3"/>
  <c r="L9" i="3"/>
  <c r="O9" i="3"/>
  <c r="P9" i="3"/>
  <c r="L17" i="3"/>
  <c r="O17" i="3"/>
  <c r="O18" i="3"/>
  <c r="C3" i="1"/>
  <c r="C4" i="1"/>
  <c r="C6" i="1"/>
  <c r="D4" i="2"/>
  <c r="D5" i="2"/>
  <c r="E5" i="2"/>
  <c r="D6" i="2"/>
  <c r="E6" i="2"/>
  <c r="D7" i="2"/>
  <c r="E7" i="2"/>
  <c r="C8" i="2"/>
  <c r="D8" i="2"/>
  <c r="E8" i="2"/>
  <c r="C9" i="2"/>
  <c r="D9" i="2"/>
  <c r="E9" i="2"/>
  <c r="C10" i="2"/>
  <c r="D10" i="2"/>
  <c r="E10" i="2"/>
  <c r="D11" i="2"/>
  <c r="B12" i="2"/>
  <c r="C12" i="2"/>
  <c r="D12" i="2"/>
  <c r="E12" i="2"/>
  <c r="F12" i="2"/>
</calcChain>
</file>

<file path=xl/sharedStrings.xml><?xml version="1.0" encoding="utf-8"?>
<sst xmlns="http://schemas.openxmlformats.org/spreadsheetml/2006/main" count="34" uniqueCount="29">
  <si>
    <t>Delano Energy Company</t>
  </si>
  <si>
    <t>Wheelabrator Shasta</t>
  </si>
  <si>
    <t>EESI</t>
  </si>
  <si>
    <t>Purchased from EPMI</t>
  </si>
  <si>
    <t>EEM</t>
  </si>
  <si>
    <t>Total</t>
  </si>
  <si>
    <t>Purchases</t>
  </si>
  <si>
    <t>Total Purchases</t>
  </si>
  <si>
    <t>Facility (MWh)</t>
  </si>
  <si>
    <t>Enron Energy Services</t>
  </si>
  <si>
    <t>Wheelabrator Martel</t>
  </si>
  <si>
    <t>NOTE: There were no listed purchases from EPMI. However, Delano and Wheelabrator purchases are known to be through EPMI.</t>
  </si>
  <si>
    <t xml:space="preserve">Enron Energy Marketing </t>
  </si>
  <si>
    <t>EPMI</t>
  </si>
  <si>
    <t>August 2000 MPR</t>
  </si>
  <si>
    <t>September 2000 MPR</t>
  </si>
  <si>
    <t>Delano</t>
  </si>
  <si>
    <t>October 2000 MPR</t>
  </si>
  <si>
    <t>December 2000 MPR</t>
  </si>
  <si>
    <t>June 2000 MPR</t>
  </si>
  <si>
    <t>Total EES</t>
  </si>
  <si>
    <t>Total -EEMC</t>
  </si>
  <si>
    <t>EES annual report</t>
  </si>
  <si>
    <t>Purchases/Sales from/to EPMI/EES</t>
  </si>
  <si>
    <t>EPMI annual report</t>
  </si>
  <si>
    <t>Summation of MPRs</t>
  </si>
  <si>
    <t>Auditor's Report</t>
  </si>
  <si>
    <t>Difference from MPR calculation by staff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</si>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</sst>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7" fontId="0" fillId="0" borderId="0" xfId="0" applyNumberFormat="1"/>
    <xf numFmtId="3" fontId="2" fillId="0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1" xfId="1" applyNumberFormat="1" applyFont="1" applyBorder="1"/>
    <xf numFmtId="166" fontId="0" fillId="0" borderId="0" xfId="0" applyNumberFormat="1"/>
    <xf numFmtId="0" fontId="3" fillId="0" borderId="0" xfId="0" applyFont="1"/>
    <xf numFmtId="166" fontId="0" fillId="2" borderId="0" xfId="1" applyNumberFormat="1" applyFont="1" applyFill="1"/>
    <xf numFmtId="0" fontId="0" fillId="3" borderId="0" xfId="0" applyFill="1"/>
    <xf numFmtId="166" fontId="0" fillId="3" borderId="0" xfId="1" applyNumberFormat="1" applyFont="1" applyFill="1"/>
    <xf numFmtId="0" fontId="0" fillId="4" borderId="0" xfId="0" applyFill="1"/>
    <xf numFmtId="166" fontId="0" fillId="4" borderId="0" xfId="1" applyNumberFormat="1" applyFont="1" applyFill="1"/>
    <xf numFmtId="0" fontId="0" fillId="2" borderId="0" xfId="0" applyFill="1"/>
    <xf numFmtId="166" fontId="0" fillId="5" borderId="0" xfId="1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wrapText="1"/>
    </xf>
    <xf numFmtId="17" fontId="2" fillId="0" borderId="0" xfId="0" applyNumberFormat="1" applyFont="1" applyFill="1" applyBorder="1" applyAlignment="1">
      <alignment horizontal="center" wrapText="1"/>
    </xf>
    <xf numFmtId="3" fontId="0" fillId="0" borderId="0" xfId="0" applyNumberFormat="1" applyFill="1" applyBorder="1"/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" sqref="A2"/>
    </sheetView>
  </sheetViews>
  <sheetFormatPr defaultRowHeight="12.75" x14ac:dyDescent="0.2"/>
  <cols>
    <col min="1" max="1" width="19.28515625" style="27" customWidth="1"/>
    <col min="2" max="2" width="12.85546875" style="16" bestFit="1" customWidth="1"/>
    <col min="3" max="3" width="14.42578125" style="16" bestFit="1" customWidth="1"/>
    <col min="4" max="4" width="15.7109375" style="16" bestFit="1" customWidth="1"/>
    <col min="5" max="5" width="13.28515625" style="16" bestFit="1" customWidth="1"/>
    <col min="6" max="6" width="10.140625" style="16" bestFit="1" customWidth="1"/>
    <col min="7" max="16384" width="9.140625" style="16"/>
  </cols>
  <sheetData>
    <row r="1" spans="1:5" x14ac:dyDescent="0.2">
      <c r="A1" s="27" t="s">
        <v>28</v>
      </c>
    </row>
    <row r="2" spans="1:5" x14ac:dyDescent="0.2">
      <c r="A2" s="27" t="s">
        <v>23</v>
      </c>
      <c r="C2" s="16" t="s">
        <v>27</v>
      </c>
    </row>
    <row r="3" spans="1:5" x14ac:dyDescent="0.2">
      <c r="A3" s="28" t="s">
        <v>22</v>
      </c>
      <c r="B3" s="25">
        <v>231978</v>
      </c>
      <c r="C3" s="25">
        <f>B3-B5</f>
        <v>3669</v>
      </c>
      <c r="D3" s="17"/>
      <c r="E3" s="17"/>
    </row>
    <row r="4" spans="1:5" x14ac:dyDescent="0.2">
      <c r="A4" s="26" t="s">
        <v>24</v>
      </c>
      <c r="B4" s="25">
        <v>312658</v>
      </c>
      <c r="C4" s="25">
        <f>B4-B5</f>
        <v>84349</v>
      </c>
      <c r="D4" s="18"/>
      <c r="E4" s="19"/>
    </row>
    <row r="5" spans="1:5" x14ac:dyDescent="0.2">
      <c r="A5" s="28" t="s">
        <v>25</v>
      </c>
      <c r="B5" s="25">
        <v>228309</v>
      </c>
      <c r="C5" s="25"/>
      <c r="D5" s="20"/>
      <c r="E5" s="2"/>
    </row>
    <row r="6" spans="1:5" x14ac:dyDescent="0.2">
      <c r="A6" s="29" t="s">
        <v>26</v>
      </c>
      <c r="B6" s="21">
        <v>213795</v>
      </c>
      <c r="C6" s="25">
        <f>B6-B5</f>
        <v>-14514</v>
      </c>
      <c r="D6" s="21"/>
      <c r="E6" s="21"/>
    </row>
    <row r="7" spans="1:5" x14ac:dyDescent="0.2">
      <c r="A7" s="28"/>
      <c r="B7" s="22"/>
      <c r="C7" s="22"/>
      <c r="D7" s="23"/>
      <c r="E7" s="2"/>
    </row>
    <row r="8" spans="1:5" x14ac:dyDescent="0.2">
      <c r="A8" s="28"/>
      <c r="B8" s="22"/>
      <c r="C8" s="22"/>
      <c r="D8" s="23"/>
      <c r="E8" s="2"/>
    </row>
    <row r="9" spans="1:5" x14ac:dyDescent="0.2">
      <c r="A9" s="28"/>
      <c r="B9" s="22"/>
      <c r="C9" s="22"/>
      <c r="D9" s="23"/>
      <c r="E9" s="2"/>
    </row>
    <row r="10" spans="1:5" x14ac:dyDescent="0.2">
      <c r="A10" s="28"/>
      <c r="B10" s="22"/>
      <c r="C10" s="22"/>
      <c r="D10" s="23"/>
      <c r="E10" s="2"/>
    </row>
    <row r="11" spans="1:5" x14ac:dyDescent="0.2">
      <c r="A11" s="28"/>
      <c r="B11" s="22"/>
      <c r="C11" s="22"/>
      <c r="D11" s="23"/>
      <c r="E11" s="2"/>
    </row>
    <row r="12" spans="1:5" x14ac:dyDescent="0.2">
      <c r="A12" s="28"/>
      <c r="B12" s="22"/>
      <c r="C12" s="22"/>
      <c r="D12" s="23"/>
      <c r="E12" s="2"/>
    </row>
    <row r="13" spans="1:5" x14ac:dyDescent="0.2">
      <c r="A13" s="28"/>
      <c r="B13" s="22"/>
      <c r="C13" s="22"/>
      <c r="D13" s="23"/>
      <c r="E13" s="2"/>
    </row>
    <row r="14" spans="1:5" x14ac:dyDescent="0.2">
      <c r="A14" s="28"/>
      <c r="B14" s="22"/>
      <c r="C14" s="22"/>
      <c r="D14" s="23"/>
      <c r="E14" s="2"/>
    </row>
    <row r="15" spans="1:5" x14ac:dyDescent="0.2">
      <c r="A15" s="28"/>
      <c r="B15" s="22"/>
      <c r="C15" s="22"/>
      <c r="D15" s="23"/>
      <c r="E15" s="2"/>
    </row>
    <row r="16" spans="1:5" x14ac:dyDescent="0.2">
      <c r="A16" s="26"/>
      <c r="B16" s="18"/>
      <c r="C16" s="18"/>
      <c r="D16" s="18"/>
      <c r="E16" s="18"/>
    </row>
    <row r="17" spans="1:5" x14ac:dyDescent="0.2">
      <c r="A17" s="28"/>
      <c r="B17" s="17"/>
      <c r="C17" s="17"/>
      <c r="D17" s="17"/>
      <c r="E17" s="17"/>
    </row>
    <row r="18" spans="1:5" x14ac:dyDescent="0.2">
      <c r="A18" s="28"/>
      <c r="B18" s="20"/>
      <c r="C18" s="20"/>
      <c r="D18" s="20"/>
      <c r="E18" s="20"/>
    </row>
    <row r="19" spans="1:5" x14ac:dyDescent="0.2">
      <c r="A19" s="28"/>
      <c r="B19" s="20"/>
      <c r="C19" s="20"/>
      <c r="D19" s="20"/>
      <c r="E19" s="20"/>
    </row>
    <row r="20" spans="1:5" x14ac:dyDescent="0.2">
      <c r="A20" s="28"/>
      <c r="B20" s="20"/>
      <c r="C20" s="20"/>
      <c r="D20" s="20"/>
      <c r="E20" s="20"/>
    </row>
    <row r="23" spans="1:5" x14ac:dyDescent="0.2">
      <c r="A23" s="28"/>
      <c r="B23" s="17"/>
      <c r="C23" s="17"/>
      <c r="D23" s="17"/>
      <c r="E23" s="17"/>
    </row>
    <row r="24" spans="1:5" x14ac:dyDescent="0.2">
      <c r="A24" s="26"/>
      <c r="B24" s="18"/>
      <c r="C24" s="18"/>
      <c r="D24" s="18"/>
      <c r="E24" s="19"/>
    </row>
    <row r="25" spans="1:5" x14ac:dyDescent="0.2">
      <c r="A25" s="28"/>
      <c r="B25" s="20"/>
      <c r="C25" s="20"/>
      <c r="D25" s="20"/>
      <c r="E25" s="2"/>
    </row>
    <row r="26" spans="1:5" x14ac:dyDescent="0.2">
      <c r="A26" s="29"/>
      <c r="B26" s="21"/>
      <c r="C26" s="21"/>
      <c r="D26" s="21"/>
      <c r="E26" s="21"/>
    </row>
    <row r="27" spans="1:5" x14ac:dyDescent="0.2">
      <c r="A27" s="28"/>
      <c r="B27" s="22"/>
      <c r="C27" s="22"/>
      <c r="D27" s="23"/>
      <c r="E27" s="2"/>
    </row>
    <row r="28" spans="1:5" x14ac:dyDescent="0.2">
      <c r="A28" s="28"/>
      <c r="B28" s="22"/>
      <c r="C28" s="22"/>
      <c r="D28" s="23"/>
      <c r="E28" s="2"/>
    </row>
    <row r="29" spans="1:5" x14ac:dyDescent="0.2">
      <c r="A29" s="28"/>
      <c r="B29" s="22"/>
      <c r="C29" s="22"/>
      <c r="D29" s="23"/>
      <c r="E29" s="2"/>
    </row>
    <row r="30" spans="1:5" x14ac:dyDescent="0.2">
      <c r="A30" s="28"/>
      <c r="B30" s="22"/>
      <c r="C30" s="22"/>
      <c r="D30" s="23"/>
      <c r="E30" s="2"/>
    </row>
    <row r="31" spans="1:5" x14ac:dyDescent="0.2">
      <c r="A31" s="28"/>
      <c r="B31" s="22"/>
      <c r="C31" s="22"/>
      <c r="D31" s="23"/>
      <c r="E31" s="2"/>
    </row>
    <row r="32" spans="1:5" x14ac:dyDescent="0.2">
      <c r="A32" s="28"/>
      <c r="B32" s="22"/>
      <c r="C32" s="22"/>
      <c r="D32" s="23"/>
      <c r="E32" s="2"/>
    </row>
    <row r="33" spans="1:6" x14ac:dyDescent="0.2">
      <c r="A33" s="28"/>
      <c r="B33" s="22"/>
      <c r="C33" s="22"/>
      <c r="D33" s="23"/>
      <c r="E33" s="2"/>
      <c r="F33" s="24"/>
    </row>
    <row r="34" spans="1:6" x14ac:dyDescent="0.2">
      <c r="A34" s="26"/>
      <c r="B34" s="18"/>
      <c r="C34" s="18"/>
      <c r="D34" s="18"/>
      <c r="E34" s="18"/>
    </row>
    <row r="35" spans="1:6" x14ac:dyDescent="0.2">
      <c r="A35" s="28"/>
      <c r="B35" s="17"/>
      <c r="C35" s="17"/>
      <c r="D35" s="17"/>
      <c r="E35" s="17"/>
    </row>
    <row r="36" spans="1:6" x14ac:dyDescent="0.2">
      <c r="A36" s="28"/>
      <c r="B36" s="20"/>
      <c r="C36" s="20"/>
      <c r="D36" s="20"/>
      <c r="E36" s="20"/>
    </row>
    <row r="37" spans="1:6" x14ac:dyDescent="0.2">
      <c r="A37" s="28"/>
      <c r="B37" s="20"/>
      <c r="C37" s="20"/>
      <c r="D37" s="20"/>
      <c r="E37" s="2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2" sqref="F12"/>
    </sheetView>
  </sheetViews>
  <sheetFormatPr defaultRowHeight="12.75" x14ac:dyDescent="0.2"/>
  <cols>
    <col min="2" max="2" width="11.28515625" bestFit="1" customWidth="1"/>
    <col min="3" max="3" width="10.28515625" bestFit="1" customWidth="1"/>
    <col min="4" max="4" width="11.28515625" bestFit="1" customWidth="1"/>
  </cols>
  <sheetData>
    <row r="2" spans="1:6" x14ac:dyDescent="0.2">
      <c r="A2" t="s">
        <v>3</v>
      </c>
    </row>
    <row r="3" spans="1:6" x14ac:dyDescent="0.2">
      <c r="B3" t="s">
        <v>2</v>
      </c>
      <c r="C3" t="s">
        <v>4</v>
      </c>
      <c r="D3" t="s">
        <v>5</v>
      </c>
    </row>
    <row r="4" spans="1:6" x14ac:dyDescent="0.2">
      <c r="A4" s="1">
        <v>36678</v>
      </c>
      <c r="B4" s="3"/>
      <c r="C4" s="3">
        <v>720</v>
      </c>
      <c r="D4" s="3">
        <f>SUM(B4:C4)</f>
        <v>720</v>
      </c>
      <c r="E4">
        <v>168</v>
      </c>
    </row>
    <row r="5" spans="1:6" x14ac:dyDescent="0.2">
      <c r="A5" s="1">
        <v>36708</v>
      </c>
      <c r="B5" s="3"/>
      <c r="C5" s="3"/>
      <c r="D5" s="3">
        <f t="shared" ref="D5:D11" si="0">SUM(B5:C5)</f>
        <v>0</v>
      </c>
      <c r="E5">
        <f>332+412</f>
        <v>744</v>
      </c>
    </row>
    <row r="6" spans="1:6" x14ac:dyDescent="0.2">
      <c r="A6" s="1">
        <v>36739</v>
      </c>
      <c r="B6" s="3">
        <v>155826</v>
      </c>
      <c r="C6" s="3"/>
      <c r="D6" s="3">
        <f t="shared" si="0"/>
        <v>155826</v>
      </c>
      <c r="E6">
        <f>284+460</f>
        <v>744</v>
      </c>
    </row>
    <row r="7" spans="1:6" x14ac:dyDescent="0.2">
      <c r="A7" s="1">
        <v>36770</v>
      </c>
      <c r="B7" s="3">
        <v>72483</v>
      </c>
      <c r="C7" s="3"/>
      <c r="D7" s="3">
        <f t="shared" si="0"/>
        <v>72483</v>
      </c>
      <c r="E7">
        <f>284+436</f>
        <v>720</v>
      </c>
    </row>
    <row r="8" spans="1:6" x14ac:dyDescent="0.2">
      <c r="A8" s="1">
        <v>36800</v>
      </c>
      <c r="B8" s="3"/>
      <c r="C8" s="3">
        <f>19445+7823+1182</f>
        <v>28450</v>
      </c>
      <c r="D8" s="3">
        <f t="shared" si="0"/>
        <v>28450</v>
      </c>
      <c r="E8">
        <f>283+462</f>
        <v>745</v>
      </c>
    </row>
    <row r="9" spans="1:6" x14ac:dyDescent="0.2">
      <c r="A9" s="1">
        <v>36831</v>
      </c>
      <c r="B9" s="3"/>
      <c r="C9" s="3">
        <f>8389+115+1776+2976+2880+2976</f>
        <v>19112</v>
      </c>
      <c r="D9" s="3">
        <f t="shared" si="0"/>
        <v>19112</v>
      </c>
      <c r="E9">
        <f>282+438</f>
        <v>720</v>
      </c>
    </row>
    <row r="10" spans="1:6" x14ac:dyDescent="0.2">
      <c r="A10" s="1">
        <v>36861</v>
      </c>
      <c r="B10" s="3"/>
      <c r="C10" s="3">
        <f>9525+1153+10000</f>
        <v>20678</v>
      </c>
      <c r="D10" s="3">
        <f t="shared" si="0"/>
        <v>20678</v>
      </c>
      <c r="E10">
        <f>282+462</f>
        <v>744</v>
      </c>
    </row>
    <row r="11" spans="1:6" ht="13.5" thickBot="1" x14ac:dyDescent="0.25">
      <c r="A11" s="1">
        <v>36892</v>
      </c>
      <c r="B11" s="4">
        <v>31081.08</v>
      </c>
      <c r="C11" s="4"/>
      <c r="D11" s="4">
        <f t="shared" si="0"/>
        <v>31081.08</v>
      </c>
      <c r="E11">
        <v>126</v>
      </c>
    </row>
    <row r="12" spans="1:6" ht="13.5" thickTop="1" x14ac:dyDescent="0.2">
      <c r="A12" t="s">
        <v>5</v>
      </c>
      <c r="B12" s="3">
        <f>SUM(B4:B11)</f>
        <v>259390.08000000002</v>
      </c>
      <c r="C12" s="3">
        <f>SUM(C4:C10)</f>
        <v>68960</v>
      </c>
      <c r="D12" s="3">
        <f>B12+C12</f>
        <v>328350.08000000002</v>
      </c>
      <c r="E12">
        <f>SUM(E4:E11)</f>
        <v>4711</v>
      </c>
      <c r="F12" s="5">
        <f>D12+E12</f>
        <v>333061.08</v>
      </c>
    </row>
    <row r="13" spans="1:6" x14ac:dyDescent="0.2">
      <c r="B13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P9" sqref="P9"/>
    </sheetView>
  </sheetViews>
  <sheetFormatPr defaultRowHeight="12.75" x14ac:dyDescent="0.2"/>
  <cols>
    <col min="1" max="1" width="21.42578125" bestFit="1" customWidth="1"/>
    <col min="2" max="3" width="9.28515625" customWidth="1"/>
    <col min="4" max="4" width="10.28515625" customWidth="1"/>
    <col min="6" max="6" width="9.28515625" customWidth="1"/>
    <col min="7" max="8" width="10.28515625" customWidth="1"/>
    <col min="10" max="11" width="9.28515625" customWidth="1"/>
    <col min="12" max="12" width="10.28515625" customWidth="1"/>
    <col min="13" max="14" width="9.28515625" customWidth="1"/>
    <col min="15" max="15" width="11.28515625" customWidth="1"/>
  </cols>
  <sheetData>
    <row r="1" spans="1:16" x14ac:dyDescent="0.2">
      <c r="A1" s="6" t="s">
        <v>9</v>
      </c>
    </row>
    <row r="2" spans="1:16" x14ac:dyDescent="0.2">
      <c r="A2" s="6" t="s">
        <v>8</v>
      </c>
      <c r="B2" s="1">
        <v>36526</v>
      </c>
      <c r="C2" s="1">
        <v>36557</v>
      </c>
      <c r="D2" s="1">
        <v>36586</v>
      </c>
      <c r="E2" s="1">
        <v>36617</v>
      </c>
      <c r="F2" s="1">
        <v>36647</v>
      </c>
      <c r="G2" s="1">
        <v>36678</v>
      </c>
      <c r="H2" s="1">
        <v>36708</v>
      </c>
      <c r="I2" s="1">
        <v>36739</v>
      </c>
      <c r="J2" s="1">
        <v>36770</v>
      </c>
      <c r="K2" s="1">
        <v>36800</v>
      </c>
      <c r="L2" s="1">
        <v>36831</v>
      </c>
      <c r="M2" s="1">
        <v>36861</v>
      </c>
      <c r="N2" s="1">
        <v>36923</v>
      </c>
      <c r="O2" t="s">
        <v>20</v>
      </c>
      <c r="P2" t="s">
        <v>5</v>
      </c>
    </row>
    <row r="3" spans="1:16" x14ac:dyDescent="0.2">
      <c r="A3" s="6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x14ac:dyDescent="0.2">
      <c r="A4" t="s">
        <v>0</v>
      </c>
      <c r="B4" s="3"/>
      <c r="C4" s="9">
        <v>22386</v>
      </c>
      <c r="D4" s="9">
        <v>33163</v>
      </c>
      <c r="E4" s="9">
        <v>9547</v>
      </c>
      <c r="F4" s="3"/>
      <c r="G4" s="9">
        <v>16820</v>
      </c>
      <c r="H4" s="9">
        <v>25598</v>
      </c>
      <c r="I4" s="9">
        <v>28839</v>
      </c>
      <c r="J4" s="11">
        <v>26763</v>
      </c>
      <c r="K4" s="11">
        <v>27231</v>
      </c>
      <c r="L4" s="3"/>
      <c r="M4" s="3"/>
      <c r="N4" s="3"/>
      <c r="O4" s="3">
        <f>SUM(B4:N4)</f>
        <v>190347</v>
      </c>
      <c r="P4" s="5">
        <f>O4+O18</f>
        <v>191067</v>
      </c>
    </row>
    <row r="5" spans="1:16" x14ac:dyDescent="0.2">
      <c r="A5" t="s">
        <v>10</v>
      </c>
      <c r="B5" s="3"/>
      <c r="C5" s="3"/>
      <c r="D5" s="3"/>
      <c r="E5" s="3"/>
      <c r="F5" s="3"/>
      <c r="G5" s="3"/>
      <c r="H5" s="9">
        <v>9466</v>
      </c>
      <c r="I5" s="9">
        <v>9937</v>
      </c>
      <c r="J5" s="11">
        <v>8268</v>
      </c>
      <c r="K5" s="11">
        <v>8138</v>
      </c>
      <c r="L5" s="3"/>
      <c r="M5" s="3"/>
      <c r="N5" s="3"/>
      <c r="O5" s="3">
        <f>SUM(B5:N5)</f>
        <v>35809</v>
      </c>
      <c r="P5" s="5">
        <f>O5</f>
        <v>35809</v>
      </c>
    </row>
    <row r="6" spans="1:16" x14ac:dyDescent="0.2">
      <c r="A6" t="s">
        <v>1</v>
      </c>
      <c r="B6" s="3"/>
      <c r="C6" s="3"/>
      <c r="D6" s="3"/>
      <c r="E6" s="3"/>
      <c r="F6" s="3"/>
      <c r="G6" s="3"/>
      <c r="H6" s="3"/>
      <c r="I6" s="9">
        <v>70</v>
      </c>
      <c r="J6" s="11">
        <v>822</v>
      </c>
      <c r="K6" s="11">
        <v>1261</v>
      </c>
      <c r="L6" s="3"/>
      <c r="M6" s="3"/>
      <c r="N6" s="3"/>
      <c r="O6" s="3">
        <f>SUM(B6:N6)</f>
        <v>2153</v>
      </c>
      <c r="P6" s="5">
        <f>O6</f>
        <v>2153</v>
      </c>
    </row>
    <row r="7" spans="1:16" x14ac:dyDescent="0.2">
      <c r="A7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f>SUM(B7:N7)</f>
        <v>0</v>
      </c>
      <c r="P7" s="5">
        <f>O17</f>
        <v>47562</v>
      </c>
    </row>
    <row r="8" spans="1:16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f>SUM(B8:N8)</f>
        <v>0</v>
      </c>
    </row>
    <row r="9" spans="1:16" x14ac:dyDescent="0.2">
      <c r="A9" t="s">
        <v>7</v>
      </c>
      <c r="B9" s="3">
        <f>SUM(B4:B8)</f>
        <v>0</v>
      </c>
      <c r="C9" s="3">
        <f t="shared" ref="C9:I9" si="0">SUM(C4:C8)</f>
        <v>22386</v>
      </c>
      <c r="D9" s="3">
        <f t="shared" si="0"/>
        <v>33163</v>
      </c>
      <c r="E9" s="3">
        <f t="shared" si="0"/>
        <v>9547</v>
      </c>
      <c r="F9" s="3">
        <f t="shared" si="0"/>
        <v>0</v>
      </c>
      <c r="G9" s="3">
        <f t="shared" si="0"/>
        <v>16820</v>
      </c>
      <c r="H9" s="3">
        <f t="shared" si="0"/>
        <v>35064</v>
      </c>
      <c r="I9" s="3">
        <f t="shared" si="0"/>
        <v>38846</v>
      </c>
      <c r="J9" s="3">
        <f>SUM(J4:J8)</f>
        <v>35853</v>
      </c>
      <c r="K9" s="3">
        <f>SUM(K4:K8)</f>
        <v>36630</v>
      </c>
      <c r="L9" s="3">
        <f>SUM(L4:L8)</f>
        <v>0</v>
      </c>
      <c r="M9" s="3"/>
      <c r="N9" s="3"/>
      <c r="O9" s="3">
        <f>SUM(O4:O8)</f>
        <v>228309</v>
      </c>
      <c r="P9" s="3">
        <f>SUM(P4:P8)</f>
        <v>276591</v>
      </c>
    </row>
    <row r="10" spans="1:16" x14ac:dyDescent="0.2">
      <c r="A10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6" x14ac:dyDescent="0.2">
      <c r="A11" s="8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6" x14ac:dyDescent="0.2">
      <c r="A12" s="10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4" spans="1:16" x14ac:dyDescent="0.2">
      <c r="A14" s="6" t="s">
        <v>12</v>
      </c>
    </row>
    <row r="15" spans="1:16" x14ac:dyDescent="0.2">
      <c r="A15" s="6" t="s">
        <v>8</v>
      </c>
      <c r="B15" s="1">
        <v>36526</v>
      </c>
      <c r="C15" s="1">
        <v>36557</v>
      </c>
      <c r="D15" s="1">
        <v>36586</v>
      </c>
      <c r="E15" s="1">
        <v>36617</v>
      </c>
      <c r="F15" s="1">
        <v>36647</v>
      </c>
      <c r="G15" s="1">
        <v>36678</v>
      </c>
      <c r="H15" s="1">
        <v>36708</v>
      </c>
      <c r="I15" s="1">
        <v>36739</v>
      </c>
      <c r="J15" s="1">
        <v>36770</v>
      </c>
      <c r="K15" s="1">
        <v>36800</v>
      </c>
      <c r="L15" s="1">
        <v>36831</v>
      </c>
      <c r="M15" s="1">
        <v>36861</v>
      </c>
      <c r="N15" s="1">
        <v>36923</v>
      </c>
      <c r="O15" t="s">
        <v>21</v>
      </c>
    </row>
    <row r="16" spans="1:16" x14ac:dyDescent="0.2">
      <c r="A16" s="6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5" x14ac:dyDescent="0.2">
      <c r="A17" t="s">
        <v>13</v>
      </c>
      <c r="B17" s="3"/>
      <c r="C17" s="3"/>
      <c r="D17" s="3"/>
      <c r="E17" s="3"/>
      <c r="F17" s="3"/>
      <c r="G17" s="13">
        <v>115</v>
      </c>
      <c r="H17" s="13">
        <v>1776</v>
      </c>
      <c r="I17" s="13">
        <v>2976</v>
      </c>
      <c r="J17" s="13">
        <v>2880</v>
      </c>
      <c r="K17" s="13">
        <v>2976</v>
      </c>
      <c r="L17" s="7">
        <f>19445+7823+1182</f>
        <v>28450</v>
      </c>
      <c r="M17" s="13">
        <v>8389</v>
      </c>
      <c r="N17" s="3"/>
      <c r="O17" s="3">
        <f>SUM(B17:N17)</f>
        <v>47562</v>
      </c>
    </row>
    <row r="18" spans="1:15" x14ac:dyDescent="0.2">
      <c r="A18" t="s">
        <v>16</v>
      </c>
      <c r="E18" s="15">
        <v>720</v>
      </c>
      <c r="O18">
        <f>SUM(B18:N18)</f>
        <v>720</v>
      </c>
    </row>
    <row r="19" spans="1:15" x14ac:dyDescent="0.2">
      <c r="A19" s="15" t="s">
        <v>19</v>
      </c>
    </row>
    <row r="20" spans="1:15" x14ac:dyDescent="0.2">
      <c r="A20" s="12" t="s">
        <v>17</v>
      </c>
    </row>
    <row r="21" spans="1:15" x14ac:dyDescent="0.2">
      <c r="A21" s="14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Facility Breakdown</vt:lpstr>
    </vt:vector>
  </TitlesOfParts>
  <Company>CA Energy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Jan Havlíček</cp:lastModifiedBy>
  <dcterms:created xsi:type="dcterms:W3CDTF">2001-10-10T16:30:44Z</dcterms:created>
  <dcterms:modified xsi:type="dcterms:W3CDTF">2023-09-13T17:51:50Z</dcterms:modified>
</cp:coreProperties>
</file>