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39D62F-D32C-4AEA-914A-29FD4A145F54}" xr6:coauthVersionLast="47" xr6:coauthVersionMax="47" xr10:uidLastSave="{00000000-0000-0000-0000-000000000000}"/>
  <bookViews>
    <workbookView xWindow="-120" yWindow="-120" windowWidth="38640" windowHeight="15720" tabRatio="681" firstSheet="2" activeTab="7"/>
  </bookViews>
  <sheets>
    <sheet name="JAN-2001" sheetId="1" r:id="rId1"/>
    <sheet name="FEB-2001" sheetId="2" r:id="rId2"/>
    <sheet name="MAR-2001" sheetId="3" r:id="rId3"/>
    <sheet name="APR-2001" sheetId="4" r:id="rId4"/>
    <sheet name="MAY-2001" sheetId="5" r:id="rId5"/>
    <sheet name="JUN-2001" sheetId="6" r:id="rId6"/>
    <sheet name="JUL-2001" sheetId="7" r:id="rId7"/>
    <sheet name="AUG-2001" sheetId="8" r:id="rId8"/>
    <sheet name="SEP-2001" sheetId="9" r:id="rId9"/>
    <sheet name="OCT-2001" sheetId="10" r:id="rId10"/>
  </sheets>
  <externalReferences>
    <externalReference r:id="rId11"/>
    <externalReference r:id="rId12"/>
  </externalReferences>
  <definedNames>
    <definedName name="CorMove">[1]Correllations!$I$4:$J$229</definedName>
    <definedName name="Correllate">[1]Correllations!$B$3:$G$229</definedName>
    <definedName name="GDCorMove">#REF!</definedName>
    <definedName name="GDcorr">#REF!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P107" i="4"/>
  <c r="J3" i="8"/>
  <c r="M3" i="8"/>
  <c r="N3" i="8"/>
  <c r="O3" i="8"/>
  <c r="P3" i="8"/>
  <c r="Q3" i="8"/>
  <c r="R3" i="8"/>
  <c r="J4" i="8"/>
  <c r="M4" i="8"/>
  <c r="N4" i="8"/>
  <c r="O4" i="8"/>
  <c r="P4" i="8"/>
  <c r="Q4" i="8"/>
  <c r="R4" i="8"/>
  <c r="J5" i="8"/>
  <c r="M5" i="8"/>
  <c r="N5" i="8"/>
  <c r="O5" i="8"/>
  <c r="P5" i="8"/>
  <c r="Q5" i="8"/>
  <c r="R5" i="8"/>
  <c r="J6" i="8"/>
  <c r="M6" i="8"/>
  <c r="N6" i="8"/>
  <c r="O6" i="8"/>
  <c r="P6" i="8"/>
  <c r="Q6" i="8"/>
  <c r="R6" i="8"/>
  <c r="J7" i="8"/>
  <c r="M7" i="8"/>
  <c r="N7" i="8"/>
  <c r="O7" i="8"/>
  <c r="P7" i="8"/>
  <c r="Q7" i="8"/>
  <c r="R7" i="8"/>
  <c r="J8" i="8"/>
  <c r="M8" i="8"/>
  <c r="N8" i="8"/>
  <c r="O8" i="8"/>
  <c r="P8" i="8"/>
  <c r="Q8" i="8"/>
  <c r="R8" i="8"/>
  <c r="J9" i="8"/>
  <c r="M9" i="8"/>
  <c r="N9" i="8"/>
  <c r="O9" i="8"/>
  <c r="P9" i="8"/>
  <c r="Q9" i="8"/>
  <c r="R9" i="8"/>
  <c r="J10" i="8"/>
  <c r="M10" i="8"/>
  <c r="N10" i="8"/>
  <c r="O10" i="8"/>
  <c r="P10" i="8"/>
  <c r="Q10" i="8"/>
  <c r="R10" i="8"/>
  <c r="J11" i="8"/>
  <c r="M11" i="8"/>
  <c r="N11" i="8"/>
  <c r="O11" i="8"/>
  <c r="P11" i="8"/>
  <c r="Q11" i="8"/>
  <c r="R11" i="8"/>
  <c r="J12" i="8"/>
  <c r="M12" i="8"/>
  <c r="N12" i="8"/>
  <c r="O12" i="8"/>
  <c r="P12" i="8"/>
  <c r="Q12" i="8"/>
  <c r="R12" i="8"/>
  <c r="J13" i="8"/>
  <c r="M13" i="8"/>
  <c r="N13" i="8"/>
  <c r="O13" i="8"/>
  <c r="P13" i="8"/>
  <c r="Q13" i="8"/>
  <c r="R13" i="8"/>
  <c r="J14" i="8"/>
  <c r="M14" i="8"/>
  <c r="N14" i="8"/>
  <c r="O14" i="8"/>
  <c r="P14" i="8"/>
  <c r="Q14" i="8"/>
  <c r="R14" i="8"/>
  <c r="J15" i="8"/>
  <c r="M15" i="8"/>
  <c r="N15" i="8"/>
  <c r="O15" i="8"/>
  <c r="P15" i="8"/>
  <c r="Q15" i="8"/>
  <c r="R15" i="8"/>
  <c r="J16" i="8"/>
  <c r="M16" i="8"/>
  <c r="N16" i="8"/>
  <c r="O16" i="8"/>
  <c r="P16" i="8"/>
  <c r="Q16" i="8"/>
  <c r="R16" i="8"/>
  <c r="J17" i="8"/>
  <c r="M17" i="8"/>
  <c r="N17" i="8"/>
  <c r="O17" i="8"/>
  <c r="P17" i="8"/>
  <c r="Q17" i="8"/>
  <c r="R17" i="8"/>
  <c r="J18" i="8"/>
  <c r="M18" i="8"/>
  <c r="N18" i="8"/>
  <c r="O18" i="8"/>
  <c r="P18" i="8"/>
  <c r="Q18" i="8"/>
  <c r="R18" i="8"/>
  <c r="J19" i="8"/>
  <c r="M19" i="8"/>
  <c r="N19" i="8"/>
  <c r="O19" i="8"/>
  <c r="P19" i="8"/>
  <c r="Q19" i="8"/>
  <c r="R19" i="8"/>
  <c r="J20" i="8"/>
  <c r="M20" i="8"/>
  <c r="N20" i="8"/>
  <c r="O20" i="8"/>
  <c r="P20" i="8"/>
  <c r="Q20" i="8"/>
  <c r="R20" i="8"/>
  <c r="J21" i="8"/>
  <c r="M21" i="8"/>
  <c r="N21" i="8"/>
  <c r="O21" i="8"/>
  <c r="P21" i="8"/>
  <c r="Q21" i="8"/>
  <c r="R21" i="8"/>
  <c r="J22" i="8"/>
  <c r="M22" i="8"/>
  <c r="N22" i="8"/>
  <c r="O22" i="8"/>
  <c r="P22" i="8"/>
  <c r="Q22" i="8"/>
  <c r="R22" i="8"/>
  <c r="J23" i="8"/>
  <c r="M23" i="8"/>
  <c r="N23" i="8"/>
  <c r="O23" i="8"/>
  <c r="P23" i="8"/>
  <c r="Q23" i="8"/>
  <c r="R23" i="8"/>
  <c r="J24" i="8"/>
  <c r="M24" i="8"/>
  <c r="N24" i="8"/>
  <c r="O24" i="8"/>
  <c r="P24" i="8"/>
  <c r="Q24" i="8"/>
  <c r="R24" i="8"/>
  <c r="J25" i="8"/>
  <c r="M25" i="8"/>
  <c r="N25" i="8"/>
  <c r="O25" i="8"/>
  <c r="P25" i="8"/>
  <c r="Q25" i="8"/>
  <c r="R25" i="8"/>
  <c r="J26" i="8"/>
  <c r="M26" i="8"/>
  <c r="N26" i="8"/>
  <c r="O26" i="8"/>
  <c r="P26" i="8"/>
  <c r="Q26" i="8"/>
  <c r="R26" i="8"/>
  <c r="J27" i="8"/>
  <c r="M27" i="8"/>
  <c r="N27" i="8"/>
  <c r="O27" i="8"/>
  <c r="P27" i="8"/>
  <c r="Q27" i="8"/>
  <c r="R27" i="8"/>
  <c r="J28" i="8"/>
  <c r="M28" i="8"/>
  <c r="N28" i="8"/>
  <c r="O28" i="8"/>
  <c r="P28" i="8"/>
  <c r="Q28" i="8"/>
  <c r="R28" i="8"/>
  <c r="J29" i="8"/>
  <c r="M29" i="8"/>
  <c r="N29" i="8"/>
  <c r="O29" i="8"/>
  <c r="P29" i="8"/>
  <c r="Q29" i="8"/>
  <c r="R29" i="8"/>
  <c r="J30" i="8"/>
  <c r="M30" i="8"/>
  <c r="N30" i="8"/>
  <c r="O30" i="8"/>
  <c r="P30" i="8"/>
  <c r="Q30" i="8"/>
  <c r="R30" i="8"/>
  <c r="J31" i="8"/>
  <c r="M31" i="8"/>
  <c r="N31" i="8"/>
  <c r="O31" i="8"/>
  <c r="P31" i="8"/>
  <c r="Q31" i="8"/>
  <c r="R31" i="8"/>
  <c r="J32" i="8"/>
  <c r="M32" i="8"/>
  <c r="N32" i="8"/>
  <c r="O32" i="8"/>
  <c r="P32" i="8"/>
  <c r="Q32" i="8"/>
  <c r="R32" i="8"/>
  <c r="J33" i="8"/>
  <c r="M33" i="8"/>
  <c r="N33" i="8"/>
  <c r="O33" i="8"/>
  <c r="P33" i="8"/>
  <c r="Q33" i="8"/>
  <c r="R33" i="8"/>
  <c r="J34" i="8"/>
  <c r="M34" i="8"/>
  <c r="N34" i="8"/>
  <c r="O34" i="8"/>
  <c r="P34" i="8"/>
  <c r="Q34" i="8"/>
  <c r="R34" i="8"/>
  <c r="J35" i="8"/>
  <c r="M35" i="8"/>
  <c r="N35" i="8"/>
  <c r="O35" i="8"/>
  <c r="P35" i="8"/>
  <c r="Q35" i="8"/>
  <c r="R35" i="8"/>
  <c r="J36" i="8"/>
  <c r="M36" i="8"/>
  <c r="N36" i="8"/>
  <c r="O36" i="8"/>
  <c r="P36" i="8"/>
  <c r="Q36" i="8"/>
  <c r="R36" i="8"/>
  <c r="J37" i="8"/>
  <c r="M37" i="8"/>
  <c r="N37" i="8"/>
  <c r="O37" i="8"/>
  <c r="P37" i="8"/>
  <c r="Q37" i="8"/>
  <c r="R37" i="8"/>
  <c r="J38" i="8"/>
  <c r="M38" i="8"/>
  <c r="N38" i="8"/>
  <c r="O38" i="8"/>
  <c r="P38" i="8"/>
  <c r="Q38" i="8"/>
  <c r="R38" i="8"/>
  <c r="J39" i="8"/>
  <c r="M39" i="8"/>
  <c r="N39" i="8"/>
  <c r="O39" i="8"/>
  <c r="P39" i="8"/>
  <c r="Q39" i="8"/>
  <c r="R39" i="8"/>
  <c r="J40" i="8"/>
  <c r="M40" i="8"/>
  <c r="N40" i="8"/>
  <c r="O40" i="8"/>
  <c r="P40" i="8"/>
  <c r="Q40" i="8"/>
  <c r="R40" i="8"/>
  <c r="J41" i="8"/>
  <c r="M41" i="8"/>
  <c r="N41" i="8"/>
  <c r="O41" i="8"/>
  <c r="P41" i="8"/>
  <c r="Q41" i="8"/>
  <c r="R41" i="8"/>
  <c r="J42" i="8"/>
  <c r="M42" i="8"/>
  <c r="N42" i="8"/>
  <c r="O42" i="8"/>
  <c r="P42" i="8"/>
  <c r="Q42" i="8"/>
  <c r="R42" i="8"/>
  <c r="J43" i="8"/>
  <c r="M43" i="8"/>
  <c r="N43" i="8"/>
  <c r="O43" i="8"/>
  <c r="P43" i="8"/>
  <c r="Q43" i="8"/>
  <c r="R43" i="8"/>
  <c r="J44" i="8"/>
  <c r="M44" i="8"/>
  <c r="N44" i="8"/>
  <c r="O44" i="8"/>
  <c r="P44" i="8"/>
  <c r="Q44" i="8"/>
  <c r="R44" i="8"/>
  <c r="J45" i="8"/>
  <c r="M45" i="8"/>
  <c r="N45" i="8"/>
  <c r="O45" i="8"/>
  <c r="P45" i="8"/>
  <c r="Q45" i="8"/>
  <c r="R45" i="8"/>
  <c r="J46" i="8"/>
  <c r="M46" i="8"/>
  <c r="N46" i="8"/>
  <c r="O46" i="8"/>
  <c r="P46" i="8"/>
  <c r="Q46" i="8"/>
  <c r="R46" i="8"/>
  <c r="J47" i="8"/>
  <c r="M47" i="8"/>
  <c r="N47" i="8"/>
  <c r="O47" i="8"/>
  <c r="P47" i="8"/>
  <c r="Q47" i="8"/>
  <c r="R47" i="8"/>
  <c r="J48" i="8"/>
  <c r="M48" i="8"/>
  <c r="N48" i="8"/>
  <c r="O48" i="8"/>
  <c r="P48" i="8"/>
  <c r="Q48" i="8"/>
  <c r="R48" i="8"/>
  <c r="J49" i="8"/>
  <c r="M49" i="8"/>
  <c r="N49" i="8"/>
  <c r="O49" i="8"/>
  <c r="P49" i="8"/>
  <c r="Q49" i="8"/>
  <c r="R49" i="8"/>
  <c r="J50" i="8"/>
  <c r="M50" i="8"/>
  <c r="N50" i="8"/>
  <c r="O50" i="8"/>
  <c r="P50" i="8"/>
  <c r="Q50" i="8"/>
  <c r="R50" i="8"/>
  <c r="J51" i="8"/>
  <c r="M51" i="8"/>
  <c r="N51" i="8"/>
  <c r="O51" i="8"/>
  <c r="P51" i="8"/>
  <c r="Q51" i="8"/>
  <c r="R51" i="8"/>
  <c r="J52" i="8"/>
  <c r="M52" i="8"/>
  <c r="N52" i="8"/>
  <c r="O52" i="8"/>
  <c r="P52" i="8"/>
  <c r="Q52" i="8"/>
  <c r="R52" i="8"/>
  <c r="J53" i="8"/>
  <c r="M53" i="8"/>
  <c r="N53" i="8"/>
  <c r="O53" i="8"/>
  <c r="P53" i="8"/>
  <c r="Q53" i="8"/>
  <c r="R53" i="8"/>
  <c r="J54" i="8"/>
  <c r="M54" i="8"/>
  <c r="N54" i="8"/>
  <c r="O54" i="8"/>
  <c r="P54" i="8"/>
  <c r="Q54" i="8"/>
  <c r="R54" i="8"/>
  <c r="J55" i="8"/>
  <c r="M55" i="8"/>
  <c r="N55" i="8"/>
  <c r="O55" i="8"/>
  <c r="P55" i="8"/>
  <c r="Q55" i="8"/>
  <c r="R55" i="8"/>
  <c r="J56" i="8"/>
  <c r="M56" i="8"/>
  <c r="N56" i="8"/>
  <c r="O56" i="8"/>
  <c r="P56" i="8"/>
  <c r="Q56" i="8"/>
  <c r="R56" i="8"/>
  <c r="J57" i="8"/>
  <c r="M57" i="8"/>
  <c r="N57" i="8"/>
  <c r="O57" i="8"/>
  <c r="P57" i="8"/>
  <c r="Q57" i="8"/>
  <c r="R57" i="8"/>
  <c r="J58" i="8"/>
  <c r="M58" i="8"/>
  <c r="N58" i="8"/>
  <c r="O58" i="8"/>
  <c r="P58" i="8"/>
  <c r="Q58" i="8"/>
  <c r="R58" i="8"/>
  <c r="J59" i="8"/>
  <c r="M59" i="8"/>
  <c r="N59" i="8"/>
  <c r="O59" i="8"/>
  <c r="P59" i="8"/>
  <c r="Q59" i="8"/>
  <c r="R59" i="8"/>
  <c r="J60" i="8"/>
  <c r="M60" i="8"/>
  <c r="N60" i="8"/>
  <c r="O60" i="8"/>
  <c r="P60" i="8"/>
  <c r="Q60" i="8"/>
  <c r="R60" i="8"/>
  <c r="J61" i="8"/>
  <c r="M61" i="8"/>
  <c r="N61" i="8"/>
  <c r="O61" i="8"/>
  <c r="P61" i="8"/>
  <c r="Q61" i="8"/>
  <c r="R61" i="8"/>
  <c r="J62" i="8"/>
  <c r="M62" i="8"/>
  <c r="N62" i="8"/>
  <c r="O62" i="8"/>
  <c r="P62" i="8"/>
  <c r="Q62" i="8"/>
  <c r="R62" i="8"/>
  <c r="J63" i="8"/>
  <c r="M63" i="8"/>
  <c r="N63" i="8"/>
  <c r="O63" i="8"/>
  <c r="P63" i="8"/>
  <c r="Q63" i="8"/>
  <c r="R63" i="8"/>
  <c r="J64" i="8"/>
  <c r="M64" i="8"/>
  <c r="N64" i="8"/>
  <c r="O64" i="8"/>
  <c r="P64" i="8"/>
  <c r="Q64" i="8"/>
  <c r="R64" i="8"/>
  <c r="J65" i="8"/>
  <c r="M65" i="8"/>
  <c r="N65" i="8"/>
  <c r="O65" i="8"/>
  <c r="P65" i="8"/>
  <c r="Q65" i="8"/>
  <c r="R65" i="8"/>
  <c r="J66" i="8"/>
  <c r="M66" i="8"/>
  <c r="N66" i="8"/>
  <c r="O66" i="8"/>
  <c r="P66" i="8"/>
  <c r="Q66" i="8"/>
  <c r="R66" i="8"/>
  <c r="J67" i="8"/>
  <c r="M67" i="8"/>
  <c r="N67" i="8"/>
  <c r="O67" i="8"/>
  <c r="P67" i="8"/>
  <c r="Q67" i="8"/>
  <c r="R67" i="8"/>
  <c r="J68" i="8"/>
  <c r="M68" i="8"/>
  <c r="N68" i="8"/>
  <c r="O68" i="8"/>
  <c r="P68" i="8"/>
  <c r="Q68" i="8"/>
  <c r="R68" i="8"/>
  <c r="J69" i="8"/>
  <c r="M69" i="8"/>
  <c r="N69" i="8"/>
  <c r="O69" i="8"/>
  <c r="P69" i="8"/>
  <c r="Q69" i="8"/>
  <c r="R69" i="8"/>
  <c r="J70" i="8"/>
  <c r="M70" i="8"/>
  <c r="N70" i="8"/>
  <c r="O70" i="8"/>
  <c r="P70" i="8"/>
  <c r="Q70" i="8"/>
  <c r="R70" i="8"/>
  <c r="J71" i="8"/>
  <c r="M71" i="8"/>
  <c r="N71" i="8"/>
  <c r="O71" i="8"/>
  <c r="P71" i="8"/>
  <c r="Q71" i="8"/>
  <c r="R71" i="8"/>
  <c r="J72" i="8"/>
  <c r="M72" i="8"/>
  <c r="N72" i="8"/>
  <c r="O72" i="8"/>
  <c r="P72" i="8"/>
  <c r="Q72" i="8"/>
  <c r="R72" i="8"/>
  <c r="J73" i="8"/>
  <c r="M73" i="8"/>
  <c r="N73" i="8"/>
  <c r="O73" i="8"/>
  <c r="P73" i="8"/>
  <c r="Q73" i="8"/>
  <c r="R73" i="8"/>
  <c r="J74" i="8"/>
  <c r="M74" i="8"/>
  <c r="N74" i="8"/>
  <c r="O74" i="8"/>
  <c r="P74" i="8"/>
  <c r="Q74" i="8"/>
  <c r="R74" i="8"/>
  <c r="J75" i="8"/>
  <c r="M75" i="8"/>
  <c r="N75" i="8"/>
  <c r="O75" i="8"/>
  <c r="P75" i="8"/>
  <c r="Q75" i="8"/>
  <c r="R75" i="8"/>
  <c r="J76" i="8"/>
  <c r="M76" i="8"/>
  <c r="N76" i="8"/>
  <c r="O76" i="8"/>
  <c r="P76" i="8"/>
  <c r="Q76" i="8"/>
  <c r="R76" i="8"/>
  <c r="J77" i="8"/>
  <c r="M77" i="8"/>
  <c r="N77" i="8"/>
  <c r="O77" i="8"/>
  <c r="P77" i="8"/>
  <c r="Q77" i="8"/>
  <c r="R77" i="8"/>
  <c r="J78" i="8"/>
  <c r="M78" i="8"/>
  <c r="N78" i="8"/>
  <c r="O78" i="8"/>
  <c r="P78" i="8"/>
  <c r="Q78" i="8"/>
  <c r="R78" i="8"/>
  <c r="J79" i="8"/>
  <c r="M79" i="8"/>
  <c r="N79" i="8"/>
  <c r="O79" i="8"/>
  <c r="P79" i="8"/>
  <c r="Q79" i="8"/>
  <c r="R79" i="8"/>
  <c r="J80" i="8"/>
  <c r="M80" i="8"/>
  <c r="N80" i="8"/>
  <c r="O80" i="8"/>
  <c r="P80" i="8"/>
  <c r="Q80" i="8"/>
  <c r="R80" i="8"/>
  <c r="J81" i="8"/>
  <c r="M81" i="8"/>
  <c r="N81" i="8"/>
  <c r="O81" i="8"/>
  <c r="P81" i="8"/>
  <c r="Q81" i="8"/>
  <c r="R81" i="8"/>
  <c r="J82" i="8"/>
  <c r="M82" i="8"/>
  <c r="N82" i="8"/>
  <c r="O82" i="8"/>
  <c r="P82" i="8"/>
  <c r="Q82" i="8"/>
  <c r="R82" i="8"/>
  <c r="J83" i="8"/>
  <c r="M83" i="8"/>
  <c r="N83" i="8"/>
  <c r="O83" i="8"/>
  <c r="P83" i="8"/>
  <c r="Q83" i="8"/>
  <c r="R83" i="8"/>
  <c r="J84" i="8"/>
  <c r="M84" i="8"/>
  <c r="N84" i="8"/>
  <c r="O84" i="8"/>
  <c r="P84" i="8"/>
  <c r="Q84" i="8"/>
  <c r="R84" i="8"/>
  <c r="J85" i="8"/>
  <c r="M85" i="8"/>
  <c r="N85" i="8"/>
  <c r="O85" i="8"/>
  <c r="P85" i="8"/>
  <c r="Q85" i="8"/>
  <c r="R85" i="8"/>
  <c r="J86" i="8"/>
  <c r="M86" i="8"/>
  <c r="N86" i="8"/>
  <c r="O86" i="8"/>
  <c r="P86" i="8"/>
  <c r="Q86" i="8"/>
  <c r="R86" i="8"/>
  <c r="J87" i="8"/>
  <c r="M87" i="8"/>
  <c r="N87" i="8"/>
  <c r="O87" i="8"/>
  <c r="P87" i="8"/>
  <c r="Q87" i="8"/>
  <c r="R87" i="8"/>
  <c r="J88" i="8"/>
  <c r="M88" i="8"/>
  <c r="N88" i="8"/>
  <c r="O88" i="8"/>
  <c r="P88" i="8"/>
  <c r="Q88" i="8"/>
  <c r="R88" i="8"/>
  <c r="J89" i="8"/>
  <c r="M89" i="8"/>
  <c r="N89" i="8"/>
  <c r="O89" i="8"/>
  <c r="P89" i="8"/>
  <c r="Q89" i="8"/>
  <c r="R89" i="8"/>
  <c r="J90" i="8"/>
  <c r="M90" i="8"/>
  <c r="N90" i="8"/>
  <c r="O90" i="8"/>
  <c r="P90" i="8"/>
  <c r="Q90" i="8"/>
  <c r="R90" i="8"/>
  <c r="J91" i="8"/>
  <c r="M91" i="8"/>
  <c r="N91" i="8"/>
  <c r="O91" i="8"/>
  <c r="P91" i="8"/>
  <c r="Q91" i="8"/>
  <c r="R91" i="8"/>
  <c r="J92" i="8"/>
  <c r="M92" i="8"/>
  <c r="N92" i="8"/>
  <c r="O92" i="8"/>
  <c r="P92" i="8"/>
  <c r="Q92" i="8"/>
  <c r="R92" i="8"/>
  <c r="J93" i="8"/>
  <c r="M93" i="8"/>
  <c r="N93" i="8"/>
  <c r="O93" i="8"/>
  <c r="P93" i="8"/>
  <c r="Q93" i="8"/>
  <c r="R93" i="8"/>
  <c r="J94" i="8"/>
  <c r="M94" i="8"/>
  <c r="N94" i="8"/>
  <c r="O94" i="8"/>
  <c r="P94" i="8"/>
  <c r="Q94" i="8"/>
  <c r="R94" i="8"/>
  <c r="J95" i="8"/>
  <c r="M95" i="8"/>
  <c r="N95" i="8"/>
  <c r="O95" i="8"/>
  <c r="P95" i="8"/>
  <c r="Q95" i="8"/>
  <c r="R95" i="8"/>
  <c r="J96" i="8"/>
  <c r="M96" i="8"/>
  <c r="N96" i="8"/>
  <c r="O96" i="8"/>
  <c r="P96" i="8"/>
  <c r="Q96" i="8"/>
  <c r="R96" i="8"/>
  <c r="J97" i="8"/>
  <c r="M97" i="8"/>
  <c r="N97" i="8"/>
  <c r="O97" i="8"/>
  <c r="P97" i="8"/>
  <c r="Q97" i="8"/>
  <c r="R97" i="8"/>
  <c r="J98" i="8"/>
  <c r="M98" i="8"/>
  <c r="N98" i="8"/>
  <c r="O98" i="8"/>
  <c r="P98" i="8"/>
  <c r="Q98" i="8"/>
  <c r="R98" i="8"/>
  <c r="J99" i="8"/>
  <c r="M99" i="8"/>
  <c r="N99" i="8"/>
  <c r="O99" i="8"/>
  <c r="P99" i="8"/>
  <c r="Q99" i="8"/>
  <c r="R99" i="8"/>
  <c r="J100" i="8"/>
  <c r="M100" i="8"/>
  <c r="N100" i="8"/>
  <c r="O100" i="8"/>
  <c r="P100" i="8"/>
  <c r="Q100" i="8"/>
  <c r="R100" i="8"/>
  <c r="J101" i="8"/>
  <c r="M101" i="8"/>
  <c r="N101" i="8"/>
  <c r="O101" i="8"/>
  <c r="P101" i="8"/>
  <c r="Q101" i="8"/>
  <c r="R101" i="8"/>
  <c r="J102" i="8"/>
  <c r="M102" i="8"/>
  <c r="N102" i="8"/>
  <c r="O102" i="8"/>
  <c r="P102" i="8"/>
  <c r="Q102" i="8"/>
  <c r="R102" i="8"/>
  <c r="J103" i="8"/>
  <c r="M103" i="8"/>
  <c r="N103" i="8"/>
  <c r="O103" i="8"/>
  <c r="P103" i="8"/>
  <c r="Q103" i="8"/>
  <c r="R103" i="8"/>
  <c r="J104" i="8"/>
  <c r="M104" i="8"/>
  <c r="N104" i="8"/>
  <c r="O104" i="8"/>
  <c r="P104" i="8"/>
  <c r="Q104" i="8"/>
  <c r="R104" i="8"/>
  <c r="J105" i="8"/>
  <c r="M105" i="8"/>
  <c r="N105" i="8"/>
  <c r="O105" i="8"/>
  <c r="P105" i="8"/>
  <c r="Q105" i="8"/>
  <c r="R105" i="8"/>
  <c r="J106" i="8"/>
  <c r="M106" i="8"/>
  <c r="N106" i="8"/>
  <c r="O106" i="8"/>
  <c r="P106" i="8"/>
  <c r="Q106" i="8"/>
  <c r="R106" i="8"/>
  <c r="J107" i="8"/>
  <c r="M107" i="8"/>
  <c r="N107" i="8"/>
  <c r="O107" i="8"/>
  <c r="P107" i="8"/>
  <c r="Q107" i="8"/>
  <c r="R107" i="8"/>
  <c r="J108" i="8"/>
  <c r="M108" i="8"/>
  <c r="N108" i="8"/>
  <c r="O108" i="8"/>
  <c r="P108" i="8"/>
  <c r="Q108" i="8"/>
  <c r="R108" i="8"/>
  <c r="J109" i="8"/>
  <c r="M109" i="8"/>
  <c r="N109" i="8"/>
  <c r="O109" i="8"/>
  <c r="P109" i="8"/>
  <c r="Q109" i="8"/>
  <c r="R109" i="8"/>
  <c r="J110" i="8"/>
  <c r="M110" i="8"/>
  <c r="N110" i="8"/>
  <c r="O110" i="8"/>
  <c r="P110" i="8"/>
  <c r="Q110" i="8"/>
  <c r="R110" i="8"/>
  <c r="J111" i="8"/>
  <c r="M111" i="8"/>
  <c r="N111" i="8"/>
  <c r="O111" i="8"/>
  <c r="P111" i="8"/>
  <c r="Q111" i="8"/>
  <c r="R111" i="8"/>
  <c r="J112" i="8"/>
  <c r="M112" i="8"/>
  <c r="N112" i="8"/>
  <c r="O112" i="8"/>
  <c r="P112" i="8"/>
  <c r="Q112" i="8"/>
  <c r="R112" i="8"/>
  <c r="J113" i="8"/>
  <c r="M113" i="8"/>
  <c r="N113" i="8"/>
  <c r="O113" i="8"/>
  <c r="P113" i="8"/>
  <c r="Q113" i="8"/>
  <c r="R113" i="8"/>
  <c r="J114" i="8"/>
  <c r="M114" i="8"/>
  <c r="N114" i="8"/>
  <c r="O114" i="8"/>
  <c r="P114" i="8"/>
  <c r="Q114" i="8"/>
  <c r="R114" i="8"/>
  <c r="J115" i="8"/>
  <c r="M115" i="8"/>
  <c r="N115" i="8"/>
  <c r="O115" i="8"/>
  <c r="P115" i="8"/>
  <c r="Q115" i="8"/>
  <c r="R115" i="8"/>
  <c r="J116" i="8"/>
  <c r="M116" i="8"/>
  <c r="N116" i="8"/>
  <c r="O116" i="8"/>
  <c r="P116" i="8"/>
  <c r="Q116" i="8"/>
  <c r="R116" i="8"/>
  <c r="J117" i="8"/>
  <c r="M117" i="8"/>
  <c r="N117" i="8"/>
  <c r="O117" i="8"/>
  <c r="P117" i="8"/>
  <c r="Q117" i="8"/>
  <c r="R117" i="8"/>
  <c r="J118" i="8"/>
  <c r="M118" i="8"/>
  <c r="N118" i="8"/>
  <c r="O118" i="8"/>
  <c r="P118" i="8"/>
  <c r="Q118" i="8"/>
  <c r="R118" i="8"/>
  <c r="J119" i="8"/>
  <c r="M119" i="8"/>
  <c r="N119" i="8"/>
  <c r="O119" i="8"/>
  <c r="P119" i="8"/>
  <c r="Q119" i="8"/>
  <c r="R119" i="8"/>
  <c r="J120" i="8"/>
  <c r="M120" i="8"/>
  <c r="N120" i="8"/>
  <c r="O120" i="8"/>
  <c r="P120" i="8"/>
  <c r="Q120" i="8"/>
  <c r="R120" i="8"/>
  <c r="J121" i="8"/>
  <c r="M121" i="8"/>
  <c r="N121" i="8"/>
  <c r="O121" i="8"/>
  <c r="P121" i="8"/>
  <c r="Q121" i="8"/>
  <c r="R121" i="8"/>
  <c r="J122" i="8"/>
  <c r="M122" i="8"/>
  <c r="N122" i="8"/>
  <c r="O122" i="8"/>
  <c r="P122" i="8"/>
  <c r="Q122" i="8"/>
  <c r="R122" i="8"/>
  <c r="J123" i="8"/>
  <c r="M123" i="8"/>
  <c r="N123" i="8"/>
  <c r="O123" i="8"/>
  <c r="P123" i="8"/>
  <c r="Q123" i="8"/>
  <c r="R123" i="8"/>
  <c r="J124" i="8"/>
  <c r="M124" i="8"/>
  <c r="N124" i="8"/>
  <c r="O124" i="8"/>
  <c r="P124" i="8"/>
  <c r="Q124" i="8"/>
  <c r="R124" i="8"/>
  <c r="J125" i="8"/>
  <c r="M125" i="8"/>
  <c r="N125" i="8"/>
  <c r="O125" i="8"/>
  <c r="P125" i="8"/>
  <c r="Q125" i="8"/>
  <c r="R125" i="8"/>
  <c r="J126" i="8"/>
  <c r="M126" i="8"/>
  <c r="N126" i="8"/>
  <c r="O126" i="8"/>
  <c r="P126" i="8"/>
  <c r="Q126" i="8"/>
  <c r="R126" i="8"/>
  <c r="J127" i="8"/>
  <c r="M127" i="8"/>
  <c r="N127" i="8"/>
  <c r="O127" i="8"/>
  <c r="P127" i="8"/>
  <c r="Q127" i="8"/>
  <c r="R127" i="8"/>
  <c r="J128" i="8"/>
  <c r="M128" i="8"/>
  <c r="N128" i="8"/>
  <c r="O128" i="8"/>
  <c r="P128" i="8"/>
  <c r="Q128" i="8"/>
  <c r="R128" i="8"/>
  <c r="J129" i="8"/>
  <c r="M129" i="8"/>
  <c r="N129" i="8"/>
  <c r="O129" i="8"/>
  <c r="P129" i="8"/>
  <c r="Q129" i="8"/>
  <c r="R129" i="8"/>
  <c r="J130" i="8"/>
  <c r="M130" i="8"/>
  <c r="N130" i="8"/>
  <c r="O130" i="8"/>
  <c r="P130" i="8"/>
  <c r="Q130" i="8"/>
  <c r="R130" i="8"/>
  <c r="J131" i="8"/>
  <c r="M131" i="8"/>
  <c r="N131" i="8"/>
  <c r="O131" i="8"/>
  <c r="P131" i="8"/>
  <c r="Q131" i="8"/>
  <c r="R131" i="8"/>
  <c r="J132" i="8"/>
  <c r="M132" i="8"/>
  <c r="N132" i="8"/>
  <c r="O132" i="8"/>
  <c r="P132" i="8"/>
  <c r="Q132" i="8"/>
  <c r="R132" i="8"/>
  <c r="J133" i="8"/>
  <c r="M133" i="8"/>
  <c r="N133" i="8"/>
  <c r="O133" i="8"/>
  <c r="P133" i="8"/>
  <c r="Q133" i="8"/>
  <c r="R133" i="8"/>
  <c r="J134" i="8"/>
  <c r="M134" i="8"/>
  <c r="N134" i="8"/>
  <c r="O134" i="8"/>
  <c r="P134" i="8"/>
  <c r="Q134" i="8"/>
  <c r="R134" i="8"/>
  <c r="J135" i="8"/>
  <c r="M135" i="8"/>
  <c r="N135" i="8"/>
  <c r="O135" i="8"/>
  <c r="P135" i="8"/>
  <c r="Q135" i="8"/>
  <c r="R135" i="8"/>
  <c r="J136" i="8"/>
  <c r="M136" i="8"/>
  <c r="N136" i="8"/>
  <c r="O136" i="8"/>
  <c r="P136" i="8"/>
  <c r="Q136" i="8"/>
  <c r="R136" i="8"/>
  <c r="J137" i="8"/>
  <c r="M137" i="8"/>
  <c r="N137" i="8"/>
  <c r="O137" i="8"/>
  <c r="P137" i="8"/>
  <c r="Q137" i="8"/>
  <c r="R137" i="8"/>
  <c r="J138" i="8"/>
  <c r="M138" i="8"/>
  <c r="N138" i="8"/>
  <c r="O138" i="8"/>
  <c r="P138" i="8"/>
  <c r="Q138" i="8"/>
  <c r="R138" i="8"/>
  <c r="J139" i="8"/>
  <c r="M139" i="8"/>
  <c r="N139" i="8"/>
  <c r="O139" i="8"/>
  <c r="P139" i="8"/>
  <c r="Q139" i="8"/>
  <c r="R139" i="8"/>
  <c r="J140" i="8"/>
  <c r="M140" i="8"/>
  <c r="N140" i="8"/>
  <c r="O140" i="8"/>
  <c r="P140" i="8"/>
  <c r="Q140" i="8"/>
  <c r="R140" i="8"/>
  <c r="J141" i="8"/>
  <c r="M141" i="8"/>
  <c r="N141" i="8"/>
  <c r="O141" i="8"/>
  <c r="P141" i="8"/>
  <c r="Q141" i="8"/>
  <c r="R141" i="8"/>
  <c r="J142" i="8"/>
  <c r="M142" i="8"/>
  <c r="N142" i="8"/>
  <c r="O142" i="8"/>
  <c r="P142" i="8"/>
  <c r="Q142" i="8"/>
  <c r="R142" i="8"/>
  <c r="J143" i="8"/>
  <c r="M143" i="8"/>
  <c r="N143" i="8"/>
  <c r="O143" i="8"/>
  <c r="P143" i="8"/>
  <c r="Q143" i="8"/>
  <c r="R143" i="8"/>
  <c r="J144" i="8"/>
  <c r="M144" i="8"/>
  <c r="N144" i="8"/>
  <c r="O144" i="8"/>
  <c r="P144" i="8"/>
  <c r="Q144" i="8"/>
  <c r="R144" i="8"/>
  <c r="J145" i="8"/>
  <c r="M145" i="8"/>
  <c r="N145" i="8"/>
  <c r="O145" i="8"/>
  <c r="P145" i="8"/>
  <c r="Q145" i="8"/>
  <c r="R145" i="8"/>
  <c r="J146" i="8"/>
  <c r="M146" i="8"/>
  <c r="N146" i="8"/>
  <c r="O146" i="8"/>
  <c r="P146" i="8"/>
  <c r="Q146" i="8"/>
  <c r="R146" i="8"/>
  <c r="J147" i="8"/>
  <c r="M147" i="8"/>
  <c r="N147" i="8"/>
  <c r="O147" i="8"/>
  <c r="P147" i="8"/>
  <c r="Q147" i="8"/>
  <c r="R147" i="8"/>
  <c r="J148" i="8"/>
  <c r="M148" i="8"/>
  <c r="N148" i="8"/>
  <c r="O148" i="8"/>
  <c r="P148" i="8"/>
  <c r="Q148" i="8"/>
  <c r="R148" i="8"/>
  <c r="J149" i="8"/>
  <c r="M149" i="8"/>
  <c r="N149" i="8"/>
  <c r="O149" i="8"/>
  <c r="P149" i="8"/>
  <c r="Q149" i="8"/>
  <c r="R149" i="8"/>
  <c r="J150" i="8"/>
  <c r="M150" i="8"/>
  <c r="N150" i="8"/>
  <c r="O150" i="8"/>
  <c r="P150" i="8"/>
  <c r="Q150" i="8"/>
  <c r="R150" i="8"/>
  <c r="J151" i="8"/>
  <c r="M151" i="8"/>
  <c r="N151" i="8"/>
  <c r="O151" i="8"/>
  <c r="P151" i="8"/>
  <c r="Q151" i="8"/>
  <c r="R151" i="8"/>
  <c r="J152" i="8"/>
  <c r="M152" i="8"/>
  <c r="N152" i="8"/>
  <c r="O152" i="8"/>
  <c r="P152" i="8"/>
  <c r="Q152" i="8"/>
  <c r="R152" i="8"/>
  <c r="J153" i="8"/>
  <c r="M153" i="8"/>
  <c r="N153" i="8"/>
  <c r="O153" i="8"/>
  <c r="P153" i="8"/>
  <c r="Q153" i="8"/>
  <c r="R153" i="8"/>
  <c r="J154" i="8"/>
  <c r="M154" i="8"/>
  <c r="N154" i="8"/>
  <c r="O154" i="8"/>
  <c r="P154" i="8"/>
  <c r="Q154" i="8"/>
  <c r="R154" i="8"/>
  <c r="J155" i="8"/>
  <c r="M155" i="8"/>
  <c r="N155" i="8"/>
  <c r="O155" i="8"/>
  <c r="P155" i="8"/>
  <c r="Q155" i="8"/>
  <c r="R155" i="8"/>
  <c r="J156" i="8"/>
  <c r="M156" i="8"/>
  <c r="N156" i="8"/>
  <c r="O156" i="8"/>
  <c r="P156" i="8"/>
  <c r="Q156" i="8"/>
  <c r="R156" i="8"/>
  <c r="J157" i="8"/>
  <c r="M157" i="8"/>
  <c r="N157" i="8"/>
  <c r="O157" i="8"/>
  <c r="P157" i="8"/>
  <c r="Q157" i="8"/>
  <c r="R157" i="8"/>
  <c r="J158" i="8"/>
  <c r="M158" i="8"/>
  <c r="N158" i="8"/>
  <c r="O158" i="8"/>
  <c r="P158" i="8"/>
  <c r="Q158" i="8"/>
  <c r="R158" i="8"/>
  <c r="J159" i="8"/>
  <c r="M159" i="8"/>
  <c r="N159" i="8"/>
  <c r="O159" i="8"/>
  <c r="P159" i="8"/>
  <c r="Q159" i="8"/>
  <c r="R159" i="8"/>
  <c r="J160" i="8"/>
  <c r="M160" i="8"/>
  <c r="N160" i="8"/>
  <c r="O160" i="8"/>
  <c r="P160" i="8"/>
  <c r="Q160" i="8"/>
  <c r="R160" i="8"/>
  <c r="J161" i="8"/>
  <c r="M161" i="8"/>
  <c r="N161" i="8"/>
  <c r="O161" i="8"/>
  <c r="P161" i="8"/>
  <c r="Q161" i="8"/>
  <c r="R161" i="8"/>
  <c r="J162" i="8"/>
  <c r="M162" i="8"/>
  <c r="N162" i="8"/>
  <c r="O162" i="8"/>
  <c r="P162" i="8"/>
  <c r="Q162" i="8"/>
  <c r="R162" i="8"/>
  <c r="J163" i="8"/>
  <c r="M163" i="8"/>
  <c r="N163" i="8"/>
  <c r="O163" i="8"/>
  <c r="P163" i="8"/>
  <c r="Q163" i="8"/>
  <c r="R163" i="8"/>
  <c r="J164" i="8"/>
  <c r="M164" i="8"/>
  <c r="N164" i="8"/>
  <c r="O164" i="8"/>
  <c r="P164" i="8"/>
  <c r="Q164" i="8"/>
  <c r="R164" i="8"/>
  <c r="J165" i="8"/>
  <c r="M165" i="8"/>
  <c r="N165" i="8"/>
  <c r="O165" i="8"/>
  <c r="P165" i="8"/>
  <c r="Q165" i="8"/>
  <c r="R165" i="8"/>
  <c r="J166" i="8"/>
  <c r="M166" i="8"/>
  <c r="N166" i="8"/>
  <c r="O166" i="8"/>
  <c r="P166" i="8"/>
  <c r="Q166" i="8"/>
  <c r="R166" i="8"/>
  <c r="J167" i="8"/>
  <c r="M167" i="8"/>
  <c r="N167" i="8"/>
  <c r="O167" i="8"/>
  <c r="P167" i="8"/>
  <c r="Q167" i="8"/>
  <c r="R167" i="8"/>
  <c r="J168" i="8"/>
  <c r="M168" i="8"/>
  <c r="N168" i="8"/>
  <c r="O168" i="8"/>
  <c r="P168" i="8"/>
  <c r="Q168" i="8"/>
  <c r="R168" i="8"/>
  <c r="J169" i="8"/>
  <c r="M169" i="8"/>
  <c r="N169" i="8"/>
  <c r="O169" i="8"/>
  <c r="P169" i="8"/>
  <c r="Q169" i="8"/>
  <c r="R169" i="8"/>
  <c r="J170" i="8"/>
  <c r="M170" i="8"/>
  <c r="N170" i="8"/>
  <c r="O170" i="8"/>
  <c r="P170" i="8"/>
  <c r="Q170" i="8"/>
  <c r="R170" i="8"/>
  <c r="J171" i="8"/>
  <c r="M171" i="8"/>
  <c r="N171" i="8"/>
  <c r="O171" i="8"/>
  <c r="P171" i="8"/>
  <c r="Q171" i="8"/>
  <c r="R171" i="8"/>
  <c r="J172" i="8"/>
  <c r="M172" i="8"/>
  <c r="N172" i="8"/>
  <c r="O172" i="8"/>
  <c r="P172" i="8"/>
  <c r="Q172" i="8"/>
  <c r="R172" i="8"/>
  <c r="J173" i="8"/>
  <c r="M173" i="8"/>
  <c r="N173" i="8"/>
  <c r="O173" i="8"/>
  <c r="P173" i="8"/>
  <c r="Q173" i="8"/>
  <c r="R173" i="8"/>
  <c r="J174" i="8"/>
  <c r="M174" i="8"/>
  <c r="N174" i="8"/>
  <c r="O174" i="8"/>
  <c r="P174" i="8"/>
  <c r="Q174" i="8"/>
  <c r="R174" i="8"/>
  <c r="J175" i="8"/>
  <c r="M175" i="8"/>
  <c r="N175" i="8"/>
  <c r="O175" i="8"/>
  <c r="P175" i="8"/>
  <c r="Q175" i="8"/>
  <c r="R175" i="8"/>
  <c r="J176" i="8"/>
  <c r="M176" i="8"/>
  <c r="N176" i="8"/>
  <c r="O176" i="8"/>
  <c r="P176" i="8"/>
  <c r="Q176" i="8"/>
  <c r="R176" i="8"/>
  <c r="J177" i="8"/>
  <c r="M177" i="8"/>
  <c r="N177" i="8"/>
  <c r="O177" i="8"/>
  <c r="P177" i="8"/>
  <c r="Q177" i="8"/>
  <c r="R177" i="8"/>
  <c r="J178" i="8"/>
  <c r="M178" i="8"/>
  <c r="N178" i="8"/>
  <c r="O178" i="8"/>
  <c r="P178" i="8"/>
  <c r="Q178" i="8"/>
  <c r="R178" i="8"/>
  <c r="J179" i="8"/>
  <c r="M179" i="8"/>
  <c r="N179" i="8"/>
  <c r="O179" i="8"/>
  <c r="P179" i="8"/>
  <c r="Q179" i="8"/>
  <c r="R179" i="8"/>
  <c r="J180" i="8"/>
  <c r="M180" i="8"/>
  <c r="N180" i="8"/>
  <c r="O180" i="8"/>
  <c r="P180" i="8"/>
  <c r="Q180" i="8"/>
  <c r="R180" i="8"/>
  <c r="J181" i="8"/>
  <c r="M181" i="8"/>
  <c r="N181" i="8"/>
  <c r="O181" i="8"/>
  <c r="P181" i="8"/>
  <c r="Q181" i="8"/>
  <c r="R181" i="8"/>
  <c r="J182" i="8"/>
  <c r="M182" i="8"/>
  <c r="N182" i="8"/>
  <c r="O182" i="8"/>
  <c r="P182" i="8"/>
  <c r="Q182" i="8"/>
  <c r="R182" i="8"/>
  <c r="J183" i="8"/>
  <c r="M183" i="8"/>
  <c r="N183" i="8"/>
  <c r="O183" i="8"/>
  <c r="P183" i="8"/>
  <c r="Q183" i="8"/>
  <c r="R183" i="8"/>
  <c r="J184" i="8"/>
  <c r="M184" i="8"/>
  <c r="N184" i="8"/>
  <c r="O184" i="8"/>
  <c r="P184" i="8"/>
  <c r="Q184" i="8"/>
  <c r="R184" i="8"/>
  <c r="J185" i="8"/>
  <c r="M185" i="8"/>
  <c r="N185" i="8"/>
  <c r="O185" i="8"/>
  <c r="P185" i="8"/>
  <c r="Q185" i="8"/>
  <c r="R185" i="8"/>
  <c r="J186" i="8"/>
  <c r="M186" i="8"/>
  <c r="N186" i="8"/>
  <c r="O186" i="8"/>
  <c r="P186" i="8"/>
  <c r="Q186" i="8"/>
  <c r="R186" i="8"/>
  <c r="J187" i="8"/>
  <c r="M187" i="8"/>
  <c r="N187" i="8"/>
  <c r="O187" i="8"/>
  <c r="P187" i="8"/>
  <c r="Q187" i="8"/>
  <c r="R187" i="8"/>
  <c r="J188" i="8"/>
  <c r="M188" i="8"/>
  <c r="N188" i="8"/>
  <c r="O188" i="8"/>
  <c r="P188" i="8"/>
  <c r="Q188" i="8"/>
  <c r="R188" i="8"/>
  <c r="J189" i="8"/>
  <c r="M189" i="8"/>
  <c r="N189" i="8"/>
  <c r="O189" i="8"/>
  <c r="P189" i="8"/>
  <c r="Q189" i="8"/>
  <c r="R189" i="8"/>
  <c r="J190" i="8"/>
  <c r="M190" i="8"/>
  <c r="N190" i="8"/>
  <c r="O190" i="8"/>
  <c r="P190" i="8"/>
  <c r="Q190" i="8"/>
  <c r="R190" i="8"/>
  <c r="J191" i="8"/>
  <c r="M191" i="8"/>
  <c r="N191" i="8"/>
  <c r="O191" i="8"/>
  <c r="P191" i="8"/>
  <c r="Q191" i="8"/>
  <c r="R191" i="8"/>
  <c r="J192" i="8"/>
  <c r="M192" i="8"/>
  <c r="N192" i="8"/>
  <c r="O192" i="8"/>
  <c r="P192" i="8"/>
  <c r="Q192" i="8"/>
  <c r="R192" i="8"/>
  <c r="R193" i="8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P312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P266" i="1"/>
  <c r="M3" i="7"/>
  <c r="N3" i="7"/>
  <c r="O3" i="7"/>
  <c r="P3" i="7"/>
  <c r="Q3" i="7"/>
  <c r="R3" i="7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J16" i="7"/>
  <c r="M16" i="7"/>
  <c r="N16" i="7"/>
  <c r="O16" i="7"/>
  <c r="P16" i="7"/>
  <c r="Q16" i="7"/>
  <c r="R16" i="7"/>
  <c r="J17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M57" i="7"/>
  <c r="N57" i="7"/>
  <c r="O57" i="7"/>
  <c r="P57" i="7"/>
  <c r="Q57" i="7"/>
  <c r="R57" i="7"/>
  <c r="M58" i="7"/>
  <c r="N58" i="7"/>
  <c r="O58" i="7"/>
  <c r="P58" i="7"/>
  <c r="Q58" i="7"/>
  <c r="R58" i="7"/>
  <c r="M59" i="7"/>
  <c r="N59" i="7"/>
  <c r="O59" i="7"/>
  <c r="P59" i="7"/>
  <c r="Q59" i="7"/>
  <c r="R59" i="7"/>
  <c r="M60" i="7"/>
  <c r="N60" i="7"/>
  <c r="O60" i="7"/>
  <c r="P60" i="7"/>
  <c r="Q60" i="7"/>
  <c r="R60" i="7"/>
  <c r="M61" i="7"/>
  <c r="N61" i="7"/>
  <c r="O61" i="7"/>
  <c r="P61" i="7"/>
  <c r="Q61" i="7"/>
  <c r="R61" i="7"/>
  <c r="M62" i="7"/>
  <c r="N62" i="7"/>
  <c r="O62" i="7"/>
  <c r="P62" i="7"/>
  <c r="Q62" i="7"/>
  <c r="R62" i="7"/>
  <c r="M63" i="7"/>
  <c r="N63" i="7"/>
  <c r="O63" i="7"/>
  <c r="P63" i="7"/>
  <c r="Q63" i="7"/>
  <c r="R63" i="7"/>
  <c r="M64" i="7"/>
  <c r="N64" i="7"/>
  <c r="O64" i="7"/>
  <c r="P64" i="7"/>
  <c r="Q64" i="7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M67" i="7"/>
  <c r="N67" i="7"/>
  <c r="O67" i="7"/>
  <c r="P67" i="7"/>
  <c r="Q67" i="7"/>
  <c r="R67" i="7"/>
  <c r="M68" i="7"/>
  <c r="N68" i="7"/>
  <c r="O68" i="7"/>
  <c r="P68" i="7"/>
  <c r="Q68" i="7"/>
  <c r="R68" i="7"/>
  <c r="M69" i="7"/>
  <c r="N69" i="7"/>
  <c r="O69" i="7"/>
  <c r="P69" i="7"/>
  <c r="Q69" i="7"/>
  <c r="R69" i="7"/>
  <c r="M70" i="7"/>
  <c r="N70" i="7"/>
  <c r="O70" i="7"/>
  <c r="P70" i="7"/>
  <c r="Q70" i="7"/>
  <c r="R70" i="7"/>
  <c r="M71" i="7"/>
  <c r="N71" i="7"/>
  <c r="O71" i="7"/>
  <c r="P71" i="7"/>
  <c r="Q71" i="7"/>
  <c r="R71" i="7"/>
  <c r="M72" i="7"/>
  <c r="N72" i="7"/>
  <c r="O72" i="7"/>
  <c r="P72" i="7"/>
  <c r="Q72" i="7"/>
  <c r="R72" i="7"/>
  <c r="M73" i="7"/>
  <c r="N73" i="7"/>
  <c r="O73" i="7"/>
  <c r="P73" i="7"/>
  <c r="Q73" i="7"/>
  <c r="R73" i="7"/>
  <c r="M74" i="7"/>
  <c r="N74" i="7"/>
  <c r="O74" i="7"/>
  <c r="P74" i="7"/>
  <c r="Q74" i="7"/>
  <c r="R74" i="7"/>
  <c r="M75" i="7"/>
  <c r="N75" i="7"/>
  <c r="O75" i="7"/>
  <c r="P75" i="7"/>
  <c r="Q75" i="7"/>
  <c r="R75" i="7"/>
  <c r="M76" i="7"/>
  <c r="N76" i="7"/>
  <c r="O76" i="7"/>
  <c r="P76" i="7"/>
  <c r="Q76" i="7"/>
  <c r="R76" i="7"/>
  <c r="M77" i="7"/>
  <c r="N77" i="7"/>
  <c r="O77" i="7"/>
  <c r="P77" i="7"/>
  <c r="Q77" i="7"/>
  <c r="R77" i="7"/>
  <c r="M78" i="7"/>
  <c r="N78" i="7"/>
  <c r="O78" i="7"/>
  <c r="P78" i="7"/>
  <c r="Q78" i="7"/>
  <c r="R78" i="7"/>
  <c r="M79" i="7"/>
  <c r="N79" i="7"/>
  <c r="O79" i="7"/>
  <c r="P79" i="7"/>
  <c r="Q79" i="7"/>
  <c r="R79" i="7"/>
  <c r="M80" i="7"/>
  <c r="N80" i="7"/>
  <c r="O80" i="7"/>
  <c r="P80" i="7"/>
  <c r="Q80" i="7"/>
  <c r="R80" i="7"/>
  <c r="M81" i="7"/>
  <c r="N81" i="7"/>
  <c r="O81" i="7"/>
  <c r="P81" i="7"/>
  <c r="Q81" i="7"/>
  <c r="R81" i="7"/>
  <c r="M82" i="7"/>
  <c r="N82" i="7"/>
  <c r="O82" i="7"/>
  <c r="P82" i="7"/>
  <c r="Q82" i="7"/>
  <c r="R82" i="7"/>
  <c r="M83" i="7"/>
  <c r="N83" i="7"/>
  <c r="O83" i="7"/>
  <c r="P83" i="7"/>
  <c r="Q83" i="7"/>
  <c r="R83" i="7"/>
  <c r="M84" i="7"/>
  <c r="N84" i="7"/>
  <c r="O84" i="7"/>
  <c r="P84" i="7"/>
  <c r="Q84" i="7"/>
  <c r="R84" i="7"/>
  <c r="M85" i="7"/>
  <c r="N85" i="7"/>
  <c r="O85" i="7"/>
  <c r="P85" i="7"/>
  <c r="Q85" i="7"/>
  <c r="R85" i="7"/>
  <c r="M86" i="7"/>
  <c r="N86" i="7"/>
  <c r="O86" i="7"/>
  <c r="P86" i="7"/>
  <c r="Q86" i="7"/>
  <c r="R86" i="7"/>
  <c r="M87" i="7"/>
  <c r="N87" i="7"/>
  <c r="O87" i="7"/>
  <c r="P87" i="7"/>
  <c r="Q87" i="7"/>
  <c r="R87" i="7"/>
  <c r="M88" i="7"/>
  <c r="N88" i="7"/>
  <c r="O88" i="7"/>
  <c r="P88" i="7"/>
  <c r="Q88" i="7"/>
  <c r="R88" i="7"/>
  <c r="M89" i="7"/>
  <c r="N89" i="7"/>
  <c r="O89" i="7"/>
  <c r="P89" i="7"/>
  <c r="Q89" i="7"/>
  <c r="R89" i="7"/>
  <c r="M90" i="7"/>
  <c r="N90" i="7"/>
  <c r="O90" i="7"/>
  <c r="P90" i="7"/>
  <c r="Q90" i="7"/>
  <c r="R90" i="7"/>
  <c r="M91" i="7"/>
  <c r="N91" i="7"/>
  <c r="O91" i="7"/>
  <c r="P91" i="7"/>
  <c r="Q91" i="7"/>
  <c r="R91" i="7"/>
  <c r="M92" i="7"/>
  <c r="N92" i="7"/>
  <c r="O92" i="7"/>
  <c r="P92" i="7"/>
  <c r="Q92" i="7"/>
  <c r="R92" i="7"/>
  <c r="M93" i="7"/>
  <c r="N93" i="7"/>
  <c r="O93" i="7"/>
  <c r="P93" i="7"/>
  <c r="Q93" i="7"/>
  <c r="R93" i="7"/>
  <c r="M94" i="7"/>
  <c r="N94" i="7"/>
  <c r="O94" i="7"/>
  <c r="P94" i="7"/>
  <c r="Q94" i="7"/>
  <c r="R94" i="7"/>
  <c r="M95" i="7"/>
  <c r="N95" i="7"/>
  <c r="O95" i="7"/>
  <c r="P95" i="7"/>
  <c r="Q95" i="7"/>
  <c r="R95" i="7"/>
  <c r="M96" i="7"/>
  <c r="N96" i="7"/>
  <c r="O96" i="7"/>
  <c r="P96" i="7"/>
  <c r="Q96" i="7"/>
  <c r="R96" i="7"/>
  <c r="M97" i="7"/>
  <c r="N97" i="7"/>
  <c r="O97" i="7"/>
  <c r="P97" i="7"/>
  <c r="Q97" i="7"/>
  <c r="R97" i="7"/>
  <c r="M98" i="7"/>
  <c r="N98" i="7"/>
  <c r="O98" i="7"/>
  <c r="P98" i="7"/>
  <c r="Q98" i="7"/>
  <c r="R98" i="7"/>
  <c r="M99" i="7"/>
  <c r="N99" i="7"/>
  <c r="O99" i="7"/>
  <c r="P99" i="7"/>
  <c r="Q99" i="7"/>
  <c r="R99" i="7"/>
  <c r="M100" i="7"/>
  <c r="N100" i="7"/>
  <c r="O100" i="7"/>
  <c r="P100" i="7"/>
  <c r="Q100" i="7"/>
  <c r="R100" i="7"/>
  <c r="M101" i="7"/>
  <c r="N101" i="7"/>
  <c r="O101" i="7"/>
  <c r="P101" i="7"/>
  <c r="Q101" i="7"/>
  <c r="R101" i="7"/>
  <c r="M102" i="7"/>
  <c r="N102" i="7"/>
  <c r="O102" i="7"/>
  <c r="P102" i="7"/>
  <c r="Q102" i="7"/>
  <c r="R102" i="7"/>
  <c r="M103" i="7"/>
  <c r="N103" i="7"/>
  <c r="O103" i="7"/>
  <c r="P103" i="7"/>
  <c r="Q103" i="7"/>
  <c r="R103" i="7"/>
  <c r="M104" i="7"/>
  <c r="N104" i="7"/>
  <c r="O104" i="7"/>
  <c r="P104" i="7"/>
  <c r="Q104" i="7"/>
  <c r="R104" i="7"/>
  <c r="M105" i="7"/>
  <c r="N105" i="7"/>
  <c r="O105" i="7"/>
  <c r="P105" i="7"/>
  <c r="Q105" i="7"/>
  <c r="R105" i="7"/>
  <c r="M106" i="7"/>
  <c r="N106" i="7"/>
  <c r="O106" i="7"/>
  <c r="P106" i="7"/>
  <c r="Q106" i="7"/>
  <c r="R106" i="7"/>
  <c r="M107" i="7"/>
  <c r="N107" i="7"/>
  <c r="O107" i="7"/>
  <c r="P107" i="7"/>
  <c r="Q107" i="7"/>
  <c r="R107" i="7"/>
  <c r="M108" i="7"/>
  <c r="N108" i="7"/>
  <c r="O108" i="7"/>
  <c r="P108" i="7"/>
  <c r="Q108" i="7"/>
  <c r="R108" i="7"/>
  <c r="M109" i="7"/>
  <c r="N109" i="7"/>
  <c r="O109" i="7"/>
  <c r="P109" i="7"/>
  <c r="Q109" i="7"/>
  <c r="R109" i="7"/>
  <c r="M110" i="7"/>
  <c r="N110" i="7"/>
  <c r="O110" i="7"/>
  <c r="P110" i="7"/>
  <c r="Q110" i="7"/>
  <c r="R110" i="7"/>
  <c r="M111" i="7"/>
  <c r="N111" i="7"/>
  <c r="O111" i="7"/>
  <c r="P111" i="7"/>
  <c r="Q111" i="7"/>
  <c r="R111" i="7"/>
  <c r="M112" i="7"/>
  <c r="N112" i="7"/>
  <c r="O112" i="7"/>
  <c r="P112" i="7"/>
  <c r="Q112" i="7"/>
  <c r="R112" i="7"/>
  <c r="M113" i="7"/>
  <c r="N113" i="7"/>
  <c r="O113" i="7"/>
  <c r="P113" i="7"/>
  <c r="Q113" i="7"/>
  <c r="R113" i="7"/>
  <c r="M114" i="7"/>
  <c r="N114" i="7"/>
  <c r="O114" i="7"/>
  <c r="P114" i="7"/>
  <c r="Q114" i="7"/>
  <c r="R114" i="7"/>
  <c r="M115" i="7"/>
  <c r="N115" i="7"/>
  <c r="O115" i="7"/>
  <c r="P115" i="7"/>
  <c r="Q115" i="7"/>
  <c r="R115" i="7"/>
  <c r="M116" i="7"/>
  <c r="N116" i="7"/>
  <c r="O116" i="7"/>
  <c r="P116" i="7"/>
  <c r="Q116" i="7"/>
  <c r="R116" i="7"/>
  <c r="M117" i="7"/>
  <c r="N117" i="7"/>
  <c r="O117" i="7"/>
  <c r="P117" i="7"/>
  <c r="Q117" i="7"/>
  <c r="R117" i="7"/>
  <c r="M118" i="7"/>
  <c r="N118" i="7"/>
  <c r="O118" i="7"/>
  <c r="P118" i="7"/>
  <c r="Q118" i="7"/>
  <c r="R118" i="7"/>
  <c r="M119" i="7"/>
  <c r="N119" i="7"/>
  <c r="O119" i="7"/>
  <c r="P119" i="7"/>
  <c r="Q119" i="7"/>
  <c r="R119" i="7"/>
  <c r="M120" i="7"/>
  <c r="N120" i="7"/>
  <c r="O120" i="7"/>
  <c r="P120" i="7"/>
  <c r="Q120" i="7"/>
  <c r="R120" i="7"/>
  <c r="M121" i="7"/>
  <c r="N121" i="7"/>
  <c r="O121" i="7"/>
  <c r="P121" i="7"/>
  <c r="Q121" i="7"/>
  <c r="R121" i="7"/>
  <c r="M122" i="7"/>
  <c r="N122" i="7"/>
  <c r="O122" i="7"/>
  <c r="P122" i="7"/>
  <c r="Q122" i="7"/>
  <c r="R122" i="7"/>
  <c r="M123" i="7"/>
  <c r="N123" i="7"/>
  <c r="O123" i="7"/>
  <c r="P123" i="7"/>
  <c r="Q123" i="7"/>
  <c r="R123" i="7"/>
  <c r="M124" i="7"/>
  <c r="N124" i="7"/>
  <c r="O124" i="7"/>
  <c r="P124" i="7"/>
  <c r="Q124" i="7"/>
  <c r="R124" i="7"/>
  <c r="M125" i="7"/>
  <c r="N125" i="7"/>
  <c r="O125" i="7"/>
  <c r="P125" i="7"/>
  <c r="Q125" i="7"/>
  <c r="R125" i="7"/>
  <c r="M126" i="7"/>
  <c r="N126" i="7"/>
  <c r="O126" i="7"/>
  <c r="P126" i="7"/>
  <c r="Q126" i="7"/>
  <c r="R126" i="7"/>
  <c r="M127" i="7"/>
  <c r="N127" i="7"/>
  <c r="O127" i="7"/>
  <c r="P127" i="7"/>
  <c r="Q127" i="7"/>
  <c r="R127" i="7"/>
  <c r="M128" i="7"/>
  <c r="N128" i="7"/>
  <c r="O128" i="7"/>
  <c r="P128" i="7"/>
  <c r="Q128" i="7"/>
  <c r="R128" i="7"/>
  <c r="M129" i="7"/>
  <c r="N129" i="7"/>
  <c r="O129" i="7"/>
  <c r="P129" i="7"/>
  <c r="Q129" i="7"/>
  <c r="R129" i="7"/>
  <c r="M130" i="7"/>
  <c r="N130" i="7"/>
  <c r="O130" i="7"/>
  <c r="P130" i="7"/>
  <c r="Q130" i="7"/>
  <c r="R130" i="7"/>
  <c r="M131" i="7"/>
  <c r="N131" i="7"/>
  <c r="O131" i="7"/>
  <c r="P131" i="7"/>
  <c r="Q131" i="7"/>
  <c r="R131" i="7"/>
  <c r="M132" i="7"/>
  <c r="N132" i="7"/>
  <c r="O132" i="7"/>
  <c r="P132" i="7"/>
  <c r="Q132" i="7"/>
  <c r="R132" i="7"/>
  <c r="M133" i="7"/>
  <c r="N133" i="7"/>
  <c r="O133" i="7"/>
  <c r="P133" i="7"/>
  <c r="Q133" i="7"/>
  <c r="R133" i="7"/>
  <c r="M134" i="7"/>
  <c r="N134" i="7"/>
  <c r="O134" i="7"/>
  <c r="P134" i="7"/>
  <c r="Q134" i="7"/>
  <c r="R134" i="7"/>
  <c r="M135" i="7"/>
  <c r="N135" i="7"/>
  <c r="O135" i="7"/>
  <c r="P135" i="7"/>
  <c r="Q135" i="7"/>
  <c r="R135" i="7"/>
  <c r="M136" i="7"/>
  <c r="N136" i="7"/>
  <c r="O136" i="7"/>
  <c r="P136" i="7"/>
  <c r="Q136" i="7"/>
  <c r="R136" i="7"/>
  <c r="M137" i="7"/>
  <c r="N137" i="7"/>
  <c r="O137" i="7"/>
  <c r="P137" i="7"/>
  <c r="Q137" i="7"/>
  <c r="R137" i="7"/>
  <c r="M138" i="7"/>
  <c r="N138" i="7"/>
  <c r="O138" i="7"/>
  <c r="P138" i="7"/>
  <c r="Q138" i="7"/>
  <c r="R138" i="7"/>
  <c r="M139" i="7"/>
  <c r="N139" i="7"/>
  <c r="O139" i="7"/>
  <c r="P139" i="7"/>
  <c r="Q139" i="7"/>
  <c r="R139" i="7"/>
  <c r="M140" i="7"/>
  <c r="N140" i="7"/>
  <c r="O140" i="7"/>
  <c r="P140" i="7"/>
  <c r="Q140" i="7"/>
  <c r="R140" i="7"/>
  <c r="M141" i="7"/>
  <c r="N141" i="7"/>
  <c r="O141" i="7"/>
  <c r="P141" i="7"/>
  <c r="Q141" i="7"/>
  <c r="R141" i="7"/>
  <c r="M142" i="7"/>
  <c r="N142" i="7"/>
  <c r="O142" i="7"/>
  <c r="P142" i="7"/>
  <c r="Q142" i="7"/>
  <c r="R142" i="7"/>
  <c r="M143" i="7"/>
  <c r="N143" i="7"/>
  <c r="O143" i="7"/>
  <c r="P143" i="7"/>
  <c r="Q143" i="7"/>
  <c r="R143" i="7"/>
  <c r="M144" i="7"/>
  <c r="N144" i="7"/>
  <c r="O144" i="7"/>
  <c r="P144" i="7"/>
  <c r="Q144" i="7"/>
  <c r="R144" i="7"/>
  <c r="M145" i="7"/>
  <c r="N145" i="7"/>
  <c r="O145" i="7"/>
  <c r="P145" i="7"/>
  <c r="Q145" i="7"/>
  <c r="R145" i="7"/>
  <c r="M146" i="7"/>
  <c r="N146" i="7"/>
  <c r="O146" i="7"/>
  <c r="P146" i="7"/>
  <c r="Q146" i="7"/>
  <c r="R146" i="7"/>
  <c r="M147" i="7"/>
  <c r="N147" i="7"/>
  <c r="O147" i="7"/>
  <c r="P147" i="7"/>
  <c r="Q147" i="7"/>
  <c r="R147" i="7"/>
  <c r="M148" i="7"/>
  <c r="N148" i="7"/>
  <c r="O148" i="7"/>
  <c r="P148" i="7"/>
  <c r="Q148" i="7"/>
  <c r="R148" i="7"/>
  <c r="M149" i="7"/>
  <c r="N149" i="7"/>
  <c r="O149" i="7"/>
  <c r="P149" i="7"/>
  <c r="Q149" i="7"/>
  <c r="R149" i="7"/>
  <c r="M150" i="7"/>
  <c r="N150" i="7"/>
  <c r="O150" i="7"/>
  <c r="P150" i="7"/>
  <c r="Q150" i="7"/>
  <c r="R150" i="7"/>
  <c r="M151" i="7"/>
  <c r="N151" i="7"/>
  <c r="O151" i="7"/>
  <c r="P151" i="7"/>
  <c r="Q151" i="7"/>
  <c r="R151" i="7"/>
  <c r="M152" i="7"/>
  <c r="N152" i="7"/>
  <c r="O152" i="7"/>
  <c r="P152" i="7"/>
  <c r="Q152" i="7"/>
  <c r="R152" i="7"/>
  <c r="M153" i="7"/>
  <c r="N153" i="7"/>
  <c r="O153" i="7"/>
  <c r="P153" i="7"/>
  <c r="Q153" i="7"/>
  <c r="R153" i="7"/>
  <c r="M154" i="7"/>
  <c r="N154" i="7"/>
  <c r="O154" i="7"/>
  <c r="P154" i="7"/>
  <c r="Q154" i="7"/>
  <c r="R154" i="7"/>
  <c r="M155" i="7"/>
  <c r="N155" i="7"/>
  <c r="O155" i="7"/>
  <c r="P155" i="7"/>
  <c r="Q155" i="7"/>
  <c r="R155" i="7"/>
  <c r="M156" i="7"/>
  <c r="N156" i="7"/>
  <c r="O156" i="7"/>
  <c r="P156" i="7"/>
  <c r="Q156" i="7"/>
  <c r="R156" i="7"/>
  <c r="M157" i="7"/>
  <c r="N157" i="7"/>
  <c r="O157" i="7"/>
  <c r="P157" i="7"/>
  <c r="Q157" i="7"/>
  <c r="R157" i="7"/>
  <c r="M158" i="7"/>
  <c r="N158" i="7"/>
  <c r="O158" i="7"/>
  <c r="P158" i="7"/>
  <c r="Q158" i="7"/>
  <c r="R158" i="7"/>
  <c r="M159" i="7"/>
  <c r="N159" i="7"/>
  <c r="O159" i="7"/>
  <c r="P159" i="7"/>
  <c r="Q159" i="7"/>
  <c r="R159" i="7"/>
  <c r="M160" i="7"/>
  <c r="N160" i="7"/>
  <c r="O160" i="7"/>
  <c r="P160" i="7"/>
  <c r="Q160" i="7"/>
  <c r="R160" i="7"/>
  <c r="M161" i="7"/>
  <c r="N161" i="7"/>
  <c r="O161" i="7"/>
  <c r="P161" i="7"/>
  <c r="Q161" i="7"/>
  <c r="R161" i="7"/>
  <c r="M162" i="7"/>
  <c r="N162" i="7"/>
  <c r="O162" i="7"/>
  <c r="P162" i="7"/>
  <c r="Q162" i="7"/>
  <c r="R162" i="7"/>
  <c r="M163" i="7"/>
  <c r="N163" i="7"/>
  <c r="O163" i="7"/>
  <c r="P163" i="7"/>
  <c r="Q163" i="7"/>
  <c r="R163" i="7"/>
  <c r="M164" i="7"/>
  <c r="N164" i="7"/>
  <c r="O164" i="7"/>
  <c r="P164" i="7"/>
  <c r="Q164" i="7"/>
  <c r="R164" i="7"/>
  <c r="M165" i="7"/>
  <c r="N165" i="7"/>
  <c r="O165" i="7"/>
  <c r="P165" i="7"/>
  <c r="Q165" i="7"/>
  <c r="R165" i="7"/>
  <c r="M166" i="7"/>
  <c r="N166" i="7"/>
  <c r="O166" i="7"/>
  <c r="P166" i="7"/>
  <c r="Q166" i="7"/>
  <c r="R166" i="7"/>
  <c r="M167" i="7"/>
  <c r="N167" i="7"/>
  <c r="O167" i="7"/>
  <c r="P167" i="7"/>
  <c r="Q167" i="7"/>
  <c r="R167" i="7"/>
  <c r="M168" i="7"/>
  <c r="N168" i="7"/>
  <c r="O168" i="7"/>
  <c r="P168" i="7"/>
  <c r="Q168" i="7"/>
  <c r="R168" i="7"/>
  <c r="M169" i="7"/>
  <c r="N169" i="7"/>
  <c r="O169" i="7"/>
  <c r="P169" i="7"/>
  <c r="Q169" i="7"/>
  <c r="R169" i="7"/>
  <c r="M170" i="7"/>
  <c r="N170" i="7"/>
  <c r="O170" i="7"/>
  <c r="P170" i="7"/>
  <c r="Q170" i="7"/>
  <c r="R170" i="7"/>
  <c r="M171" i="7"/>
  <c r="N171" i="7"/>
  <c r="O171" i="7"/>
  <c r="P171" i="7"/>
  <c r="Q171" i="7"/>
  <c r="R171" i="7"/>
  <c r="M172" i="7"/>
  <c r="N172" i="7"/>
  <c r="O172" i="7"/>
  <c r="P172" i="7"/>
  <c r="Q172" i="7"/>
  <c r="R172" i="7"/>
  <c r="M173" i="7"/>
  <c r="N173" i="7"/>
  <c r="O173" i="7"/>
  <c r="P173" i="7"/>
  <c r="Q173" i="7"/>
  <c r="R173" i="7"/>
  <c r="M174" i="7"/>
  <c r="N174" i="7"/>
  <c r="O174" i="7"/>
  <c r="P174" i="7"/>
  <c r="Q174" i="7"/>
  <c r="R174" i="7"/>
  <c r="M175" i="7"/>
  <c r="N175" i="7"/>
  <c r="O175" i="7"/>
  <c r="P175" i="7"/>
  <c r="Q175" i="7"/>
  <c r="R175" i="7"/>
  <c r="M176" i="7"/>
  <c r="N176" i="7"/>
  <c r="O176" i="7"/>
  <c r="P176" i="7"/>
  <c r="Q176" i="7"/>
  <c r="R176" i="7"/>
  <c r="M177" i="7"/>
  <c r="N177" i="7"/>
  <c r="O177" i="7"/>
  <c r="P177" i="7"/>
  <c r="Q177" i="7"/>
  <c r="R177" i="7"/>
  <c r="M178" i="7"/>
  <c r="N178" i="7"/>
  <c r="O178" i="7"/>
  <c r="P178" i="7"/>
  <c r="Q178" i="7"/>
  <c r="R178" i="7"/>
  <c r="M179" i="7"/>
  <c r="N179" i="7"/>
  <c r="O179" i="7"/>
  <c r="P179" i="7"/>
  <c r="Q179" i="7"/>
  <c r="R179" i="7"/>
  <c r="M180" i="7"/>
  <c r="N180" i="7"/>
  <c r="O180" i="7"/>
  <c r="P180" i="7"/>
  <c r="Q180" i="7"/>
  <c r="R180" i="7"/>
  <c r="M181" i="7"/>
  <c r="N181" i="7"/>
  <c r="O181" i="7"/>
  <c r="P181" i="7"/>
  <c r="Q181" i="7"/>
  <c r="R181" i="7"/>
  <c r="M182" i="7"/>
  <c r="N182" i="7"/>
  <c r="O182" i="7"/>
  <c r="P182" i="7"/>
  <c r="Q182" i="7"/>
  <c r="R182" i="7"/>
  <c r="M183" i="7"/>
  <c r="N183" i="7"/>
  <c r="O183" i="7"/>
  <c r="P183" i="7"/>
  <c r="Q183" i="7"/>
  <c r="R183" i="7"/>
  <c r="M184" i="7"/>
  <c r="N184" i="7"/>
  <c r="O184" i="7"/>
  <c r="P184" i="7"/>
  <c r="Q184" i="7"/>
  <c r="R184" i="7"/>
  <c r="M185" i="7"/>
  <c r="N185" i="7"/>
  <c r="O185" i="7"/>
  <c r="P185" i="7"/>
  <c r="Q185" i="7"/>
  <c r="R185" i="7"/>
  <c r="M186" i="7"/>
  <c r="N186" i="7"/>
  <c r="O186" i="7"/>
  <c r="P186" i="7"/>
  <c r="Q186" i="7"/>
  <c r="R186" i="7"/>
  <c r="M187" i="7"/>
  <c r="N187" i="7"/>
  <c r="O187" i="7"/>
  <c r="P187" i="7"/>
  <c r="Q187" i="7"/>
  <c r="R187" i="7"/>
  <c r="M188" i="7"/>
  <c r="N188" i="7"/>
  <c r="O188" i="7"/>
  <c r="P188" i="7"/>
  <c r="Q188" i="7"/>
  <c r="R188" i="7"/>
  <c r="R189" i="7"/>
  <c r="M3" i="6"/>
  <c r="N3" i="6"/>
  <c r="O3" i="6"/>
  <c r="P3" i="6"/>
  <c r="Q3" i="6"/>
  <c r="R3" i="6"/>
  <c r="M4" i="6"/>
  <c r="N4" i="6"/>
  <c r="O4" i="6"/>
  <c r="P4" i="6"/>
  <c r="Q4" i="6"/>
  <c r="R4" i="6"/>
  <c r="M5" i="6"/>
  <c r="N5" i="6"/>
  <c r="O5" i="6"/>
  <c r="P5" i="6"/>
  <c r="Q5" i="6"/>
  <c r="R5" i="6"/>
  <c r="M6" i="6"/>
  <c r="N6" i="6"/>
  <c r="O6" i="6"/>
  <c r="P6" i="6"/>
  <c r="Q6" i="6"/>
  <c r="R6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M17" i="6"/>
  <c r="N17" i="6"/>
  <c r="O17" i="6"/>
  <c r="P17" i="6"/>
  <c r="Q17" i="6"/>
  <c r="R17" i="6"/>
  <c r="M18" i="6"/>
  <c r="N18" i="6"/>
  <c r="O18" i="6"/>
  <c r="P18" i="6"/>
  <c r="Q18" i="6"/>
  <c r="R18" i="6"/>
  <c r="M19" i="6"/>
  <c r="N19" i="6"/>
  <c r="O19" i="6"/>
  <c r="P19" i="6"/>
  <c r="Q19" i="6"/>
  <c r="R19" i="6"/>
  <c r="M20" i="6"/>
  <c r="N20" i="6"/>
  <c r="O20" i="6"/>
  <c r="P20" i="6"/>
  <c r="Q20" i="6"/>
  <c r="R20" i="6"/>
  <c r="M21" i="6"/>
  <c r="N21" i="6"/>
  <c r="O21" i="6"/>
  <c r="P21" i="6"/>
  <c r="Q21" i="6"/>
  <c r="R21" i="6"/>
  <c r="M22" i="6"/>
  <c r="N22" i="6"/>
  <c r="O22" i="6"/>
  <c r="P22" i="6"/>
  <c r="Q22" i="6"/>
  <c r="R22" i="6"/>
  <c r="M23" i="6"/>
  <c r="N23" i="6"/>
  <c r="O23" i="6"/>
  <c r="P23" i="6"/>
  <c r="Q23" i="6"/>
  <c r="R23" i="6"/>
  <c r="M24" i="6"/>
  <c r="N24" i="6"/>
  <c r="O24" i="6"/>
  <c r="P24" i="6"/>
  <c r="Q24" i="6"/>
  <c r="R24" i="6"/>
  <c r="M25" i="6"/>
  <c r="N25" i="6"/>
  <c r="O25" i="6"/>
  <c r="P25" i="6"/>
  <c r="Q25" i="6"/>
  <c r="R25" i="6"/>
  <c r="M26" i="6"/>
  <c r="N26" i="6"/>
  <c r="O26" i="6"/>
  <c r="P26" i="6"/>
  <c r="Q26" i="6"/>
  <c r="R26" i="6"/>
  <c r="M27" i="6"/>
  <c r="N27" i="6"/>
  <c r="O27" i="6"/>
  <c r="P27" i="6"/>
  <c r="Q27" i="6"/>
  <c r="R27" i="6"/>
  <c r="M28" i="6"/>
  <c r="N28" i="6"/>
  <c r="O28" i="6"/>
  <c r="P28" i="6"/>
  <c r="Q28" i="6"/>
  <c r="R28" i="6"/>
  <c r="M29" i="6"/>
  <c r="N29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O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O45" i="6"/>
  <c r="P45" i="6"/>
  <c r="Q45" i="6"/>
  <c r="R45" i="6"/>
  <c r="M46" i="6"/>
  <c r="N46" i="6"/>
  <c r="O46" i="6"/>
  <c r="P46" i="6"/>
  <c r="Q46" i="6"/>
  <c r="R46" i="6"/>
  <c r="M47" i="6"/>
  <c r="N47" i="6"/>
  <c r="O47" i="6"/>
  <c r="P47" i="6"/>
  <c r="Q47" i="6"/>
  <c r="R47" i="6"/>
  <c r="M48" i="6"/>
  <c r="N48" i="6"/>
  <c r="O48" i="6"/>
  <c r="P48" i="6"/>
  <c r="Q48" i="6"/>
  <c r="R48" i="6"/>
  <c r="M49" i="6"/>
  <c r="N49" i="6"/>
  <c r="O49" i="6"/>
  <c r="P49" i="6"/>
  <c r="Q49" i="6"/>
  <c r="R49" i="6"/>
  <c r="M50" i="6"/>
  <c r="N50" i="6"/>
  <c r="O50" i="6"/>
  <c r="P50" i="6"/>
  <c r="Q50" i="6"/>
  <c r="R50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M70" i="6"/>
  <c r="N70" i="6"/>
  <c r="O70" i="6"/>
  <c r="P70" i="6"/>
  <c r="Q70" i="6"/>
  <c r="R70" i="6"/>
  <c r="M71" i="6"/>
  <c r="N71" i="6"/>
  <c r="O71" i="6"/>
  <c r="P71" i="6"/>
  <c r="Q71" i="6"/>
  <c r="R71" i="6"/>
  <c r="M72" i="6"/>
  <c r="N72" i="6"/>
  <c r="O72" i="6"/>
  <c r="P72" i="6"/>
  <c r="Q72" i="6"/>
  <c r="R72" i="6"/>
  <c r="M73" i="6"/>
  <c r="N73" i="6"/>
  <c r="O73" i="6"/>
  <c r="P73" i="6"/>
  <c r="Q73" i="6"/>
  <c r="R73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M79" i="6"/>
  <c r="N79" i="6"/>
  <c r="O79" i="6"/>
  <c r="P79" i="6"/>
  <c r="Q79" i="6"/>
  <c r="R79" i="6"/>
  <c r="M80" i="6"/>
  <c r="N80" i="6"/>
  <c r="O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M93" i="6"/>
  <c r="N93" i="6"/>
  <c r="O93" i="6"/>
  <c r="P93" i="6"/>
  <c r="Q93" i="6"/>
  <c r="R93" i="6"/>
  <c r="M94" i="6"/>
  <c r="N94" i="6"/>
  <c r="O94" i="6"/>
  <c r="P94" i="6"/>
  <c r="Q94" i="6"/>
  <c r="R94" i="6"/>
  <c r="M95" i="6"/>
  <c r="N95" i="6"/>
  <c r="O95" i="6"/>
  <c r="P95" i="6"/>
  <c r="Q95" i="6"/>
  <c r="R95" i="6"/>
  <c r="M96" i="6"/>
  <c r="N96" i="6"/>
  <c r="O96" i="6"/>
  <c r="P96" i="6"/>
  <c r="Q96" i="6"/>
  <c r="R96" i="6"/>
  <c r="M97" i="6"/>
  <c r="N97" i="6"/>
  <c r="O97" i="6"/>
  <c r="P97" i="6"/>
  <c r="Q97" i="6"/>
  <c r="R97" i="6"/>
  <c r="M98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M116" i="6"/>
  <c r="N116" i="6"/>
  <c r="O116" i="6"/>
  <c r="P116" i="6"/>
  <c r="Q116" i="6"/>
  <c r="R116" i="6"/>
  <c r="M117" i="6"/>
  <c r="N117" i="6"/>
  <c r="O117" i="6"/>
  <c r="P117" i="6"/>
  <c r="Q117" i="6"/>
  <c r="R117" i="6"/>
  <c r="M118" i="6"/>
  <c r="N118" i="6"/>
  <c r="O118" i="6"/>
  <c r="P118" i="6"/>
  <c r="Q118" i="6"/>
  <c r="R118" i="6"/>
  <c r="M119" i="6"/>
  <c r="N119" i="6"/>
  <c r="O119" i="6"/>
  <c r="P119" i="6"/>
  <c r="Q119" i="6"/>
  <c r="R119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M139" i="6"/>
  <c r="N139" i="6"/>
  <c r="O139" i="6"/>
  <c r="P139" i="6"/>
  <c r="Q139" i="6"/>
  <c r="R139" i="6"/>
  <c r="M140" i="6"/>
  <c r="N140" i="6"/>
  <c r="O140" i="6"/>
  <c r="P140" i="6"/>
  <c r="Q140" i="6"/>
  <c r="R140" i="6"/>
  <c r="M141" i="6"/>
  <c r="N141" i="6"/>
  <c r="O141" i="6"/>
  <c r="P141" i="6"/>
  <c r="Q141" i="6"/>
  <c r="R141" i="6"/>
  <c r="M142" i="6"/>
  <c r="N142" i="6"/>
  <c r="O142" i="6"/>
  <c r="P142" i="6"/>
  <c r="Q142" i="6"/>
  <c r="R142" i="6"/>
  <c r="M143" i="6"/>
  <c r="N143" i="6"/>
  <c r="O143" i="6"/>
  <c r="P143" i="6"/>
  <c r="Q143" i="6"/>
  <c r="R143" i="6"/>
  <c r="M144" i="6"/>
  <c r="N144" i="6"/>
  <c r="O144" i="6"/>
  <c r="P144" i="6"/>
  <c r="Q144" i="6"/>
  <c r="R144" i="6"/>
  <c r="M145" i="6"/>
  <c r="N145" i="6"/>
  <c r="O145" i="6"/>
  <c r="P145" i="6"/>
  <c r="Q145" i="6"/>
  <c r="R145" i="6"/>
  <c r="M146" i="6"/>
  <c r="N146" i="6"/>
  <c r="O146" i="6"/>
  <c r="P146" i="6"/>
  <c r="Q146" i="6"/>
  <c r="R146" i="6"/>
  <c r="M147" i="6"/>
  <c r="N147" i="6"/>
  <c r="O147" i="6"/>
  <c r="P147" i="6"/>
  <c r="Q147" i="6"/>
  <c r="R147" i="6"/>
  <c r="M148" i="6"/>
  <c r="N148" i="6"/>
  <c r="O148" i="6"/>
  <c r="P148" i="6"/>
  <c r="Q148" i="6"/>
  <c r="R148" i="6"/>
  <c r="M149" i="6"/>
  <c r="N149" i="6"/>
  <c r="O149" i="6"/>
  <c r="P149" i="6"/>
  <c r="Q149" i="6"/>
  <c r="R149" i="6"/>
  <c r="M150" i="6"/>
  <c r="N150" i="6"/>
  <c r="O150" i="6"/>
  <c r="P150" i="6"/>
  <c r="Q150" i="6"/>
  <c r="R150" i="6"/>
  <c r="M151" i="6"/>
  <c r="N151" i="6"/>
  <c r="O151" i="6"/>
  <c r="P151" i="6"/>
  <c r="Q151" i="6"/>
  <c r="R151" i="6"/>
  <c r="M152" i="6"/>
  <c r="N152" i="6"/>
  <c r="O152" i="6"/>
  <c r="P152" i="6"/>
  <c r="Q152" i="6"/>
  <c r="R152" i="6"/>
  <c r="M153" i="6"/>
  <c r="N153" i="6"/>
  <c r="O153" i="6"/>
  <c r="P153" i="6"/>
  <c r="Q153" i="6"/>
  <c r="R153" i="6"/>
  <c r="M154" i="6"/>
  <c r="N154" i="6"/>
  <c r="O154" i="6"/>
  <c r="P154" i="6"/>
  <c r="Q154" i="6"/>
  <c r="R154" i="6"/>
  <c r="M155" i="6"/>
  <c r="N155" i="6"/>
  <c r="O155" i="6"/>
  <c r="P155" i="6"/>
  <c r="Q155" i="6"/>
  <c r="R155" i="6"/>
  <c r="M156" i="6"/>
  <c r="N156" i="6"/>
  <c r="O156" i="6"/>
  <c r="P156" i="6"/>
  <c r="Q156" i="6"/>
  <c r="R156" i="6"/>
  <c r="M157" i="6"/>
  <c r="N157" i="6"/>
  <c r="O157" i="6"/>
  <c r="P157" i="6"/>
  <c r="Q157" i="6"/>
  <c r="R157" i="6"/>
  <c r="M158" i="6"/>
  <c r="N158" i="6"/>
  <c r="O158" i="6"/>
  <c r="P158" i="6"/>
  <c r="Q158" i="6"/>
  <c r="R158" i="6"/>
  <c r="M159" i="6"/>
  <c r="N159" i="6"/>
  <c r="O159" i="6"/>
  <c r="P159" i="6"/>
  <c r="Q159" i="6"/>
  <c r="R159" i="6"/>
  <c r="M160" i="6"/>
  <c r="N160" i="6"/>
  <c r="O160" i="6"/>
  <c r="P160" i="6"/>
  <c r="Q160" i="6"/>
  <c r="R160" i="6"/>
  <c r="M161" i="6"/>
  <c r="N161" i="6"/>
  <c r="O161" i="6"/>
  <c r="P161" i="6"/>
  <c r="Q161" i="6"/>
  <c r="R161" i="6"/>
  <c r="M162" i="6"/>
  <c r="N162" i="6"/>
  <c r="O162" i="6"/>
  <c r="P162" i="6"/>
  <c r="Q162" i="6"/>
  <c r="R162" i="6"/>
  <c r="M163" i="6"/>
  <c r="N163" i="6"/>
  <c r="O163" i="6"/>
  <c r="P163" i="6"/>
  <c r="Q163" i="6"/>
  <c r="R163" i="6"/>
  <c r="M164" i="6"/>
  <c r="N164" i="6"/>
  <c r="O164" i="6"/>
  <c r="P164" i="6"/>
  <c r="Q164" i="6"/>
  <c r="R164" i="6"/>
  <c r="M165" i="6"/>
  <c r="N165" i="6"/>
  <c r="O165" i="6"/>
  <c r="P165" i="6"/>
  <c r="Q165" i="6"/>
  <c r="R165" i="6"/>
  <c r="M166" i="6"/>
  <c r="N166" i="6"/>
  <c r="O166" i="6"/>
  <c r="P166" i="6"/>
  <c r="Q166" i="6"/>
  <c r="R166" i="6"/>
  <c r="M167" i="6"/>
  <c r="N167" i="6"/>
  <c r="O167" i="6"/>
  <c r="P167" i="6"/>
  <c r="Q167" i="6"/>
  <c r="R167" i="6"/>
  <c r="M168" i="6"/>
  <c r="N168" i="6"/>
  <c r="O168" i="6"/>
  <c r="P168" i="6"/>
  <c r="Q168" i="6"/>
  <c r="R168" i="6"/>
  <c r="M169" i="6"/>
  <c r="N169" i="6"/>
  <c r="O169" i="6"/>
  <c r="P169" i="6"/>
  <c r="Q169" i="6"/>
  <c r="R169" i="6"/>
  <c r="M170" i="6"/>
  <c r="N170" i="6"/>
  <c r="O170" i="6"/>
  <c r="P170" i="6"/>
  <c r="Q170" i="6"/>
  <c r="R170" i="6"/>
  <c r="M171" i="6"/>
  <c r="N171" i="6"/>
  <c r="O171" i="6"/>
  <c r="P171" i="6"/>
  <c r="Q171" i="6"/>
  <c r="R171" i="6"/>
  <c r="M172" i="6"/>
  <c r="N172" i="6"/>
  <c r="O172" i="6"/>
  <c r="P172" i="6"/>
  <c r="Q172" i="6"/>
  <c r="R172" i="6"/>
  <c r="M173" i="6"/>
  <c r="N173" i="6"/>
  <c r="O173" i="6"/>
  <c r="P173" i="6"/>
  <c r="Q173" i="6"/>
  <c r="R173" i="6"/>
  <c r="M174" i="6"/>
  <c r="N174" i="6"/>
  <c r="O174" i="6"/>
  <c r="P174" i="6"/>
  <c r="Q174" i="6"/>
  <c r="R174" i="6"/>
  <c r="M175" i="6"/>
  <c r="N175" i="6"/>
  <c r="O175" i="6"/>
  <c r="P175" i="6"/>
  <c r="Q175" i="6"/>
  <c r="R175" i="6"/>
  <c r="M176" i="6"/>
  <c r="N176" i="6"/>
  <c r="O176" i="6"/>
  <c r="P176" i="6"/>
  <c r="Q176" i="6"/>
  <c r="R176" i="6"/>
  <c r="M177" i="6"/>
  <c r="N177" i="6"/>
  <c r="O177" i="6"/>
  <c r="P177" i="6"/>
  <c r="Q177" i="6"/>
  <c r="R177" i="6"/>
  <c r="M178" i="6"/>
  <c r="N178" i="6"/>
  <c r="O178" i="6"/>
  <c r="P178" i="6"/>
  <c r="Q178" i="6"/>
  <c r="R178" i="6"/>
  <c r="M179" i="6"/>
  <c r="N179" i="6"/>
  <c r="O179" i="6"/>
  <c r="P179" i="6"/>
  <c r="Q179" i="6"/>
  <c r="R179" i="6"/>
  <c r="M180" i="6"/>
  <c r="N180" i="6"/>
  <c r="O180" i="6"/>
  <c r="P180" i="6"/>
  <c r="Q180" i="6"/>
  <c r="R180" i="6"/>
  <c r="M181" i="6"/>
  <c r="N181" i="6"/>
  <c r="O181" i="6"/>
  <c r="P181" i="6"/>
  <c r="Q181" i="6"/>
  <c r="R181" i="6"/>
  <c r="M182" i="6"/>
  <c r="N182" i="6"/>
  <c r="O182" i="6"/>
  <c r="P182" i="6"/>
  <c r="Q182" i="6"/>
  <c r="R182" i="6"/>
  <c r="M183" i="6"/>
  <c r="N183" i="6"/>
  <c r="O183" i="6"/>
  <c r="P183" i="6"/>
  <c r="Q183" i="6"/>
  <c r="R183" i="6"/>
  <c r="M184" i="6"/>
  <c r="N184" i="6"/>
  <c r="O184" i="6"/>
  <c r="P184" i="6"/>
  <c r="Q184" i="6"/>
  <c r="R184" i="6"/>
  <c r="M185" i="6"/>
  <c r="N185" i="6"/>
  <c r="O185" i="6"/>
  <c r="P185" i="6"/>
  <c r="Q185" i="6"/>
  <c r="R185" i="6"/>
  <c r="M186" i="6"/>
  <c r="N186" i="6"/>
  <c r="O186" i="6"/>
  <c r="P186" i="6"/>
  <c r="Q186" i="6"/>
  <c r="R186" i="6"/>
  <c r="M187" i="6"/>
  <c r="N187" i="6"/>
  <c r="O187" i="6"/>
  <c r="P187" i="6"/>
  <c r="Q187" i="6"/>
  <c r="R187" i="6"/>
  <c r="M188" i="6"/>
  <c r="N188" i="6"/>
  <c r="O188" i="6"/>
  <c r="P188" i="6"/>
  <c r="Q188" i="6"/>
  <c r="R188" i="6"/>
  <c r="R189" i="6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P103" i="3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P127" i="5"/>
  <c r="K3" i="10"/>
  <c r="M3" i="10"/>
  <c r="N3" i="10"/>
  <c r="O3" i="10"/>
  <c r="P3" i="10"/>
  <c r="Q3" i="10"/>
  <c r="R3" i="10"/>
  <c r="K4" i="10"/>
  <c r="M4" i="10"/>
  <c r="N4" i="10"/>
  <c r="O4" i="10"/>
  <c r="P4" i="10"/>
  <c r="Q4" i="10"/>
  <c r="R4" i="10"/>
  <c r="K5" i="10"/>
  <c r="M5" i="10"/>
  <c r="N5" i="10"/>
  <c r="O5" i="10"/>
  <c r="P5" i="10"/>
  <c r="Q5" i="10"/>
  <c r="R5" i="10"/>
  <c r="K6" i="10"/>
  <c r="M6" i="10"/>
  <c r="N6" i="10"/>
  <c r="O6" i="10"/>
  <c r="P6" i="10"/>
  <c r="Q6" i="10"/>
  <c r="R6" i="10"/>
  <c r="K7" i="10"/>
  <c r="M7" i="10"/>
  <c r="N7" i="10"/>
  <c r="O7" i="10"/>
  <c r="P7" i="10"/>
  <c r="Q7" i="10"/>
  <c r="R7" i="10"/>
  <c r="K8" i="10"/>
  <c r="M8" i="10"/>
  <c r="N8" i="10"/>
  <c r="O8" i="10"/>
  <c r="P8" i="10"/>
  <c r="Q8" i="10"/>
  <c r="R8" i="10"/>
  <c r="K9" i="10"/>
  <c r="M9" i="10"/>
  <c r="N9" i="10"/>
  <c r="O9" i="10"/>
  <c r="P9" i="10"/>
  <c r="Q9" i="10"/>
  <c r="R9" i="10"/>
  <c r="K10" i="10"/>
  <c r="M10" i="10"/>
  <c r="N10" i="10"/>
  <c r="O10" i="10"/>
  <c r="P10" i="10"/>
  <c r="Q10" i="10"/>
  <c r="R10" i="10"/>
  <c r="K11" i="10"/>
  <c r="M11" i="10"/>
  <c r="N11" i="10"/>
  <c r="O11" i="10"/>
  <c r="P11" i="10"/>
  <c r="Q11" i="10"/>
  <c r="R11" i="10"/>
  <c r="K12" i="10"/>
  <c r="M12" i="10"/>
  <c r="N12" i="10"/>
  <c r="O12" i="10"/>
  <c r="P12" i="10"/>
  <c r="Q12" i="10"/>
  <c r="R12" i="10"/>
  <c r="K13" i="10"/>
  <c r="M13" i="10"/>
  <c r="N13" i="10"/>
  <c r="O13" i="10"/>
  <c r="P13" i="10"/>
  <c r="Q13" i="10"/>
  <c r="R13" i="10"/>
  <c r="K14" i="10"/>
  <c r="M14" i="10"/>
  <c r="N14" i="10"/>
  <c r="O14" i="10"/>
  <c r="P14" i="10"/>
  <c r="Q14" i="10"/>
  <c r="R14" i="10"/>
  <c r="K15" i="10"/>
  <c r="M15" i="10"/>
  <c r="N15" i="10"/>
  <c r="O15" i="10"/>
  <c r="P15" i="10"/>
  <c r="Q15" i="10"/>
  <c r="R15" i="10"/>
  <c r="K16" i="10"/>
  <c r="M16" i="10"/>
  <c r="N16" i="10"/>
  <c r="O16" i="10"/>
  <c r="P16" i="10"/>
  <c r="Q16" i="10"/>
  <c r="R16" i="10"/>
  <c r="K17" i="10"/>
  <c r="M17" i="10"/>
  <c r="N17" i="10"/>
  <c r="O17" i="10"/>
  <c r="P17" i="10"/>
  <c r="Q17" i="10"/>
  <c r="R17" i="10"/>
  <c r="K18" i="10"/>
  <c r="M18" i="10"/>
  <c r="N18" i="10"/>
  <c r="O18" i="10"/>
  <c r="P18" i="10"/>
  <c r="Q18" i="10"/>
  <c r="R18" i="10"/>
  <c r="K19" i="10"/>
  <c r="M19" i="10"/>
  <c r="N19" i="10"/>
  <c r="O19" i="10"/>
  <c r="P19" i="10"/>
  <c r="Q19" i="10"/>
  <c r="R19" i="10"/>
  <c r="K20" i="10"/>
  <c r="M20" i="10"/>
  <c r="N20" i="10"/>
  <c r="O20" i="10"/>
  <c r="P20" i="10"/>
  <c r="Q20" i="10"/>
  <c r="R20" i="10"/>
  <c r="K21" i="10"/>
  <c r="M21" i="10"/>
  <c r="N21" i="10"/>
  <c r="O21" i="10"/>
  <c r="P21" i="10"/>
  <c r="Q21" i="10"/>
  <c r="R21" i="10"/>
  <c r="K22" i="10"/>
  <c r="M22" i="10"/>
  <c r="N22" i="10"/>
  <c r="O22" i="10"/>
  <c r="P22" i="10"/>
  <c r="Q22" i="10"/>
  <c r="R22" i="10"/>
  <c r="K23" i="10"/>
  <c r="M23" i="10"/>
  <c r="N23" i="10"/>
  <c r="O23" i="10"/>
  <c r="P23" i="10"/>
  <c r="Q23" i="10"/>
  <c r="R23" i="10"/>
  <c r="K24" i="10"/>
  <c r="M24" i="10"/>
  <c r="N24" i="10"/>
  <c r="O24" i="10"/>
  <c r="P24" i="10"/>
  <c r="Q24" i="10"/>
  <c r="R24" i="10"/>
  <c r="K25" i="10"/>
  <c r="M25" i="10"/>
  <c r="N25" i="10"/>
  <c r="O25" i="10"/>
  <c r="P25" i="10"/>
  <c r="Q25" i="10"/>
  <c r="R25" i="10"/>
  <c r="K26" i="10"/>
  <c r="M26" i="10"/>
  <c r="N26" i="10"/>
  <c r="O26" i="10"/>
  <c r="P26" i="10"/>
  <c r="Q26" i="10"/>
  <c r="R26" i="10"/>
  <c r="K27" i="10"/>
  <c r="M27" i="10"/>
  <c r="N27" i="10"/>
  <c r="O27" i="10"/>
  <c r="P27" i="10"/>
  <c r="Q27" i="10"/>
  <c r="R27" i="10"/>
  <c r="K28" i="10"/>
  <c r="M28" i="10"/>
  <c r="N28" i="10"/>
  <c r="O28" i="10"/>
  <c r="P28" i="10"/>
  <c r="Q28" i="10"/>
  <c r="R28" i="10"/>
  <c r="K29" i="10"/>
  <c r="M29" i="10"/>
  <c r="N29" i="10"/>
  <c r="O29" i="10"/>
  <c r="P29" i="10"/>
  <c r="Q29" i="10"/>
  <c r="R29" i="10"/>
  <c r="K30" i="10"/>
  <c r="M30" i="10"/>
  <c r="N30" i="10"/>
  <c r="O30" i="10"/>
  <c r="P30" i="10"/>
  <c r="Q30" i="10"/>
  <c r="R30" i="10"/>
  <c r="K31" i="10"/>
  <c r="M31" i="10"/>
  <c r="N31" i="10"/>
  <c r="O31" i="10"/>
  <c r="P31" i="10"/>
  <c r="Q31" i="10"/>
  <c r="R31" i="10"/>
  <c r="K32" i="10"/>
  <c r="M32" i="10"/>
  <c r="N32" i="10"/>
  <c r="O32" i="10"/>
  <c r="P32" i="10"/>
  <c r="Q32" i="10"/>
  <c r="R32" i="10"/>
  <c r="K33" i="10"/>
  <c r="M33" i="10"/>
  <c r="N33" i="10"/>
  <c r="O33" i="10"/>
  <c r="P33" i="10"/>
  <c r="Q33" i="10"/>
  <c r="R33" i="10"/>
  <c r="K34" i="10"/>
  <c r="M34" i="10"/>
  <c r="N34" i="10"/>
  <c r="O34" i="10"/>
  <c r="P34" i="10"/>
  <c r="Q34" i="10"/>
  <c r="R34" i="10"/>
  <c r="K35" i="10"/>
  <c r="M35" i="10"/>
  <c r="N35" i="10"/>
  <c r="O35" i="10"/>
  <c r="P35" i="10"/>
  <c r="Q35" i="10"/>
  <c r="R35" i="10"/>
  <c r="K36" i="10"/>
  <c r="M36" i="10"/>
  <c r="N36" i="10"/>
  <c r="O36" i="10"/>
  <c r="P36" i="10"/>
  <c r="Q36" i="10"/>
  <c r="R36" i="10"/>
  <c r="K37" i="10"/>
  <c r="M37" i="10"/>
  <c r="N37" i="10"/>
  <c r="O37" i="10"/>
  <c r="P37" i="10"/>
  <c r="Q37" i="10"/>
  <c r="R37" i="10"/>
  <c r="K38" i="10"/>
  <c r="M38" i="10"/>
  <c r="N38" i="10"/>
  <c r="O38" i="10"/>
  <c r="P38" i="10"/>
  <c r="Q38" i="10"/>
  <c r="R38" i="10"/>
  <c r="K39" i="10"/>
  <c r="M39" i="10"/>
  <c r="N39" i="10"/>
  <c r="O39" i="10"/>
  <c r="P39" i="10"/>
  <c r="Q39" i="10"/>
  <c r="R39" i="10"/>
  <c r="K40" i="10"/>
  <c r="M40" i="10"/>
  <c r="N40" i="10"/>
  <c r="O40" i="10"/>
  <c r="P40" i="10"/>
  <c r="Q40" i="10"/>
  <c r="R40" i="10"/>
  <c r="K41" i="10"/>
  <c r="M41" i="10"/>
  <c r="N41" i="10"/>
  <c r="O41" i="10"/>
  <c r="P41" i="10"/>
  <c r="Q41" i="10"/>
  <c r="R41" i="10"/>
  <c r="K42" i="10"/>
  <c r="M42" i="10"/>
  <c r="N42" i="10"/>
  <c r="O42" i="10"/>
  <c r="P42" i="10"/>
  <c r="Q42" i="10"/>
  <c r="R42" i="10"/>
  <c r="K43" i="10"/>
  <c r="M43" i="10"/>
  <c r="N43" i="10"/>
  <c r="O43" i="10"/>
  <c r="P43" i="10"/>
  <c r="Q43" i="10"/>
  <c r="R43" i="10"/>
  <c r="K44" i="10"/>
  <c r="M44" i="10"/>
  <c r="N44" i="10"/>
  <c r="O44" i="10"/>
  <c r="P44" i="10"/>
  <c r="Q44" i="10"/>
  <c r="R44" i="10"/>
  <c r="K45" i="10"/>
  <c r="M45" i="10"/>
  <c r="N45" i="10"/>
  <c r="O45" i="10"/>
  <c r="P45" i="10"/>
  <c r="Q45" i="10"/>
  <c r="R45" i="10"/>
  <c r="K46" i="10"/>
  <c r="M46" i="10"/>
  <c r="N46" i="10"/>
  <c r="O46" i="10"/>
  <c r="P46" i="10"/>
  <c r="Q46" i="10"/>
  <c r="R46" i="10"/>
  <c r="K47" i="10"/>
  <c r="M47" i="10"/>
  <c r="N47" i="10"/>
  <c r="O47" i="10"/>
  <c r="P47" i="10"/>
  <c r="Q47" i="10"/>
  <c r="R47" i="10"/>
  <c r="K48" i="10"/>
  <c r="M48" i="10"/>
  <c r="N48" i="10"/>
  <c r="O48" i="10"/>
  <c r="P48" i="10"/>
  <c r="Q48" i="10"/>
  <c r="R48" i="10"/>
  <c r="K49" i="10"/>
  <c r="M49" i="10"/>
  <c r="N49" i="10"/>
  <c r="O49" i="10"/>
  <c r="P49" i="10"/>
  <c r="Q49" i="10"/>
  <c r="R49" i="10"/>
  <c r="K50" i="10"/>
  <c r="M50" i="10"/>
  <c r="N50" i="10"/>
  <c r="O50" i="10"/>
  <c r="P50" i="10"/>
  <c r="Q50" i="10"/>
  <c r="R50" i="10"/>
  <c r="K51" i="10"/>
  <c r="M51" i="10"/>
  <c r="N51" i="10"/>
  <c r="O51" i="10"/>
  <c r="P51" i="10"/>
  <c r="Q51" i="10"/>
  <c r="R51" i="10"/>
  <c r="K52" i="10"/>
  <c r="M52" i="10"/>
  <c r="N52" i="10"/>
  <c r="O52" i="10"/>
  <c r="P52" i="10"/>
  <c r="Q52" i="10"/>
  <c r="R52" i="10"/>
  <c r="K53" i="10"/>
  <c r="M53" i="10"/>
  <c r="N53" i="10"/>
  <c r="O53" i="10"/>
  <c r="P53" i="10"/>
  <c r="Q53" i="10"/>
  <c r="R53" i="10"/>
  <c r="K54" i="10"/>
  <c r="M54" i="10"/>
  <c r="N54" i="10"/>
  <c r="O54" i="10"/>
  <c r="P54" i="10"/>
  <c r="Q54" i="10"/>
  <c r="R54" i="10"/>
  <c r="K55" i="10"/>
  <c r="M55" i="10"/>
  <c r="N55" i="10"/>
  <c r="O55" i="10"/>
  <c r="P55" i="10"/>
  <c r="Q55" i="10"/>
  <c r="R55" i="10"/>
  <c r="K56" i="10"/>
  <c r="M56" i="10"/>
  <c r="N56" i="10"/>
  <c r="O56" i="10"/>
  <c r="P56" i="10"/>
  <c r="Q56" i="10"/>
  <c r="R56" i="10"/>
  <c r="K57" i="10"/>
  <c r="M57" i="10"/>
  <c r="N57" i="10"/>
  <c r="O57" i="10"/>
  <c r="P57" i="10"/>
  <c r="Q57" i="10"/>
  <c r="R57" i="10"/>
  <c r="K58" i="10"/>
  <c r="M58" i="10"/>
  <c r="N58" i="10"/>
  <c r="O58" i="10"/>
  <c r="P58" i="10"/>
  <c r="Q58" i="10"/>
  <c r="R58" i="10"/>
  <c r="K59" i="10"/>
  <c r="M59" i="10"/>
  <c r="N59" i="10"/>
  <c r="O59" i="10"/>
  <c r="P59" i="10"/>
  <c r="Q59" i="10"/>
  <c r="R59" i="10"/>
  <c r="K60" i="10"/>
  <c r="M60" i="10"/>
  <c r="N60" i="10"/>
  <c r="O60" i="10"/>
  <c r="P60" i="10"/>
  <c r="Q60" i="10"/>
  <c r="R60" i="10"/>
  <c r="K61" i="10"/>
  <c r="M61" i="10"/>
  <c r="N61" i="10"/>
  <c r="O61" i="10"/>
  <c r="P61" i="10"/>
  <c r="Q61" i="10"/>
  <c r="R61" i="10"/>
  <c r="K62" i="10"/>
  <c r="M62" i="10"/>
  <c r="N62" i="10"/>
  <c r="O62" i="10"/>
  <c r="P62" i="10"/>
  <c r="Q62" i="10"/>
  <c r="R62" i="10"/>
  <c r="K63" i="10"/>
  <c r="M63" i="10"/>
  <c r="N63" i="10"/>
  <c r="O63" i="10"/>
  <c r="P63" i="10"/>
  <c r="Q63" i="10"/>
  <c r="R63" i="10"/>
  <c r="K64" i="10"/>
  <c r="M64" i="10"/>
  <c r="N64" i="10"/>
  <c r="O64" i="10"/>
  <c r="P64" i="10"/>
  <c r="Q64" i="10"/>
  <c r="R64" i="10"/>
  <c r="K65" i="10"/>
  <c r="M65" i="10"/>
  <c r="N65" i="10"/>
  <c r="O65" i="10"/>
  <c r="P65" i="10"/>
  <c r="Q65" i="10"/>
  <c r="R65" i="10"/>
  <c r="K66" i="10"/>
  <c r="M66" i="10"/>
  <c r="N66" i="10"/>
  <c r="O66" i="10"/>
  <c r="P66" i="10"/>
  <c r="Q66" i="10"/>
  <c r="R66" i="10"/>
  <c r="K67" i="10"/>
  <c r="M67" i="10"/>
  <c r="N67" i="10"/>
  <c r="O67" i="10"/>
  <c r="P67" i="10"/>
  <c r="Q67" i="10"/>
  <c r="R67" i="10"/>
  <c r="K68" i="10"/>
  <c r="M68" i="10"/>
  <c r="N68" i="10"/>
  <c r="O68" i="10"/>
  <c r="P68" i="10"/>
  <c r="Q68" i="10"/>
  <c r="R68" i="10"/>
  <c r="K69" i="10"/>
  <c r="M69" i="10"/>
  <c r="N69" i="10"/>
  <c r="O69" i="10"/>
  <c r="P69" i="10"/>
  <c r="Q69" i="10"/>
  <c r="R69" i="10"/>
  <c r="K70" i="10"/>
  <c r="M70" i="10"/>
  <c r="N70" i="10"/>
  <c r="O70" i="10"/>
  <c r="P70" i="10"/>
  <c r="Q70" i="10"/>
  <c r="R70" i="10"/>
  <c r="K71" i="10"/>
  <c r="M71" i="10"/>
  <c r="N71" i="10"/>
  <c r="O71" i="10"/>
  <c r="P71" i="10"/>
  <c r="Q71" i="10"/>
  <c r="R71" i="10"/>
  <c r="K72" i="10"/>
  <c r="M72" i="10"/>
  <c r="N72" i="10"/>
  <c r="O72" i="10"/>
  <c r="P72" i="10"/>
  <c r="Q72" i="10"/>
  <c r="R72" i="10"/>
  <c r="K73" i="10"/>
  <c r="M73" i="10"/>
  <c r="N73" i="10"/>
  <c r="O73" i="10"/>
  <c r="P73" i="10"/>
  <c r="Q73" i="10"/>
  <c r="R73" i="10"/>
  <c r="K74" i="10"/>
  <c r="M74" i="10"/>
  <c r="N74" i="10"/>
  <c r="O74" i="10"/>
  <c r="P74" i="10"/>
  <c r="Q74" i="10"/>
  <c r="R74" i="10"/>
  <c r="K75" i="10"/>
  <c r="M75" i="10"/>
  <c r="N75" i="10"/>
  <c r="O75" i="10"/>
  <c r="P75" i="10"/>
  <c r="Q75" i="10"/>
  <c r="R75" i="10"/>
  <c r="K76" i="10"/>
  <c r="M76" i="10"/>
  <c r="N76" i="10"/>
  <c r="O76" i="10"/>
  <c r="P76" i="10"/>
  <c r="Q76" i="10"/>
  <c r="R76" i="10"/>
  <c r="K77" i="10"/>
  <c r="M77" i="10"/>
  <c r="N77" i="10"/>
  <c r="O77" i="10"/>
  <c r="P77" i="10"/>
  <c r="Q77" i="10"/>
  <c r="R77" i="10"/>
  <c r="K78" i="10"/>
  <c r="M78" i="10"/>
  <c r="N78" i="10"/>
  <c r="O78" i="10"/>
  <c r="P78" i="10"/>
  <c r="Q78" i="10"/>
  <c r="R78" i="10"/>
  <c r="K79" i="10"/>
  <c r="M79" i="10"/>
  <c r="N79" i="10"/>
  <c r="O79" i="10"/>
  <c r="P79" i="10"/>
  <c r="Q79" i="10"/>
  <c r="R79" i="10"/>
  <c r="K80" i="10"/>
  <c r="M80" i="10"/>
  <c r="N80" i="10"/>
  <c r="O80" i="10"/>
  <c r="P80" i="10"/>
  <c r="Q80" i="10"/>
  <c r="R80" i="10"/>
  <c r="K81" i="10"/>
  <c r="M81" i="10"/>
  <c r="N81" i="10"/>
  <c r="O81" i="10"/>
  <c r="P81" i="10"/>
  <c r="Q81" i="10"/>
  <c r="R81" i="10"/>
  <c r="K82" i="10"/>
  <c r="M82" i="10"/>
  <c r="N82" i="10"/>
  <c r="O82" i="10"/>
  <c r="P82" i="10"/>
  <c r="Q82" i="10"/>
  <c r="R82" i="10"/>
  <c r="K83" i="10"/>
  <c r="M83" i="10"/>
  <c r="N83" i="10"/>
  <c r="O83" i="10"/>
  <c r="P83" i="10"/>
  <c r="Q83" i="10"/>
  <c r="R83" i="10"/>
  <c r="K84" i="10"/>
  <c r="M84" i="10"/>
  <c r="N84" i="10"/>
  <c r="O84" i="10"/>
  <c r="P84" i="10"/>
  <c r="Q84" i="10"/>
  <c r="R84" i="10"/>
  <c r="K85" i="10"/>
  <c r="M85" i="10"/>
  <c r="N85" i="10"/>
  <c r="O85" i="10"/>
  <c r="P85" i="10"/>
  <c r="Q85" i="10"/>
  <c r="R85" i="10"/>
  <c r="K86" i="10"/>
  <c r="M86" i="10"/>
  <c r="N86" i="10"/>
  <c r="O86" i="10"/>
  <c r="P86" i="10"/>
  <c r="Q86" i="10"/>
  <c r="R86" i="10"/>
  <c r="K87" i="10"/>
  <c r="M87" i="10"/>
  <c r="N87" i="10"/>
  <c r="O87" i="10"/>
  <c r="P87" i="10"/>
  <c r="Q87" i="10"/>
  <c r="R87" i="10"/>
  <c r="K88" i="10"/>
  <c r="M88" i="10"/>
  <c r="N88" i="10"/>
  <c r="O88" i="10"/>
  <c r="P88" i="10"/>
  <c r="Q88" i="10"/>
  <c r="R88" i="10"/>
  <c r="K89" i="10"/>
  <c r="M89" i="10"/>
  <c r="N89" i="10"/>
  <c r="O89" i="10"/>
  <c r="P89" i="10"/>
  <c r="Q89" i="10"/>
  <c r="R89" i="10"/>
  <c r="K90" i="10"/>
  <c r="M90" i="10"/>
  <c r="N90" i="10"/>
  <c r="O90" i="10"/>
  <c r="P90" i="10"/>
  <c r="Q90" i="10"/>
  <c r="R90" i="10"/>
  <c r="K91" i="10"/>
  <c r="M91" i="10"/>
  <c r="N91" i="10"/>
  <c r="O91" i="10"/>
  <c r="P91" i="10"/>
  <c r="Q91" i="10"/>
  <c r="R91" i="10"/>
  <c r="K92" i="10"/>
  <c r="M92" i="10"/>
  <c r="N92" i="10"/>
  <c r="O92" i="10"/>
  <c r="P92" i="10"/>
  <c r="Q92" i="10"/>
  <c r="R92" i="10"/>
  <c r="K93" i="10"/>
  <c r="M93" i="10"/>
  <c r="N93" i="10"/>
  <c r="O93" i="10"/>
  <c r="P93" i="10"/>
  <c r="Q93" i="10"/>
  <c r="R93" i="10"/>
  <c r="K94" i="10"/>
  <c r="M94" i="10"/>
  <c r="N94" i="10"/>
  <c r="O94" i="10"/>
  <c r="P94" i="10"/>
  <c r="Q94" i="10"/>
  <c r="R94" i="10"/>
  <c r="K95" i="10"/>
  <c r="M95" i="10"/>
  <c r="N95" i="10"/>
  <c r="O95" i="10"/>
  <c r="P95" i="10"/>
  <c r="Q95" i="10"/>
  <c r="R95" i="10"/>
  <c r="K96" i="10"/>
  <c r="M96" i="10"/>
  <c r="N96" i="10"/>
  <c r="O96" i="10"/>
  <c r="P96" i="10"/>
  <c r="Q96" i="10"/>
  <c r="R96" i="10"/>
  <c r="K97" i="10"/>
  <c r="M97" i="10"/>
  <c r="N97" i="10"/>
  <c r="O97" i="10"/>
  <c r="P97" i="10"/>
  <c r="Q97" i="10"/>
  <c r="R97" i="10"/>
  <c r="K98" i="10"/>
  <c r="M98" i="10"/>
  <c r="N98" i="10"/>
  <c r="O98" i="10"/>
  <c r="P98" i="10"/>
  <c r="Q98" i="10"/>
  <c r="R98" i="10"/>
  <c r="K99" i="10"/>
  <c r="M99" i="10"/>
  <c r="N99" i="10"/>
  <c r="O99" i="10"/>
  <c r="P99" i="10"/>
  <c r="Q99" i="10"/>
  <c r="R99" i="10"/>
  <c r="K100" i="10"/>
  <c r="M100" i="10"/>
  <c r="N100" i="10"/>
  <c r="O100" i="10"/>
  <c r="P100" i="10"/>
  <c r="Q100" i="10"/>
  <c r="R100" i="10"/>
  <c r="K101" i="10"/>
  <c r="M101" i="10"/>
  <c r="N101" i="10"/>
  <c r="O101" i="10"/>
  <c r="P101" i="10"/>
  <c r="Q101" i="10"/>
  <c r="R101" i="10"/>
  <c r="K102" i="10"/>
  <c r="M102" i="10"/>
  <c r="N102" i="10"/>
  <c r="O102" i="10"/>
  <c r="P102" i="10"/>
  <c r="Q102" i="10"/>
  <c r="R102" i="10"/>
  <c r="K103" i="10"/>
  <c r="M103" i="10"/>
  <c r="N103" i="10"/>
  <c r="O103" i="10"/>
  <c r="P103" i="10"/>
  <c r="Q103" i="10"/>
  <c r="R103" i="10"/>
  <c r="K104" i="10"/>
  <c r="M104" i="10"/>
  <c r="N104" i="10"/>
  <c r="O104" i="10"/>
  <c r="P104" i="10"/>
  <c r="Q104" i="10"/>
  <c r="R104" i="10"/>
  <c r="K105" i="10"/>
  <c r="M105" i="10"/>
  <c r="N105" i="10"/>
  <c r="O105" i="10"/>
  <c r="P105" i="10"/>
  <c r="Q105" i="10"/>
  <c r="R105" i="10"/>
  <c r="K106" i="10"/>
  <c r="M106" i="10"/>
  <c r="N106" i="10"/>
  <c r="O106" i="10"/>
  <c r="P106" i="10"/>
  <c r="Q106" i="10"/>
  <c r="R106" i="10"/>
  <c r="K107" i="10"/>
  <c r="M107" i="10"/>
  <c r="N107" i="10"/>
  <c r="O107" i="10"/>
  <c r="P107" i="10"/>
  <c r="Q107" i="10"/>
  <c r="R107" i="10"/>
  <c r="K108" i="10"/>
  <c r="M108" i="10"/>
  <c r="N108" i="10"/>
  <c r="O108" i="10"/>
  <c r="P108" i="10"/>
  <c r="Q108" i="10"/>
  <c r="R108" i="10"/>
  <c r="K109" i="10"/>
  <c r="M109" i="10"/>
  <c r="N109" i="10"/>
  <c r="O109" i="10"/>
  <c r="P109" i="10"/>
  <c r="Q109" i="10"/>
  <c r="R109" i="10"/>
  <c r="K110" i="10"/>
  <c r="M110" i="10"/>
  <c r="N110" i="10"/>
  <c r="O110" i="10"/>
  <c r="P110" i="10"/>
  <c r="Q110" i="10"/>
  <c r="R110" i="10"/>
  <c r="K111" i="10"/>
  <c r="M111" i="10"/>
  <c r="N111" i="10"/>
  <c r="O111" i="10"/>
  <c r="P111" i="10"/>
  <c r="Q111" i="10"/>
  <c r="R111" i="10"/>
  <c r="K112" i="10"/>
  <c r="M112" i="10"/>
  <c r="N112" i="10"/>
  <c r="O112" i="10"/>
  <c r="P112" i="10"/>
  <c r="Q112" i="10"/>
  <c r="R112" i="10"/>
  <c r="K113" i="10"/>
  <c r="M113" i="10"/>
  <c r="N113" i="10"/>
  <c r="O113" i="10"/>
  <c r="P113" i="10"/>
  <c r="Q113" i="10"/>
  <c r="R113" i="10"/>
  <c r="K114" i="10"/>
  <c r="M114" i="10"/>
  <c r="N114" i="10"/>
  <c r="O114" i="10"/>
  <c r="P114" i="10"/>
  <c r="Q114" i="10"/>
  <c r="R114" i="10"/>
  <c r="K115" i="10"/>
  <c r="M115" i="10"/>
  <c r="N115" i="10"/>
  <c r="O115" i="10"/>
  <c r="P115" i="10"/>
  <c r="Q115" i="10"/>
  <c r="R115" i="10"/>
  <c r="K116" i="10"/>
  <c r="M116" i="10"/>
  <c r="N116" i="10"/>
  <c r="O116" i="10"/>
  <c r="P116" i="10"/>
  <c r="Q116" i="10"/>
  <c r="R116" i="10"/>
  <c r="K117" i="10"/>
  <c r="M117" i="10"/>
  <c r="N117" i="10"/>
  <c r="O117" i="10"/>
  <c r="P117" i="10"/>
  <c r="Q117" i="10"/>
  <c r="R117" i="10"/>
  <c r="K118" i="10"/>
  <c r="M118" i="10"/>
  <c r="N118" i="10"/>
  <c r="O118" i="10"/>
  <c r="P118" i="10"/>
  <c r="Q118" i="10"/>
  <c r="R118" i="10"/>
  <c r="K119" i="10"/>
  <c r="M119" i="10"/>
  <c r="N119" i="10"/>
  <c r="O119" i="10"/>
  <c r="P119" i="10"/>
  <c r="Q119" i="10"/>
  <c r="R119" i="10"/>
  <c r="K120" i="10"/>
  <c r="M120" i="10"/>
  <c r="N120" i="10"/>
  <c r="O120" i="10"/>
  <c r="P120" i="10"/>
  <c r="Q120" i="10"/>
  <c r="R120" i="10"/>
  <c r="K121" i="10"/>
  <c r="M121" i="10"/>
  <c r="N121" i="10"/>
  <c r="O121" i="10"/>
  <c r="P121" i="10"/>
  <c r="Q121" i="10"/>
  <c r="R121" i="10"/>
  <c r="K122" i="10"/>
  <c r="M122" i="10"/>
  <c r="N122" i="10"/>
  <c r="O122" i="10"/>
  <c r="P122" i="10"/>
  <c r="Q122" i="10"/>
  <c r="R122" i="10"/>
  <c r="K123" i="10"/>
  <c r="M123" i="10"/>
  <c r="N123" i="10"/>
  <c r="O123" i="10"/>
  <c r="P123" i="10"/>
  <c r="Q123" i="10"/>
  <c r="R123" i="10"/>
  <c r="K124" i="10"/>
  <c r="M124" i="10"/>
  <c r="N124" i="10"/>
  <c r="O124" i="10"/>
  <c r="P124" i="10"/>
  <c r="Q124" i="10"/>
  <c r="R124" i="10"/>
  <c r="K125" i="10"/>
  <c r="M125" i="10"/>
  <c r="N125" i="10"/>
  <c r="O125" i="10"/>
  <c r="P125" i="10"/>
  <c r="Q125" i="10"/>
  <c r="R125" i="10"/>
  <c r="K126" i="10"/>
  <c r="M126" i="10"/>
  <c r="N126" i="10"/>
  <c r="O126" i="10"/>
  <c r="P126" i="10"/>
  <c r="Q126" i="10"/>
  <c r="R126" i="10"/>
  <c r="K127" i="10"/>
  <c r="M127" i="10"/>
  <c r="N127" i="10"/>
  <c r="O127" i="10"/>
  <c r="P127" i="10"/>
  <c r="Q127" i="10"/>
  <c r="R127" i="10"/>
  <c r="K128" i="10"/>
  <c r="M128" i="10"/>
  <c r="N128" i="10"/>
  <c r="O128" i="10"/>
  <c r="P128" i="10"/>
  <c r="Q128" i="10"/>
  <c r="R128" i="10"/>
  <c r="K129" i="10"/>
  <c r="M129" i="10"/>
  <c r="N129" i="10"/>
  <c r="O129" i="10"/>
  <c r="P129" i="10"/>
  <c r="Q129" i="10"/>
  <c r="R129" i="10"/>
  <c r="K130" i="10"/>
  <c r="M130" i="10"/>
  <c r="N130" i="10"/>
  <c r="O130" i="10"/>
  <c r="P130" i="10"/>
  <c r="Q130" i="10"/>
  <c r="R130" i="10"/>
  <c r="K131" i="10"/>
  <c r="M131" i="10"/>
  <c r="N131" i="10"/>
  <c r="O131" i="10"/>
  <c r="P131" i="10"/>
  <c r="Q131" i="10"/>
  <c r="R131" i="10"/>
  <c r="K132" i="10"/>
  <c r="M132" i="10"/>
  <c r="N132" i="10"/>
  <c r="O132" i="10"/>
  <c r="P132" i="10"/>
  <c r="Q132" i="10"/>
  <c r="R132" i="10"/>
  <c r="K133" i="10"/>
  <c r="M133" i="10"/>
  <c r="N133" i="10"/>
  <c r="O133" i="10"/>
  <c r="P133" i="10"/>
  <c r="Q133" i="10"/>
  <c r="R133" i="10"/>
  <c r="K134" i="10"/>
  <c r="M134" i="10"/>
  <c r="N134" i="10"/>
  <c r="O134" i="10"/>
  <c r="P134" i="10"/>
  <c r="Q134" i="10"/>
  <c r="R134" i="10"/>
  <c r="K135" i="10"/>
  <c r="M135" i="10"/>
  <c r="N135" i="10"/>
  <c r="O135" i="10"/>
  <c r="P135" i="10"/>
  <c r="Q135" i="10"/>
  <c r="R135" i="10"/>
  <c r="K136" i="10"/>
  <c r="M136" i="10"/>
  <c r="N136" i="10"/>
  <c r="O136" i="10"/>
  <c r="P136" i="10"/>
  <c r="Q136" i="10"/>
  <c r="R136" i="10"/>
  <c r="K137" i="10"/>
  <c r="M137" i="10"/>
  <c r="N137" i="10"/>
  <c r="O137" i="10"/>
  <c r="P137" i="10"/>
  <c r="Q137" i="10"/>
  <c r="R137" i="10"/>
  <c r="K138" i="10"/>
  <c r="M138" i="10"/>
  <c r="N138" i="10"/>
  <c r="O138" i="10"/>
  <c r="P138" i="10"/>
  <c r="Q138" i="10"/>
  <c r="R138" i="10"/>
  <c r="K139" i="10"/>
  <c r="M139" i="10"/>
  <c r="N139" i="10"/>
  <c r="O139" i="10"/>
  <c r="P139" i="10"/>
  <c r="Q139" i="10"/>
  <c r="R139" i="10"/>
  <c r="K140" i="10"/>
  <c r="M140" i="10"/>
  <c r="N140" i="10"/>
  <c r="O140" i="10"/>
  <c r="P140" i="10"/>
  <c r="Q140" i="10"/>
  <c r="R140" i="10"/>
  <c r="K141" i="10"/>
  <c r="M141" i="10"/>
  <c r="N141" i="10"/>
  <c r="O141" i="10"/>
  <c r="P141" i="10"/>
  <c r="Q141" i="10"/>
  <c r="R141" i="10"/>
  <c r="K142" i="10"/>
  <c r="M142" i="10"/>
  <c r="N142" i="10"/>
  <c r="O142" i="10"/>
  <c r="P142" i="10"/>
  <c r="Q142" i="10"/>
  <c r="R142" i="10"/>
  <c r="K143" i="10"/>
  <c r="M143" i="10"/>
  <c r="N143" i="10"/>
  <c r="O143" i="10"/>
  <c r="P143" i="10"/>
  <c r="Q143" i="10"/>
  <c r="R143" i="10"/>
  <c r="K144" i="10"/>
  <c r="M144" i="10"/>
  <c r="N144" i="10"/>
  <c r="O144" i="10"/>
  <c r="P144" i="10"/>
  <c r="Q144" i="10"/>
  <c r="R144" i="10"/>
  <c r="K145" i="10"/>
  <c r="M145" i="10"/>
  <c r="N145" i="10"/>
  <c r="O145" i="10"/>
  <c r="P145" i="10"/>
  <c r="Q145" i="10"/>
  <c r="R145" i="10"/>
  <c r="K146" i="10"/>
  <c r="M146" i="10"/>
  <c r="N146" i="10"/>
  <c r="O146" i="10"/>
  <c r="P146" i="10"/>
  <c r="Q146" i="10"/>
  <c r="R146" i="10"/>
  <c r="K147" i="10"/>
  <c r="M147" i="10"/>
  <c r="N147" i="10"/>
  <c r="O147" i="10"/>
  <c r="P147" i="10"/>
  <c r="Q147" i="10"/>
  <c r="R147" i="10"/>
  <c r="K148" i="10"/>
  <c r="M148" i="10"/>
  <c r="N148" i="10"/>
  <c r="O148" i="10"/>
  <c r="P148" i="10"/>
  <c r="Q148" i="10"/>
  <c r="R148" i="10"/>
  <c r="K149" i="10"/>
  <c r="M149" i="10"/>
  <c r="N149" i="10"/>
  <c r="O149" i="10"/>
  <c r="P149" i="10"/>
  <c r="Q149" i="10"/>
  <c r="R149" i="10"/>
  <c r="K150" i="10"/>
  <c r="M150" i="10"/>
  <c r="N150" i="10"/>
  <c r="O150" i="10"/>
  <c r="P150" i="10"/>
  <c r="Q150" i="10"/>
  <c r="R150" i="10"/>
  <c r="K151" i="10"/>
  <c r="M151" i="10"/>
  <c r="N151" i="10"/>
  <c r="O151" i="10"/>
  <c r="P151" i="10"/>
  <c r="Q151" i="10"/>
  <c r="R151" i="10"/>
  <c r="K152" i="10"/>
  <c r="M152" i="10"/>
  <c r="N152" i="10"/>
  <c r="O152" i="10"/>
  <c r="P152" i="10"/>
  <c r="Q152" i="10"/>
  <c r="R152" i="10"/>
  <c r="K153" i="10"/>
  <c r="M153" i="10"/>
  <c r="N153" i="10"/>
  <c r="O153" i="10"/>
  <c r="P153" i="10"/>
  <c r="Q153" i="10"/>
  <c r="R153" i="10"/>
  <c r="K154" i="10"/>
  <c r="M154" i="10"/>
  <c r="N154" i="10"/>
  <c r="O154" i="10"/>
  <c r="P154" i="10"/>
  <c r="Q154" i="10"/>
  <c r="R154" i="10"/>
  <c r="K155" i="10"/>
  <c r="M155" i="10"/>
  <c r="N155" i="10"/>
  <c r="O155" i="10"/>
  <c r="P155" i="10"/>
  <c r="Q155" i="10"/>
  <c r="R155" i="10"/>
  <c r="K156" i="10"/>
  <c r="M156" i="10"/>
  <c r="N156" i="10"/>
  <c r="O156" i="10"/>
  <c r="P156" i="10"/>
  <c r="Q156" i="10"/>
  <c r="R156" i="10"/>
  <c r="K157" i="10"/>
  <c r="M157" i="10"/>
  <c r="N157" i="10"/>
  <c r="O157" i="10"/>
  <c r="P157" i="10"/>
  <c r="Q157" i="10"/>
  <c r="R157" i="10"/>
  <c r="K158" i="10"/>
  <c r="M158" i="10"/>
  <c r="N158" i="10"/>
  <c r="O158" i="10"/>
  <c r="P158" i="10"/>
  <c r="Q158" i="10"/>
  <c r="R158" i="10"/>
  <c r="K159" i="10"/>
  <c r="M159" i="10"/>
  <c r="N159" i="10"/>
  <c r="O159" i="10"/>
  <c r="P159" i="10"/>
  <c r="Q159" i="10"/>
  <c r="R159" i="10"/>
  <c r="K160" i="10"/>
  <c r="M160" i="10"/>
  <c r="N160" i="10"/>
  <c r="O160" i="10"/>
  <c r="P160" i="10"/>
  <c r="Q160" i="10"/>
  <c r="R160" i="10"/>
  <c r="K161" i="10"/>
  <c r="M161" i="10"/>
  <c r="N161" i="10"/>
  <c r="O161" i="10"/>
  <c r="P161" i="10"/>
  <c r="Q161" i="10"/>
  <c r="R161" i="10"/>
  <c r="K162" i="10"/>
  <c r="M162" i="10"/>
  <c r="N162" i="10"/>
  <c r="O162" i="10"/>
  <c r="P162" i="10"/>
  <c r="Q162" i="10"/>
  <c r="R162" i="10"/>
  <c r="K163" i="10"/>
  <c r="M163" i="10"/>
  <c r="N163" i="10"/>
  <c r="O163" i="10"/>
  <c r="P163" i="10"/>
  <c r="Q163" i="10"/>
  <c r="R163" i="10"/>
  <c r="K164" i="10"/>
  <c r="M164" i="10"/>
  <c r="N164" i="10"/>
  <c r="O164" i="10"/>
  <c r="P164" i="10"/>
  <c r="Q164" i="10"/>
  <c r="R164" i="10"/>
  <c r="K165" i="10"/>
  <c r="M165" i="10"/>
  <c r="N165" i="10"/>
  <c r="O165" i="10"/>
  <c r="P165" i="10"/>
  <c r="Q165" i="10"/>
  <c r="R165" i="10"/>
  <c r="K166" i="10"/>
  <c r="M166" i="10"/>
  <c r="N166" i="10"/>
  <c r="O166" i="10"/>
  <c r="P166" i="10"/>
  <c r="Q166" i="10"/>
  <c r="R166" i="10"/>
  <c r="K167" i="10"/>
  <c r="M167" i="10"/>
  <c r="N167" i="10"/>
  <c r="O167" i="10"/>
  <c r="P167" i="10"/>
  <c r="Q167" i="10"/>
  <c r="R167" i="10"/>
  <c r="K168" i="10"/>
  <c r="M168" i="10"/>
  <c r="N168" i="10"/>
  <c r="O168" i="10"/>
  <c r="P168" i="10"/>
  <c r="Q168" i="10"/>
  <c r="R168" i="10"/>
  <c r="K169" i="10"/>
  <c r="M169" i="10"/>
  <c r="N169" i="10"/>
  <c r="O169" i="10"/>
  <c r="P169" i="10"/>
  <c r="Q169" i="10"/>
  <c r="R169" i="10"/>
  <c r="K170" i="10"/>
  <c r="M170" i="10"/>
  <c r="N170" i="10"/>
  <c r="O170" i="10"/>
  <c r="P170" i="10"/>
  <c r="Q170" i="10"/>
  <c r="R170" i="10"/>
  <c r="K171" i="10"/>
  <c r="M171" i="10"/>
  <c r="N171" i="10"/>
  <c r="O171" i="10"/>
  <c r="P171" i="10"/>
  <c r="Q171" i="10"/>
  <c r="R171" i="10"/>
  <c r="K172" i="10"/>
  <c r="M172" i="10"/>
  <c r="N172" i="10"/>
  <c r="O172" i="10"/>
  <c r="P172" i="10"/>
  <c r="Q172" i="10"/>
  <c r="R172" i="10"/>
  <c r="K173" i="10"/>
  <c r="M173" i="10"/>
  <c r="N173" i="10"/>
  <c r="O173" i="10"/>
  <c r="P173" i="10"/>
  <c r="Q173" i="10"/>
  <c r="R173" i="10"/>
  <c r="K174" i="10"/>
  <c r="M174" i="10"/>
  <c r="N174" i="10"/>
  <c r="O174" i="10"/>
  <c r="P174" i="10"/>
  <c r="Q174" i="10"/>
  <c r="R174" i="10"/>
  <c r="K175" i="10"/>
  <c r="M175" i="10"/>
  <c r="N175" i="10"/>
  <c r="O175" i="10"/>
  <c r="P175" i="10"/>
  <c r="Q175" i="10"/>
  <c r="R175" i="10"/>
  <c r="K176" i="10"/>
  <c r="M176" i="10"/>
  <c r="N176" i="10"/>
  <c r="O176" i="10"/>
  <c r="P176" i="10"/>
  <c r="Q176" i="10"/>
  <c r="R176" i="10"/>
  <c r="K177" i="10"/>
  <c r="M177" i="10"/>
  <c r="N177" i="10"/>
  <c r="O177" i="10"/>
  <c r="P177" i="10"/>
  <c r="Q177" i="10"/>
  <c r="R177" i="10"/>
  <c r="K178" i="10"/>
  <c r="M178" i="10"/>
  <c r="N178" i="10"/>
  <c r="O178" i="10"/>
  <c r="P178" i="10"/>
  <c r="Q178" i="10"/>
  <c r="R178" i="10"/>
  <c r="K179" i="10"/>
  <c r="M179" i="10"/>
  <c r="N179" i="10"/>
  <c r="O179" i="10"/>
  <c r="P179" i="10"/>
  <c r="Q179" i="10"/>
  <c r="R179" i="10"/>
  <c r="K180" i="10"/>
  <c r="M180" i="10"/>
  <c r="N180" i="10"/>
  <c r="O180" i="10"/>
  <c r="P180" i="10"/>
  <c r="Q180" i="10"/>
  <c r="R180" i="10"/>
  <c r="K181" i="10"/>
  <c r="M181" i="10"/>
  <c r="N181" i="10"/>
  <c r="O181" i="10"/>
  <c r="P181" i="10"/>
  <c r="Q181" i="10"/>
  <c r="R181" i="10"/>
  <c r="K182" i="10"/>
  <c r="M182" i="10"/>
  <c r="N182" i="10"/>
  <c r="O182" i="10"/>
  <c r="P182" i="10"/>
  <c r="Q182" i="10"/>
  <c r="R182" i="10"/>
  <c r="K183" i="10"/>
  <c r="M183" i="10"/>
  <c r="N183" i="10"/>
  <c r="O183" i="10"/>
  <c r="P183" i="10"/>
  <c r="Q183" i="10"/>
  <c r="R183" i="10"/>
  <c r="K184" i="10"/>
  <c r="M184" i="10"/>
  <c r="N184" i="10"/>
  <c r="O184" i="10"/>
  <c r="P184" i="10"/>
  <c r="Q184" i="10"/>
  <c r="R184" i="10"/>
  <c r="M185" i="10"/>
  <c r="N185" i="10"/>
  <c r="O185" i="10"/>
  <c r="P185" i="10"/>
  <c r="Q185" i="10"/>
  <c r="M186" i="10"/>
  <c r="N186" i="10"/>
  <c r="O186" i="10"/>
  <c r="P186" i="10"/>
  <c r="Q186" i="10"/>
  <c r="R187" i="10"/>
  <c r="N197" i="10"/>
  <c r="O197" i="10"/>
  <c r="P197" i="10"/>
  <c r="R197" i="10"/>
  <c r="J3" i="9"/>
  <c r="M3" i="9"/>
  <c r="N3" i="9"/>
  <c r="O3" i="9"/>
  <c r="P3" i="9"/>
  <c r="Q3" i="9"/>
  <c r="R3" i="9"/>
  <c r="J4" i="9"/>
  <c r="M4" i="9"/>
  <c r="N4" i="9"/>
  <c r="O4" i="9"/>
  <c r="P4" i="9"/>
  <c r="Q4" i="9"/>
  <c r="R4" i="9"/>
  <c r="J5" i="9"/>
  <c r="M5" i="9"/>
  <c r="N5" i="9"/>
  <c r="O5" i="9"/>
  <c r="P5" i="9"/>
  <c r="Q5" i="9"/>
  <c r="R5" i="9"/>
  <c r="J6" i="9"/>
  <c r="M6" i="9"/>
  <c r="N6" i="9"/>
  <c r="O6" i="9"/>
  <c r="P6" i="9"/>
  <c r="Q6" i="9"/>
  <c r="R6" i="9"/>
  <c r="J7" i="9"/>
  <c r="M7" i="9"/>
  <c r="N7" i="9"/>
  <c r="O7" i="9"/>
  <c r="P7" i="9"/>
  <c r="Q7" i="9"/>
  <c r="R7" i="9"/>
  <c r="J8" i="9"/>
  <c r="M8" i="9"/>
  <c r="N8" i="9"/>
  <c r="O8" i="9"/>
  <c r="P8" i="9"/>
  <c r="Q8" i="9"/>
  <c r="R8" i="9"/>
  <c r="J9" i="9"/>
  <c r="M9" i="9"/>
  <c r="N9" i="9"/>
  <c r="O9" i="9"/>
  <c r="P9" i="9"/>
  <c r="Q9" i="9"/>
  <c r="R9" i="9"/>
  <c r="J10" i="9"/>
  <c r="M10" i="9"/>
  <c r="N10" i="9"/>
  <c r="O10" i="9"/>
  <c r="P10" i="9"/>
  <c r="Q10" i="9"/>
  <c r="R10" i="9"/>
  <c r="J11" i="9"/>
  <c r="M11" i="9"/>
  <c r="N11" i="9"/>
  <c r="O11" i="9"/>
  <c r="P11" i="9"/>
  <c r="Q11" i="9"/>
  <c r="R11" i="9"/>
  <c r="J12" i="9"/>
  <c r="M12" i="9"/>
  <c r="N12" i="9"/>
  <c r="O12" i="9"/>
  <c r="P12" i="9"/>
  <c r="Q12" i="9"/>
  <c r="R12" i="9"/>
  <c r="J13" i="9"/>
  <c r="M13" i="9"/>
  <c r="N13" i="9"/>
  <c r="O13" i="9"/>
  <c r="P13" i="9"/>
  <c r="Q13" i="9"/>
  <c r="R13" i="9"/>
  <c r="J14" i="9"/>
  <c r="M14" i="9"/>
  <c r="N14" i="9"/>
  <c r="O14" i="9"/>
  <c r="P14" i="9"/>
  <c r="Q14" i="9"/>
  <c r="R14" i="9"/>
  <c r="J15" i="9"/>
  <c r="M15" i="9"/>
  <c r="N15" i="9"/>
  <c r="O15" i="9"/>
  <c r="P15" i="9"/>
  <c r="Q15" i="9"/>
  <c r="R15" i="9"/>
  <c r="J16" i="9"/>
  <c r="M16" i="9"/>
  <c r="N16" i="9"/>
  <c r="O16" i="9"/>
  <c r="P16" i="9"/>
  <c r="Q16" i="9"/>
  <c r="R16" i="9"/>
  <c r="J17" i="9"/>
  <c r="M17" i="9"/>
  <c r="N17" i="9"/>
  <c r="O17" i="9"/>
  <c r="P17" i="9"/>
  <c r="Q17" i="9"/>
  <c r="R17" i="9"/>
  <c r="J18" i="9"/>
  <c r="M18" i="9"/>
  <c r="N18" i="9"/>
  <c r="O18" i="9"/>
  <c r="P18" i="9"/>
  <c r="Q18" i="9"/>
  <c r="R18" i="9"/>
  <c r="J19" i="9"/>
  <c r="M19" i="9"/>
  <c r="N19" i="9"/>
  <c r="O19" i="9"/>
  <c r="P19" i="9"/>
  <c r="Q19" i="9"/>
  <c r="R19" i="9"/>
  <c r="J20" i="9"/>
  <c r="M20" i="9"/>
  <c r="N20" i="9"/>
  <c r="O20" i="9"/>
  <c r="P20" i="9"/>
  <c r="Q20" i="9"/>
  <c r="R20" i="9"/>
  <c r="J21" i="9"/>
  <c r="M21" i="9"/>
  <c r="N21" i="9"/>
  <c r="O21" i="9"/>
  <c r="P21" i="9"/>
  <c r="Q21" i="9"/>
  <c r="R21" i="9"/>
  <c r="J22" i="9"/>
  <c r="M22" i="9"/>
  <c r="N22" i="9"/>
  <c r="O22" i="9"/>
  <c r="P22" i="9"/>
  <c r="Q22" i="9"/>
  <c r="R22" i="9"/>
  <c r="J23" i="9"/>
  <c r="M23" i="9"/>
  <c r="N23" i="9"/>
  <c r="O23" i="9"/>
  <c r="P23" i="9"/>
  <c r="Q23" i="9"/>
  <c r="R23" i="9"/>
  <c r="J24" i="9"/>
  <c r="M24" i="9"/>
  <c r="N24" i="9"/>
  <c r="O24" i="9"/>
  <c r="P24" i="9"/>
  <c r="Q24" i="9"/>
  <c r="R24" i="9"/>
  <c r="J25" i="9"/>
  <c r="M25" i="9"/>
  <c r="N25" i="9"/>
  <c r="O25" i="9"/>
  <c r="P25" i="9"/>
  <c r="Q25" i="9"/>
  <c r="R25" i="9"/>
  <c r="J26" i="9"/>
  <c r="M26" i="9"/>
  <c r="N26" i="9"/>
  <c r="O26" i="9"/>
  <c r="P26" i="9"/>
  <c r="Q26" i="9"/>
  <c r="R26" i="9"/>
  <c r="J27" i="9"/>
  <c r="M27" i="9"/>
  <c r="N27" i="9"/>
  <c r="O27" i="9"/>
  <c r="P27" i="9"/>
  <c r="Q27" i="9"/>
  <c r="R27" i="9"/>
  <c r="J28" i="9"/>
  <c r="M28" i="9"/>
  <c r="N28" i="9"/>
  <c r="O28" i="9"/>
  <c r="P28" i="9"/>
  <c r="Q28" i="9"/>
  <c r="R28" i="9"/>
  <c r="J29" i="9"/>
  <c r="M29" i="9"/>
  <c r="N29" i="9"/>
  <c r="O29" i="9"/>
  <c r="P29" i="9"/>
  <c r="Q29" i="9"/>
  <c r="R29" i="9"/>
  <c r="J30" i="9"/>
  <c r="M30" i="9"/>
  <c r="N30" i="9"/>
  <c r="O30" i="9"/>
  <c r="P30" i="9"/>
  <c r="Q30" i="9"/>
  <c r="R30" i="9"/>
  <c r="J31" i="9"/>
  <c r="M31" i="9"/>
  <c r="N31" i="9"/>
  <c r="O31" i="9"/>
  <c r="P31" i="9"/>
  <c r="Q31" i="9"/>
  <c r="R31" i="9"/>
  <c r="J32" i="9"/>
  <c r="M32" i="9"/>
  <c r="N32" i="9"/>
  <c r="O32" i="9"/>
  <c r="P32" i="9"/>
  <c r="Q32" i="9"/>
  <c r="R32" i="9"/>
  <c r="J33" i="9"/>
  <c r="M33" i="9"/>
  <c r="N33" i="9"/>
  <c r="O33" i="9"/>
  <c r="P33" i="9"/>
  <c r="Q33" i="9"/>
  <c r="R33" i="9"/>
  <c r="J34" i="9"/>
  <c r="M34" i="9"/>
  <c r="N34" i="9"/>
  <c r="O34" i="9"/>
  <c r="P34" i="9"/>
  <c r="Q34" i="9"/>
  <c r="R34" i="9"/>
  <c r="J35" i="9"/>
  <c r="M35" i="9"/>
  <c r="N35" i="9"/>
  <c r="O35" i="9"/>
  <c r="P35" i="9"/>
  <c r="Q35" i="9"/>
  <c r="R35" i="9"/>
  <c r="J36" i="9"/>
  <c r="M36" i="9"/>
  <c r="N36" i="9"/>
  <c r="O36" i="9"/>
  <c r="P36" i="9"/>
  <c r="Q36" i="9"/>
  <c r="R36" i="9"/>
  <c r="J37" i="9"/>
  <c r="M37" i="9"/>
  <c r="N37" i="9"/>
  <c r="O37" i="9"/>
  <c r="P37" i="9"/>
  <c r="Q37" i="9"/>
  <c r="R37" i="9"/>
  <c r="J38" i="9"/>
  <c r="M38" i="9"/>
  <c r="N38" i="9"/>
  <c r="O38" i="9"/>
  <c r="P38" i="9"/>
  <c r="Q38" i="9"/>
  <c r="R38" i="9"/>
  <c r="J39" i="9"/>
  <c r="M39" i="9"/>
  <c r="N39" i="9"/>
  <c r="O39" i="9"/>
  <c r="P39" i="9"/>
  <c r="Q39" i="9"/>
  <c r="R39" i="9"/>
  <c r="J40" i="9"/>
  <c r="M40" i="9"/>
  <c r="N40" i="9"/>
  <c r="O40" i="9"/>
  <c r="P40" i="9"/>
  <c r="Q40" i="9"/>
  <c r="R40" i="9"/>
  <c r="J41" i="9"/>
  <c r="M41" i="9"/>
  <c r="N41" i="9"/>
  <c r="O41" i="9"/>
  <c r="P41" i="9"/>
  <c r="Q41" i="9"/>
  <c r="R41" i="9"/>
  <c r="J42" i="9"/>
  <c r="M42" i="9"/>
  <c r="N42" i="9"/>
  <c r="O42" i="9"/>
  <c r="P42" i="9"/>
  <c r="Q42" i="9"/>
  <c r="R42" i="9"/>
  <c r="J43" i="9"/>
  <c r="M43" i="9"/>
  <c r="N43" i="9"/>
  <c r="O43" i="9"/>
  <c r="P43" i="9"/>
  <c r="Q43" i="9"/>
  <c r="R43" i="9"/>
  <c r="J44" i="9"/>
  <c r="M44" i="9"/>
  <c r="N44" i="9"/>
  <c r="O44" i="9"/>
  <c r="P44" i="9"/>
  <c r="Q44" i="9"/>
  <c r="R44" i="9"/>
  <c r="J45" i="9"/>
  <c r="M45" i="9"/>
  <c r="N45" i="9"/>
  <c r="O45" i="9"/>
  <c r="P45" i="9"/>
  <c r="Q45" i="9"/>
  <c r="R45" i="9"/>
  <c r="J46" i="9"/>
  <c r="M46" i="9"/>
  <c r="N46" i="9"/>
  <c r="O46" i="9"/>
  <c r="P46" i="9"/>
  <c r="Q46" i="9"/>
  <c r="R46" i="9"/>
  <c r="J47" i="9"/>
  <c r="M47" i="9"/>
  <c r="N47" i="9"/>
  <c r="O47" i="9"/>
  <c r="P47" i="9"/>
  <c r="Q47" i="9"/>
  <c r="R47" i="9"/>
  <c r="J48" i="9"/>
  <c r="M48" i="9"/>
  <c r="N48" i="9"/>
  <c r="O48" i="9"/>
  <c r="P48" i="9"/>
  <c r="Q48" i="9"/>
  <c r="R48" i="9"/>
  <c r="J49" i="9"/>
  <c r="M49" i="9"/>
  <c r="N49" i="9"/>
  <c r="O49" i="9"/>
  <c r="P49" i="9"/>
  <c r="Q49" i="9"/>
  <c r="R49" i="9"/>
  <c r="J50" i="9"/>
  <c r="M50" i="9"/>
  <c r="N50" i="9"/>
  <c r="O50" i="9"/>
  <c r="P50" i="9"/>
  <c r="Q50" i="9"/>
  <c r="R50" i="9"/>
  <c r="J51" i="9"/>
  <c r="M51" i="9"/>
  <c r="N51" i="9"/>
  <c r="O51" i="9"/>
  <c r="P51" i="9"/>
  <c r="Q51" i="9"/>
  <c r="R51" i="9"/>
  <c r="J52" i="9"/>
  <c r="M52" i="9"/>
  <c r="N52" i="9"/>
  <c r="O52" i="9"/>
  <c r="P52" i="9"/>
  <c r="Q52" i="9"/>
  <c r="R52" i="9"/>
  <c r="J53" i="9"/>
  <c r="M53" i="9"/>
  <c r="N53" i="9"/>
  <c r="O53" i="9"/>
  <c r="P53" i="9"/>
  <c r="Q53" i="9"/>
  <c r="R53" i="9"/>
  <c r="J54" i="9"/>
  <c r="M54" i="9"/>
  <c r="N54" i="9"/>
  <c r="O54" i="9"/>
  <c r="P54" i="9"/>
  <c r="Q54" i="9"/>
  <c r="R54" i="9"/>
  <c r="J55" i="9"/>
  <c r="M55" i="9"/>
  <c r="N55" i="9"/>
  <c r="O55" i="9"/>
  <c r="P55" i="9"/>
  <c r="Q55" i="9"/>
  <c r="R55" i="9"/>
  <c r="J56" i="9"/>
  <c r="M56" i="9"/>
  <c r="N56" i="9"/>
  <c r="O56" i="9"/>
  <c r="P56" i="9"/>
  <c r="Q56" i="9"/>
  <c r="R56" i="9"/>
  <c r="J57" i="9"/>
  <c r="M57" i="9"/>
  <c r="N57" i="9"/>
  <c r="O57" i="9"/>
  <c r="P57" i="9"/>
  <c r="Q57" i="9"/>
  <c r="R57" i="9"/>
  <c r="J58" i="9"/>
  <c r="M58" i="9"/>
  <c r="N58" i="9"/>
  <c r="O58" i="9"/>
  <c r="P58" i="9"/>
  <c r="Q58" i="9"/>
  <c r="R58" i="9"/>
  <c r="J59" i="9"/>
  <c r="M59" i="9"/>
  <c r="N59" i="9"/>
  <c r="O59" i="9"/>
  <c r="P59" i="9"/>
  <c r="Q59" i="9"/>
  <c r="R59" i="9"/>
  <c r="J60" i="9"/>
  <c r="M60" i="9"/>
  <c r="N60" i="9"/>
  <c r="O60" i="9"/>
  <c r="P60" i="9"/>
  <c r="Q60" i="9"/>
  <c r="R60" i="9"/>
  <c r="J61" i="9"/>
  <c r="M61" i="9"/>
  <c r="N61" i="9"/>
  <c r="O61" i="9"/>
  <c r="P61" i="9"/>
  <c r="Q61" i="9"/>
  <c r="R61" i="9"/>
  <c r="J62" i="9"/>
  <c r="M62" i="9"/>
  <c r="N62" i="9"/>
  <c r="O62" i="9"/>
  <c r="P62" i="9"/>
  <c r="Q62" i="9"/>
  <c r="R62" i="9"/>
  <c r="J63" i="9"/>
  <c r="M63" i="9"/>
  <c r="N63" i="9"/>
  <c r="O63" i="9"/>
  <c r="P63" i="9"/>
  <c r="Q63" i="9"/>
  <c r="R63" i="9"/>
  <c r="J64" i="9"/>
  <c r="M64" i="9"/>
  <c r="N64" i="9"/>
  <c r="O64" i="9"/>
  <c r="P64" i="9"/>
  <c r="Q64" i="9"/>
  <c r="R64" i="9"/>
  <c r="J65" i="9"/>
  <c r="M65" i="9"/>
  <c r="N65" i="9"/>
  <c r="O65" i="9"/>
  <c r="P65" i="9"/>
  <c r="Q65" i="9"/>
  <c r="R65" i="9"/>
  <c r="J66" i="9"/>
  <c r="M66" i="9"/>
  <c r="N66" i="9"/>
  <c r="O66" i="9"/>
  <c r="P66" i="9"/>
  <c r="Q66" i="9"/>
  <c r="R66" i="9"/>
  <c r="J67" i="9"/>
  <c r="M67" i="9"/>
  <c r="N67" i="9"/>
  <c r="O67" i="9"/>
  <c r="P67" i="9"/>
  <c r="Q67" i="9"/>
  <c r="R67" i="9"/>
  <c r="J68" i="9"/>
  <c r="M68" i="9"/>
  <c r="N68" i="9"/>
  <c r="O68" i="9"/>
  <c r="P68" i="9"/>
  <c r="Q68" i="9"/>
  <c r="R68" i="9"/>
  <c r="J69" i="9"/>
  <c r="M69" i="9"/>
  <c r="N69" i="9"/>
  <c r="O69" i="9"/>
  <c r="P69" i="9"/>
  <c r="Q69" i="9"/>
  <c r="R69" i="9"/>
  <c r="J70" i="9"/>
  <c r="M70" i="9"/>
  <c r="N70" i="9"/>
  <c r="O70" i="9"/>
  <c r="P70" i="9"/>
  <c r="Q70" i="9"/>
  <c r="R70" i="9"/>
  <c r="J71" i="9"/>
  <c r="M71" i="9"/>
  <c r="N71" i="9"/>
  <c r="O71" i="9"/>
  <c r="P71" i="9"/>
  <c r="Q71" i="9"/>
  <c r="R71" i="9"/>
  <c r="J72" i="9"/>
  <c r="M72" i="9"/>
  <c r="N72" i="9"/>
  <c r="O72" i="9"/>
  <c r="P72" i="9"/>
  <c r="Q72" i="9"/>
  <c r="R72" i="9"/>
  <c r="J73" i="9"/>
  <c r="M73" i="9"/>
  <c r="N73" i="9"/>
  <c r="O73" i="9"/>
  <c r="P73" i="9"/>
  <c r="Q73" i="9"/>
  <c r="R73" i="9"/>
  <c r="J74" i="9"/>
  <c r="M74" i="9"/>
  <c r="N74" i="9"/>
  <c r="O74" i="9"/>
  <c r="P74" i="9"/>
  <c r="Q74" i="9"/>
  <c r="R74" i="9"/>
  <c r="J75" i="9"/>
  <c r="M75" i="9"/>
  <c r="N75" i="9"/>
  <c r="O75" i="9"/>
  <c r="P75" i="9"/>
  <c r="Q75" i="9"/>
  <c r="R75" i="9"/>
  <c r="J76" i="9"/>
  <c r="M76" i="9"/>
  <c r="N76" i="9"/>
  <c r="O76" i="9"/>
  <c r="P76" i="9"/>
  <c r="Q76" i="9"/>
  <c r="R76" i="9"/>
  <c r="J77" i="9"/>
  <c r="M77" i="9"/>
  <c r="N77" i="9"/>
  <c r="O77" i="9"/>
  <c r="P77" i="9"/>
  <c r="Q77" i="9"/>
  <c r="R77" i="9"/>
  <c r="J78" i="9"/>
  <c r="M78" i="9"/>
  <c r="N78" i="9"/>
  <c r="O78" i="9"/>
  <c r="P78" i="9"/>
  <c r="Q78" i="9"/>
  <c r="R78" i="9"/>
  <c r="J79" i="9"/>
  <c r="M79" i="9"/>
  <c r="N79" i="9"/>
  <c r="O79" i="9"/>
  <c r="P79" i="9"/>
  <c r="Q79" i="9"/>
  <c r="R79" i="9"/>
  <c r="J80" i="9"/>
  <c r="M80" i="9"/>
  <c r="N80" i="9"/>
  <c r="O80" i="9"/>
  <c r="P80" i="9"/>
  <c r="Q80" i="9"/>
  <c r="R80" i="9"/>
  <c r="J81" i="9"/>
  <c r="M81" i="9"/>
  <c r="N81" i="9"/>
  <c r="O81" i="9"/>
  <c r="P81" i="9"/>
  <c r="Q81" i="9"/>
  <c r="R81" i="9"/>
  <c r="J82" i="9"/>
  <c r="M82" i="9"/>
  <c r="N82" i="9"/>
  <c r="O82" i="9"/>
  <c r="P82" i="9"/>
  <c r="Q82" i="9"/>
  <c r="R82" i="9"/>
  <c r="J83" i="9"/>
  <c r="M83" i="9"/>
  <c r="N83" i="9"/>
  <c r="O83" i="9"/>
  <c r="P83" i="9"/>
  <c r="Q83" i="9"/>
  <c r="R83" i="9"/>
  <c r="J84" i="9"/>
  <c r="M84" i="9"/>
  <c r="N84" i="9"/>
  <c r="O84" i="9"/>
  <c r="P84" i="9"/>
  <c r="Q84" i="9"/>
  <c r="R84" i="9"/>
  <c r="J85" i="9"/>
  <c r="M85" i="9"/>
  <c r="N85" i="9"/>
  <c r="O85" i="9"/>
  <c r="P85" i="9"/>
  <c r="Q85" i="9"/>
  <c r="R85" i="9"/>
  <c r="J86" i="9"/>
  <c r="M86" i="9"/>
  <c r="N86" i="9"/>
  <c r="O86" i="9"/>
  <c r="P86" i="9"/>
  <c r="Q86" i="9"/>
  <c r="R86" i="9"/>
  <c r="J87" i="9"/>
  <c r="M87" i="9"/>
  <c r="N87" i="9"/>
  <c r="O87" i="9"/>
  <c r="P87" i="9"/>
  <c r="Q87" i="9"/>
  <c r="R87" i="9"/>
  <c r="J88" i="9"/>
  <c r="M88" i="9"/>
  <c r="N88" i="9"/>
  <c r="O88" i="9"/>
  <c r="P88" i="9"/>
  <c r="Q88" i="9"/>
  <c r="R88" i="9"/>
  <c r="J89" i="9"/>
  <c r="M89" i="9"/>
  <c r="N89" i="9"/>
  <c r="O89" i="9"/>
  <c r="P89" i="9"/>
  <c r="Q89" i="9"/>
  <c r="R89" i="9"/>
  <c r="J90" i="9"/>
  <c r="M90" i="9"/>
  <c r="N90" i="9"/>
  <c r="O90" i="9"/>
  <c r="P90" i="9"/>
  <c r="Q90" i="9"/>
  <c r="R90" i="9"/>
  <c r="J91" i="9"/>
  <c r="M91" i="9"/>
  <c r="N91" i="9"/>
  <c r="O91" i="9"/>
  <c r="P91" i="9"/>
  <c r="Q91" i="9"/>
  <c r="R91" i="9"/>
  <c r="J92" i="9"/>
  <c r="M92" i="9"/>
  <c r="N92" i="9"/>
  <c r="O92" i="9"/>
  <c r="P92" i="9"/>
  <c r="Q92" i="9"/>
  <c r="R92" i="9"/>
  <c r="J93" i="9"/>
  <c r="M93" i="9"/>
  <c r="N93" i="9"/>
  <c r="O93" i="9"/>
  <c r="P93" i="9"/>
  <c r="Q93" i="9"/>
  <c r="R93" i="9"/>
  <c r="J94" i="9"/>
  <c r="M94" i="9"/>
  <c r="N94" i="9"/>
  <c r="O94" i="9"/>
  <c r="P94" i="9"/>
  <c r="Q94" i="9"/>
  <c r="R94" i="9"/>
  <c r="J95" i="9"/>
  <c r="M95" i="9"/>
  <c r="N95" i="9"/>
  <c r="O95" i="9"/>
  <c r="P95" i="9"/>
  <c r="Q95" i="9"/>
  <c r="R95" i="9"/>
  <c r="J96" i="9"/>
  <c r="M96" i="9"/>
  <c r="N96" i="9"/>
  <c r="O96" i="9"/>
  <c r="P96" i="9"/>
  <c r="Q96" i="9"/>
  <c r="R96" i="9"/>
  <c r="J97" i="9"/>
  <c r="M97" i="9"/>
  <c r="N97" i="9"/>
  <c r="O97" i="9"/>
  <c r="P97" i="9"/>
  <c r="Q97" i="9"/>
  <c r="R97" i="9"/>
  <c r="J98" i="9"/>
  <c r="M98" i="9"/>
  <c r="N98" i="9"/>
  <c r="O98" i="9"/>
  <c r="P98" i="9"/>
  <c r="Q98" i="9"/>
  <c r="R98" i="9"/>
  <c r="J99" i="9"/>
  <c r="M99" i="9"/>
  <c r="N99" i="9"/>
  <c r="O99" i="9"/>
  <c r="P99" i="9"/>
  <c r="Q99" i="9"/>
  <c r="R99" i="9"/>
  <c r="J100" i="9"/>
  <c r="M100" i="9"/>
  <c r="N100" i="9"/>
  <c r="O100" i="9"/>
  <c r="P100" i="9"/>
  <c r="Q100" i="9"/>
  <c r="R100" i="9"/>
  <c r="J101" i="9"/>
  <c r="M101" i="9"/>
  <c r="N101" i="9"/>
  <c r="O101" i="9"/>
  <c r="P101" i="9"/>
  <c r="Q101" i="9"/>
  <c r="R101" i="9"/>
  <c r="J102" i="9"/>
  <c r="M102" i="9"/>
  <c r="N102" i="9"/>
  <c r="O102" i="9"/>
  <c r="P102" i="9"/>
  <c r="Q102" i="9"/>
  <c r="R102" i="9"/>
  <c r="J103" i="9"/>
  <c r="M103" i="9"/>
  <c r="N103" i="9"/>
  <c r="O103" i="9"/>
  <c r="P103" i="9"/>
  <c r="Q103" i="9"/>
  <c r="R103" i="9"/>
  <c r="J104" i="9"/>
  <c r="M104" i="9"/>
  <c r="N104" i="9"/>
  <c r="O104" i="9"/>
  <c r="P104" i="9"/>
  <c r="Q104" i="9"/>
  <c r="R104" i="9"/>
  <c r="J105" i="9"/>
  <c r="M105" i="9"/>
  <c r="N105" i="9"/>
  <c r="O105" i="9"/>
  <c r="P105" i="9"/>
  <c r="Q105" i="9"/>
  <c r="R105" i="9"/>
  <c r="J106" i="9"/>
  <c r="M106" i="9"/>
  <c r="N106" i="9"/>
  <c r="O106" i="9"/>
  <c r="P106" i="9"/>
  <c r="Q106" i="9"/>
  <c r="R106" i="9"/>
  <c r="J107" i="9"/>
  <c r="M107" i="9"/>
  <c r="N107" i="9"/>
  <c r="O107" i="9"/>
  <c r="P107" i="9"/>
  <c r="Q107" i="9"/>
  <c r="R107" i="9"/>
  <c r="J108" i="9"/>
  <c r="M108" i="9"/>
  <c r="N108" i="9"/>
  <c r="O108" i="9"/>
  <c r="P108" i="9"/>
  <c r="Q108" i="9"/>
  <c r="R108" i="9"/>
  <c r="J109" i="9"/>
  <c r="M109" i="9"/>
  <c r="N109" i="9"/>
  <c r="O109" i="9"/>
  <c r="P109" i="9"/>
  <c r="Q109" i="9"/>
  <c r="R109" i="9"/>
  <c r="J110" i="9"/>
  <c r="M110" i="9"/>
  <c r="N110" i="9"/>
  <c r="O110" i="9"/>
  <c r="P110" i="9"/>
  <c r="Q110" i="9"/>
  <c r="R110" i="9"/>
  <c r="J111" i="9"/>
  <c r="M111" i="9"/>
  <c r="N111" i="9"/>
  <c r="O111" i="9"/>
  <c r="P111" i="9"/>
  <c r="Q111" i="9"/>
  <c r="R111" i="9"/>
  <c r="J112" i="9"/>
  <c r="M112" i="9"/>
  <c r="N112" i="9"/>
  <c r="O112" i="9"/>
  <c r="P112" i="9"/>
  <c r="Q112" i="9"/>
  <c r="R112" i="9"/>
  <c r="J113" i="9"/>
  <c r="M113" i="9"/>
  <c r="N113" i="9"/>
  <c r="O113" i="9"/>
  <c r="P113" i="9"/>
  <c r="Q113" i="9"/>
  <c r="R113" i="9"/>
  <c r="J114" i="9"/>
  <c r="M114" i="9"/>
  <c r="N114" i="9"/>
  <c r="O114" i="9"/>
  <c r="P114" i="9"/>
  <c r="Q114" i="9"/>
  <c r="R114" i="9"/>
  <c r="J115" i="9"/>
  <c r="M115" i="9"/>
  <c r="N115" i="9"/>
  <c r="O115" i="9"/>
  <c r="P115" i="9"/>
  <c r="Q115" i="9"/>
  <c r="R115" i="9"/>
  <c r="J116" i="9"/>
  <c r="M116" i="9"/>
  <c r="N116" i="9"/>
  <c r="O116" i="9"/>
  <c r="P116" i="9"/>
  <c r="Q116" i="9"/>
  <c r="R116" i="9"/>
  <c r="J117" i="9"/>
  <c r="M117" i="9"/>
  <c r="N117" i="9"/>
  <c r="O117" i="9"/>
  <c r="P117" i="9"/>
  <c r="Q117" i="9"/>
  <c r="R117" i="9"/>
  <c r="J118" i="9"/>
  <c r="M118" i="9"/>
  <c r="N118" i="9"/>
  <c r="O118" i="9"/>
  <c r="P118" i="9"/>
  <c r="Q118" i="9"/>
  <c r="R118" i="9"/>
  <c r="J119" i="9"/>
  <c r="M119" i="9"/>
  <c r="N119" i="9"/>
  <c r="O119" i="9"/>
  <c r="P119" i="9"/>
  <c r="Q119" i="9"/>
  <c r="R119" i="9"/>
  <c r="M120" i="9"/>
  <c r="N120" i="9"/>
  <c r="O120" i="9"/>
  <c r="P120" i="9"/>
  <c r="Q120" i="9"/>
  <c r="R120" i="9"/>
  <c r="M121" i="9"/>
  <c r="N121" i="9"/>
  <c r="O121" i="9"/>
  <c r="P121" i="9"/>
  <c r="Q121" i="9"/>
  <c r="R121" i="9"/>
  <c r="M122" i="9"/>
  <c r="N122" i="9"/>
  <c r="O122" i="9"/>
  <c r="P122" i="9"/>
  <c r="Q122" i="9"/>
  <c r="R122" i="9"/>
  <c r="R123" i="9"/>
</calcChain>
</file>

<file path=xl/sharedStrings.xml><?xml version="1.0" encoding="utf-8"?>
<sst xmlns="http://schemas.openxmlformats.org/spreadsheetml/2006/main" count="9693" uniqueCount="896">
  <si>
    <t>BASIS OPTIONS</t>
  </si>
  <si>
    <t>Counterparty</t>
  </si>
  <si>
    <t>Trans</t>
  </si>
  <si>
    <t>Type</t>
  </si>
  <si>
    <t>Deal Num</t>
  </si>
  <si>
    <t>Pub Code</t>
  </si>
  <si>
    <t>Fin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</si>
  <si>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</si>
  <si>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</si>
  <si>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</si>
  <si>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</si>
  <si>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</si>
  <si>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</si>
  <si>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</si>
  <si>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</si>
  <si>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</si>
  <si>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IF-CGT/APPALAC</t>
  </si>
  <si>
    <t>F</t>
  </si>
  <si>
    <t>C</t>
  </si>
  <si>
    <t>IF-NWPL_ROCKY_M</t>
  </si>
  <si>
    <t>P</t>
  </si>
  <si>
    <t>IF-TRANSCO/Z6</t>
  </si>
  <si>
    <t>NGI/CHI. GATE</t>
  </si>
  <si>
    <t>IF-ELPO/SJ</t>
  </si>
  <si>
    <t>RELIANTENESER</t>
  </si>
  <si>
    <t>DUKEENETRA</t>
  </si>
  <si>
    <t>SOUTHERCOMENEMA</t>
  </si>
  <si>
    <t>TRACTEBEENEMAR</t>
  </si>
  <si>
    <t>ELPASMER</t>
  </si>
  <si>
    <t>DYNEGYMARAND</t>
  </si>
  <si>
    <t>JARON</t>
  </si>
  <si>
    <t>NF6503.1</t>
  </si>
  <si>
    <t>WILLIAMSENEMAR</t>
  </si>
  <si>
    <t>TXUENETRA</t>
  </si>
  <si>
    <t>UPRENESER</t>
  </si>
  <si>
    <t>NGI-SOCAL</t>
  </si>
  <si>
    <t>KOCHENETRA</t>
  </si>
  <si>
    <t>AEPENESER</t>
  </si>
  <si>
    <t>VIRGINIAPOWENE</t>
  </si>
  <si>
    <t>Call/Put</t>
  </si>
  <si>
    <t>CMSMARSERTRA</t>
  </si>
  <si>
    <t>NF5550.1</t>
  </si>
  <si>
    <t>IF-NNG/VENT</t>
  </si>
  <si>
    <t>NF5550.2</t>
  </si>
  <si>
    <t>NF5578.1</t>
  </si>
  <si>
    <t>NF5578.2</t>
  </si>
  <si>
    <t>UTILICORP</t>
  </si>
  <si>
    <t>CONAGRAENESER</t>
  </si>
  <si>
    <t>OCCIDENTENEMAR</t>
  </si>
  <si>
    <t>IF-CNG/APPALACH</t>
  </si>
  <si>
    <t>SMALLVENUSA</t>
  </si>
  <si>
    <t>TRANSCANENEFIN</t>
  </si>
  <si>
    <t>SEMPRAENETRA</t>
  </si>
  <si>
    <t>FT-NORTHWEST</t>
  </si>
  <si>
    <t>NGLTX</t>
  </si>
  <si>
    <t>NB4804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</si>
  <si>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</si>
  <si>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</si>
  <si>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</si>
  <si>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</si>
  <si>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</si>
  <si>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</si>
  <si>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</si>
  <si>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</si>
  <si>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</si>
  <si>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</si>
  <si>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</si>
  <si>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</si>
  <si>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</si>
  <si>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</si>
  <si>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</si>
  <si>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</si>
  <si>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</si>
  <si>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</si>
  <si>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</si>
  <si>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</si>
  <si>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</si>
  <si>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</si>
  <si>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</si>
  <si>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</si>
  <si>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</si>
  <si>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</si>
  <si>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NL8409</t>
  </si>
  <si>
    <t>NL8419.1</t>
  </si>
  <si>
    <t>NL8419.2</t>
  </si>
  <si>
    <t>NL9178</t>
  </si>
  <si>
    <t>NM4160.1</t>
  </si>
  <si>
    <t>NM6058.1</t>
  </si>
  <si>
    <t>NM6058.2</t>
  </si>
  <si>
    <t>NM6058.4</t>
  </si>
  <si>
    <t>NM6102.1</t>
  </si>
  <si>
    <t>NM6107</t>
  </si>
  <si>
    <t>NM6136</t>
  </si>
  <si>
    <t>NN2121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</si>
  <si>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</si>
  <si>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</si>
  <si>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</si>
  <si>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</si>
  <si>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</si>
  <si>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</si>
  <si>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</si>
  <si>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</si>
  <si>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</si>
  <si>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</si>
  <si>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</si>
  <si>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</si>
  <si>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</si>
  <si>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</si>
  <si>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</si>
  <si>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</si>
  <si>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</si>
  <si>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NR5976</t>
  </si>
  <si>
    <t>NR5979</t>
  </si>
  <si>
    <t>NR7764</t>
  </si>
  <si>
    <t>NR7765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</si>
  <si>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</si>
  <si>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</si>
  <si>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</si>
  <si>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</si>
  <si>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</si>
  <si>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</si>
  <si>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</si>
  <si>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</si>
  <si>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</si>
  <si>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</si>
  <si>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</si>
  <si>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</si>
  <si>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</si>
  <si>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</si>
  <si>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</si>
  <si>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</si>
  <si>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</si>
  <si>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</si>
  <si>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</si>
  <si>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</si>
  <si>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</si>
  <si>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</si>
  <si>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</si>
  <si>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</si>
  <si>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</si>
  <si>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</si>
  <si>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</si>
  <si>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</si>
  <si>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</si>
  <si>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</si>
  <si>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</si>
  <si>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</si>
  <si>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</si>
  <si>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</si>
  <si>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</si>
  <si>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</si>
  <si>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</si>
  <si>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</si>
  <si>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</si>
  <si>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</si>
  <si>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</si>
  <si>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</si>
  <si>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</si>
  <si>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</si>
  <si>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</si>
  <si>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</si>
  <si>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</si>
  <si>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</si>
  <si>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</si>
  <si>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</si>
  <si>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</si>
  <si>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</si>
  <si>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</si>
  <si>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</si>
  <si>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</si>
  <si>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</si>
  <si>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</si>
  <si>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</si>
  <si>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</si>
  <si>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</si>
  <si>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</si>
  <si>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</si>
  <si>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</si>
  <si>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</si>
  <si>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</si>
  <si>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</si>
  <si>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</si>
  <si>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</si>
  <si>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</si>
  <si>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</si>
  <si>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</si>
  <si>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</si>
  <si>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</si>
  <si>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</si>
  <si>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</si>
  <si>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</si>
  <si>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</si>
  <si>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</si>
  <si>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</si>
  <si>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</si>
  <si>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</si>
  <si>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</si>
  <si>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</si>
  <si>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</si>
  <si>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</si>
  <si>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Q08480</t>
  </si>
  <si>
    <t>Q08490</t>
  </si>
  <si>
    <t>Q08492.1</t>
  </si>
  <si>
    <t>Q08492.2</t>
  </si>
  <si>
    <t>Q24369.2</t>
  </si>
  <si>
    <t>Q36344.1</t>
  </si>
  <si>
    <t>Q36344.3</t>
  </si>
  <si>
    <t>Q38731</t>
  </si>
  <si>
    <t>Q38759</t>
  </si>
  <si>
    <t>Q40472.1</t>
  </si>
  <si>
    <t>Q40472.2</t>
  </si>
  <si>
    <t>Q40481.1</t>
  </si>
  <si>
    <t>Q40481.2</t>
  </si>
  <si>
    <t>Q42706.1</t>
  </si>
  <si>
    <t>Q42720.1</t>
  </si>
  <si>
    <t>Q42720.2</t>
  </si>
  <si>
    <t>Q51237</t>
  </si>
  <si>
    <t>Q54159</t>
  </si>
  <si>
    <t>Q56906.1</t>
  </si>
  <si>
    <t>Q56906.2</t>
  </si>
  <si>
    <t>IF-PAN/TX/OK</t>
  </si>
  <si>
    <t>MICH_CG-GD</t>
  </si>
  <si>
    <t>IF-NTHWST/CANBR</t>
  </si>
  <si>
    <t>IF-HPL/SHPCHAN</t>
  </si>
  <si>
    <t>IF-NNG/DEMARCAT</t>
  </si>
  <si>
    <t>NE8609</t>
  </si>
  <si>
    <t>NF4364.2</t>
  </si>
  <si>
    <t>NF4364.3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</si>
  <si>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</si>
  <si>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</si>
  <si>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</si>
  <si>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</si>
  <si>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</si>
  <si>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</si>
  <si>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</si>
  <si>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</si>
  <si>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</si>
  <si>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</si>
  <si>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</si>
  <si>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Q75462.6</t>
  </si>
  <si>
    <t>Q79828</t>
  </si>
  <si>
    <t>Q81395</t>
  </si>
  <si>
    <t>Q0549.1</t>
  </si>
  <si>
    <t>Q0549.2</t>
  </si>
  <si>
    <t>QA9182.1</t>
  </si>
  <si>
    <t>QA9182.2</t>
  </si>
  <si>
    <t>NM2063.1</t>
  </si>
  <si>
    <t>NM2063.2</t>
  </si>
  <si>
    <t>NV6677</t>
  </si>
  <si>
    <t>NW0631</t>
  </si>
  <si>
    <t>NZ5070</t>
  </si>
  <si>
    <t>Q02359</t>
  </si>
  <si>
    <t>Q03999.1</t>
  </si>
  <si>
    <t>Q03999.2</t>
  </si>
  <si>
    <t>Q24369.1</t>
  </si>
  <si>
    <t>Q75462.1</t>
  </si>
  <si>
    <t>Q75462.2</t>
  </si>
  <si>
    <t>QB2848</t>
  </si>
  <si>
    <t>QB6341</t>
  </si>
  <si>
    <t>QB8836</t>
  </si>
  <si>
    <t>QC2209</t>
  </si>
  <si>
    <t>QD3887</t>
  </si>
  <si>
    <t>QD4076.1</t>
  </si>
  <si>
    <t>QD4076.2</t>
  </si>
  <si>
    <t>QD4110.1</t>
  </si>
  <si>
    <t>QD4110.2</t>
  </si>
  <si>
    <t>QD7365.1</t>
  </si>
  <si>
    <t>QD7365.2</t>
  </si>
  <si>
    <t>QD7413</t>
  </si>
  <si>
    <t>QD7414</t>
  </si>
  <si>
    <t>QD7415</t>
  </si>
  <si>
    <t>QE1837</t>
  </si>
  <si>
    <t>QE5835</t>
  </si>
  <si>
    <t>QE5844</t>
  </si>
  <si>
    <t>QE5858</t>
  </si>
  <si>
    <t>QE6664</t>
  </si>
  <si>
    <t>QF1103</t>
  </si>
  <si>
    <t>QF4332</t>
  </si>
  <si>
    <t>QF5789</t>
  </si>
  <si>
    <t>QG2199</t>
  </si>
  <si>
    <t>QG2204</t>
  </si>
  <si>
    <t>QG4394.1</t>
  </si>
  <si>
    <t>QG4394.2</t>
  </si>
  <si>
    <t>QG4529</t>
  </si>
  <si>
    <t>QG9667</t>
  </si>
  <si>
    <t>QH2331</t>
  </si>
  <si>
    <t>QH4150</t>
  </si>
  <si>
    <t>QH5840</t>
  </si>
  <si>
    <t>QH7010</t>
  </si>
  <si>
    <t>QI0504</t>
  </si>
  <si>
    <t>ELPASOMERLP</t>
  </si>
  <si>
    <t>NV7017</t>
  </si>
  <si>
    <t>QF1159.1</t>
  </si>
  <si>
    <t>QI6806</t>
  </si>
  <si>
    <t>QI6815</t>
  </si>
  <si>
    <t>QI1603</t>
  </si>
  <si>
    <t>QJ6965.1</t>
  </si>
  <si>
    <t>QJ9947</t>
  </si>
  <si>
    <t>QK3077</t>
  </si>
  <si>
    <t>QK3080</t>
  </si>
  <si>
    <t>QK3084</t>
  </si>
  <si>
    <t xml:space="preserve">QD7281.2 </t>
  </si>
  <si>
    <t>QK5883</t>
  </si>
  <si>
    <t>QK5884</t>
  </si>
  <si>
    <t>QL1802</t>
  </si>
  <si>
    <t>QM5435</t>
  </si>
  <si>
    <t>QM7501</t>
  </si>
  <si>
    <t>QM7578</t>
  </si>
  <si>
    <t>QN0307</t>
  </si>
  <si>
    <t>QN3461</t>
  </si>
  <si>
    <t>QN3462</t>
  </si>
  <si>
    <t>QN3523</t>
  </si>
  <si>
    <t>QN6313</t>
  </si>
  <si>
    <t>QN6316.1</t>
  </si>
  <si>
    <t>QN6316.2</t>
  </si>
  <si>
    <t>QN9100</t>
  </si>
  <si>
    <t>QN9101</t>
  </si>
  <si>
    <t>QN9104</t>
  </si>
  <si>
    <t>OMICRON</t>
  </si>
  <si>
    <t>FT-WEST</t>
  </si>
  <si>
    <t>SOCAL</t>
  </si>
  <si>
    <t>NE5062.1</t>
  </si>
  <si>
    <t>c</t>
  </si>
  <si>
    <t>NE5062.2</t>
  </si>
  <si>
    <t>NK4369</t>
  </si>
  <si>
    <t>NK7700</t>
  </si>
  <si>
    <t>NL6887</t>
  </si>
  <si>
    <t>NM2053.1</t>
  </si>
  <si>
    <t>NM2053.2</t>
  </si>
  <si>
    <t>NM7673.3</t>
  </si>
  <si>
    <t>NM7733</t>
  </si>
  <si>
    <t>NU5442</t>
  </si>
  <si>
    <t>NX9604.2</t>
  </si>
  <si>
    <t>NX9604.3</t>
  </si>
  <si>
    <t>NX9623.1</t>
  </si>
  <si>
    <t>NX9623.2</t>
  </si>
  <si>
    <t>Q44965</t>
  </si>
  <si>
    <t>Q64835.1</t>
  </si>
  <si>
    <t>QD0373</t>
  </si>
  <si>
    <t>QD3903.1</t>
  </si>
  <si>
    <t>QD3903.2</t>
  </si>
  <si>
    <t>QD3903.3</t>
  </si>
  <si>
    <t>QD3903.4</t>
  </si>
  <si>
    <t>QD4074.1</t>
  </si>
  <si>
    <t>QD4074.2</t>
  </si>
  <si>
    <t>QD7362</t>
  </si>
  <si>
    <t>QD7416</t>
  </si>
  <si>
    <t>QE1846.1</t>
  </si>
  <si>
    <t>QE1846.2</t>
  </si>
  <si>
    <t>QE2589</t>
  </si>
  <si>
    <t>QE2594</t>
  </si>
  <si>
    <t>QE6617</t>
  </si>
  <si>
    <t>QE6673.1</t>
  </si>
  <si>
    <t>QE6673.2</t>
  </si>
  <si>
    <t>QF1159.2</t>
  </si>
  <si>
    <t>QF4338</t>
  </si>
  <si>
    <t>QF4341</t>
  </si>
  <si>
    <t>QF4381</t>
  </si>
  <si>
    <t>QF5787</t>
  </si>
  <si>
    <t>QF9498</t>
  </si>
  <si>
    <t>QI0506.1</t>
  </si>
  <si>
    <t>QI0506.2</t>
  </si>
  <si>
    <t>QJ9946</t>
  </si>
  <si>
    <t>QL1692.1</t>
  </si>
  <si>
    <t>QL1692.2</t>
  </si>
  <si>
    <t>QL1803</t>
  </si>
  <si>
    <t>QL1804</t>
  </si>
  <si>
    <t>QL8693</t>
  </si>
  <si>
    <t>QM5437</t>
  </si>
  <si>
    <t>QM5438</t>
  </si>
  <si>
    <t>QM7547</t>
  </si>
  <si>
    <t>QM7561</t>
  </si>
  <si>
    <t>QN3460</t>
  </si>
  <si>
    <t>QN3464</t>
  </si>
  <si>
    <t>QN3473</t>
  </si>
  <si>
    <t>QN6294.1</t>
  </si>
  <si>
    <t>QN6294.2</t>
  </si>
  <si>
    <t>QO3295</t>
  </si>
  <si>
    <t>QO3296</t>
  </si>
  <si>
    <t>QO6860.1</t>
  </si>
  <si>
    <t>QO6860.2</t>
  </si>
  <si>
    <t>QO6861</t>
  </si>
  <si>
    <t>QP0453</t>
  </si>
  <si>
    <t>QP0456</t>
  </si>
  <si>
    <t>QP4222</t>
  </si>
  <si>
    <t>QP4225</t>
  </si>
  <si>
    <t>QP4230</t>
  </si>
  <si>
    <t>QP4231.1</t>
  </si>
  <si>
    <t>QP4231.2</t>
  </si>
  <si>
    <t>QP4235</t>
  </si>
  <si>
    <t>QP7720</t>
  </si>
  <si>
    <t>QP7737</t>
  </si>
  <si>
    <t>QQ0745.1</t>
  </si>
  <si>
    <t>QQ0745.2</t>
  </si>
  <si>
    <t>QQ0765</t>
  </si>
  <si>
    <t>QR5113.1</t>
  </si>
  <si>
    <t>QR5117.1</t>
  </si>
  <si>
    <t>QR5118.1</t>
  </si>
  <si>
    <t>QS3229.1</t>
  </si>
  <si>
    <t>QS3229.2</t>
  </si>
  <si>
    <t>QS5539.1</t>
  </si>
  <si>
    <t>QS5539.2</t>
  </si>
  <si>
    <t>QS5561.1</t>
  </si>
  <si>
    <t>QT9491.1</t>
  </si>
  <si>
    <t>QT9491.2</t>
  </si>
  <si>
    <t>Strike Price</t>
  </si>
  <si>
    <t>FORMULAS ( DO NOT ERASE )</t>
  </si>
  <si>
    <t>Q33409.1</t>
  </si>
  <si>
    <t>QT6223.1</t>
  </si>
  <si>
    <t>IF-ELPO/PERMIAN</t>
  </si>
  <si>
    <t>QU5678.1</t>
  </si>
  <si>
    <t>AQUILA RISK</t>
  </si>
  <si>
    <t>QU5698.1</t>
  </si>
  <si>
    <t>QU8635.1</t>
  </si>
  <si>
    <t>BPAMOCOR</t>
  </si>
  <si>
    <t>QV3117.1</t>
  </si>
  <si>
    <t>QV4891.1</t>
  </si>
  <si>
    <t>QM7508</t>
  </si>
  <si>
    <t>IF-NGPL/MIDCON</t>
  </si>
  <si>
    <t>QF1095</t>
  </si>
  <si>
    <t>NY7511</t>
  </si>
  <si>
    <t>Q56906.3</t>
  </si>
  <si>
    <t>Q56906.4</t>
  </si>
  <si>
    <t>QI4566.1</t>
  </si>
  <si>
    <t>QI4566.2</t>
  </si>
  <si>
    <t>QM7521.1</t>
  </si>
  <si>
    <t>QM7521.2</t>
  </si>
  <si>
    <t>QM7563.1</t>
  </si>
  <si>
    <t>QM7563.2</t>
  </si>
  <si>
    <t>QN3471.1</t>
  </si>
  <si>
    <t>QN3471.2</t>
  </si>
  <si>
    <t>QN6298.2</t>
  </si>
  <si>
    <t>QN6298.6</t>
  </si>
  <si>
    <t>QN9099.2</t>
  </si>
  <si>
    <t>QN9099.4</t>
  </si>
  <si>
    <t>QO6859.1</t>
  </si>
  <si>
    <t>QO6859.2</t>
  </si>
  <si>
    <t>QT9496.1</t>
  </si>
  <si>
    <t>QT9496.2</t>
  </si>
  <si>
    <t>QT9499.1</t>
  </si>
  <si>
    <t>QY3254.1</t>
  </si>
  <si>
    <t>NV6691</t>
  </si>
  <si>
    <t>IF-TETCO/M3</t>
  </si>
  <si>
    <t>STATOILENETRA</t>
  </si>
  <si>
    <t>EW1882</t>
  </si>
  <si>
    <t>NL8217</t>
  </si>
  <si>
    <t>NL8222</t>
  </si>
  <si>
    <t>NM4160.2</t>
  </si>
  <si>
    <t>NM4160.3</t>
  </si>
  <si>
    <t>NR3983</t>
  </si>
  <si>
    <t>NU3291</t>
  </si>
  <si>
    <t>NU5454</t>
  </si>
  <si>
    <t>NU5468</t>
  </si>
  <si>
    <t>NV0431</t>
  </si>
  <si>
    <t>NV0442</t>
  </si>
  <si>
    <t>NV5380.1</t>
  </si>
  <si>
    <t>NV5380.2</t>
  </si>
  <si>
    <t>NY3214</t>
  </si>
  <si>
    <t>NY5647</t>
  </si>
  <si>
    <t>QI6859</t>
  </si>
  <si>
    <t>QI8811</t>
  </si>
  <si>
    <t>QJ4426</t>
  </si>
  <si>
    <t>QM7492</t>
  </si>
  <si>
    <t>QV7781.1</t>
  </si>
  <si>
    <t>QL3616</t>
  </si>
  <si>
    <t>NZ9961</t>
  </si>
  <si>
    <t>QI4559</t>
  </si>
  <si>
    <t>QI4580</t>
  </si>
  <si>
    <t>QJ6965.2</t>
  </si>
  <si>
    <t>QL3618</t>
  </si>
  <si>
    <t>QO3297</t>
  </si>
  <si>
    <t>QO3298</t>
  </si>
  <si>
    <t>QQ0748</t>
  </si>
  <si>
    <t>QR0537.1</t>
  </si>
  <si>
    <t>QV3112.1</t>
  </si>
  <si>
    <t>QV7793.1</t>
  </si>
  <si>
    <t>QY8669.1</t>
  </si>
  <si>
    <t>NX1655.3</t>
  </si>
  <si>
    <t>NX1655.4</t>
  </si>
  <si>
    <t>NX1690</t>
  </si>
  <si>
    <t>NX6376.2</t>
  </si>
  <si>
    <t>NY1374.1</t>
  </si>
  <si>
    <t>QB2830</t>
  </si>
  <si>
    <t>QG7532</t>
  </si>
  <si>
    <t>QN0308</t>
  </si>
  <si>
    <t>QQ3819</t>
  </si>
  <si>
    <t>QQ7309</t>
  </si>
  <si>
    <t>QR0023.1</t>
  </si>
  <si>
    <t>QR0030.1</t>
  </si>
  <si>
    <t>QR4864.1</t>
  </si>
  <si>
    <t>QR4864.2</t>
  </si>
  <si>
    <t>QR5107.1</t>
  </si>
  <si>
    <t>QR7702.1</t>
  </si>
  <si>
    <t>QR7735.1</t>
  </si>
  <si>
    <t>QT0074.1</t>
  </si>
  <si>
    <t>AXIAENELP</t>
  </si>
  <si>
    <t>QT2683.1</t>
  </si>
  <si>
    <t>QT2702.1</t>
  </si>
  <si>
    <t>QT6169.1</t>
  </si>
  <si>
    <t>QT6237.1</t>
  </si>
  <si>
    <t>QU2023.1</t>
  </si>
  <si>
    <t>QU2023.2</t>
  </si>
  <si>
    <t>QU8235.1</t>
  </si>
  <si>
    <t>QU8235.2</t>
  </si>
  <si>
    <t>QU8554.1</t>
  </si>
  <si>
    <t>QU8568.1</t>
  </si>
  <si>
    <t>QV4866.1</t>
  </si>
  <si>
    <t>QV4887.1</t>
  </si>
  <si>
    <t>QV4889.1</t>
  </si>
  <si>
    <t>QV4939.1</t>
  </si>
  <si>
    <t>GD-NEW</t>
  </si>
  <si>
    <t>QV5198.1</t>
  </si>
  <si>
    <t>QW0890.1</t>
  </si>
  <si>
    <t>QW0891.1</t>
  </si>
  <si>
    <t>FT-US/CAND-ERMS</t>
  </si>
  <si>
    <t>QZ6179.1</t>
  </si>
  <si>
    <t>QZ9885.1</t>
  </si>
  <si>
    <t>V06582.1</t>
  </si>
  <si>
    <t>V61497.1</t>
  </si>
  <si>
    <t>IF-HEHUB</t>
  </si>
  <si>
    <t>V04670.1</t>
  </si>
  <si>
    <t>V04670.2</t>
  </si>
  <si>
    <t>V10165.1</t>
  </si>
  <si>
    <t>V10165.2</t>
  </si>
  <si>
    <t>V20989.1</t>
  </si>
  <si>
    <t>V22621.1</t>
  </si>
  <si>
    <t>V34553.1</t>
  </si>
  <si>
    <t>V39033.1</t>
  </si>
  <si>
    <t>V48490.1</t>
  </si>
  <si>
    <t>V50902.1</t>
  </si>
  <si>
    <t>V61599.1</t>
  </si>
  <si>
    <t>V16908.1</t>
  </si>
  <si>
    <t>V16908.2</t>
  </si>
  <si>
    <t>QI8810</t>
  </si>
  <si>
    <t>V34637.1</t>
  </si>
  <si>
    <t>V23028.1</t>
  </si>
  <si>
    <t>V27153.1</t>
  </si>
  <si>
    <t>V27240.1</t>
  </si>
  <si>
    <t>QR7743.1</t>
  </si>
  <si>
    <t>QV7615.1</t>
  </si>
  <si>
    <t>QV7688.1</t>
  </si>
  <si>
    <t>QV7688.2</t>
  </si>
  <si>
    <t>V06520.1</t>
  </si>
  <si>
    <t>V92561.1</t>
  </si>
  <si>
    <t>VA7370.1</t>
  </si>
  <si>
    <t>VA7413.1</t>
  </si>
  <si>
    <t>V62021.1</t>
  </si>
  <si>
    <t>V70474.1</t>
  </si>
  <si>
    <t>V92544.1</t>
  </si>
  <si>
    <t>VA5240.1</t>
  </si>
  <si>
    <t>VA7679.1</t>
  </si>
  <si>
    <t>VA7679.2</t>
  </si>
  <si>
    <t>VA7742.1</t>
  </si>
  <si>
    <t>VA7742.2</t>
  </si>
  <si>
    <t>VA8178.1</t>
  </si>
  <si>
    <t>VA9892.1</t>
  </si>
  <si>
    <t>VA9892.2</t>
  </si>
  <si>
    <t>VA9896.1</t>
  </si>
  <si>
    <t>MIRANTAMEENE</t>
  </si>
  <si>
    <t>V61548.1</t>
  </si>
  <si>
    <t>V90865.1</t>
  </si>
  <si>
    <t>V70383.1</t>
  </si>
  <si>
    <t>V57197.1</t>
  </si>
  <si>
    <t>V57197.2</t>
  </si>
  <si>
    <t>V78173.1</t>
  </si>
  <si>
    <t>VA7309.1</t>
  </si>
  <si>
    <t>VA7316.1</t>
  </si>
  <si>
    <t>VB6480.1</t>
  </si>
  <si>
    <t>VB6746.1</t>
  </si>
  <si>
    <t>Basis</t>
  </si>
  <si>
    <t>E</t>
  </si>
  <si>
    <t>BPCORNORAME</t>
  </si>
  <si>
    <t>V31035.1</t>
  </si>
  <si>
    <t>V67402.1</t>
  </si>
  <si>
    <t>V34635.1</t>
  </si>
  <si>
    <t>VA1846.1</t>
  </si>
  <si>
    <t>I</t>
  </si>
  <si>
    <t>VK4975.1</t>
  </si>
  <si>
    <t>VK4975.2</t>
  </si>
  <si>
    <t>QL9552</t>
  </si>
  <si>
    <t>QT2634.1</t>
  </si>
  <si>
    <t>QU8590.1</t>
  </si>
  <si>
    <t>V92897.1</t>
  </si>
  <si>
    <t>VE8655.1</t>
  </si>
  <si>
    <t>VI2593.1</t>
  </si>
  <si>
    <t>V00943.1</t>
  </si>
  <si>
    <t>V53609.1</t>
  </si>
  <si>
    <t>V72182.1</t>
  </si>
  <si>
    <t>VB6414.1</t>
  </si>
  <si>
    <t>VK5067.1</t>
  </si>
  <si>
    <t>VK5067.2</t>
  </si>
  <si>
    <t>DEUTSCHEBANAKT</t>
  </si>
  <si>
    <t>VB0773.1</t>
  </si>
  <si>
    <t>NGI-MALIN</t>
  </si>
  <si>
    <t>QI6807</t>
  </si>
  <si>
    <t>QK5885.1</t>
  </si>
  <si>
    <t>QK5885.2</t>
  </si>
  <si>
    <t>QM6960</t>
  </si>
  <si>
    <t>QM7538</t>
  </si>
  <si>
    <t>QQ0774</t>
  </si>
  <si>
    <t>QQ7308.1</t>
  </si>
  <si>
    <t>QQ7308.2</t>
  </si>
  <si>
    <t>QR5107.2</t>
  </si>
  <si>
    <t>QT6145.1</t>
  </si>
  <si>
    <t>QU1798.1</t>
  </si>
  <si>
    <t>QU2104.1</t>
  </si>
  <si>
    <t>QU5651.1</t>
  </si>
  <si>
    <t>OSPRAIEPORLTD</t>
  </si>
  <si>
    <t>QV3707.1</t>
  </si>
  <si>
    <t>TUDORBVIGLO1</t>
  </si>
  <si>
    <t>QV3707.2</t>
  </si>
  <si>
    <t>TUDORPROTRA</t>
  </si>
  <si>
    <t>QV3707.3</t>
  </si>
  <si>
    <t>QV4866.2</t>
  </si>
  <si>
    <t>QV5432.1</t>
  </si>
  <si>
    <t>QV5432.2</t>
  </si>
  <si>
    <t>QV5432.3</t>
  </si>
  <si>
    <t>QZ1990.1</t>
  </si>
  <si>
    <t>QZ1990.2</t>
  </si>
  <si>
    <t>V01170.1</t>
  </si>
  <si>
    <t>V01170.2</t>
  </si>
  <si>
    <t>V01170.3</t>
  </si>
  <si>
    <t>V16960.1</t>
  </si>
  <si>
    <t>V40750.1</t>
  </si>
  <si>
    <t>V40764.1</t>
  </si>
  <si>
    <t>V53712.1</t>
  </si>
  <si>
    <t>V61565.1</t>
  </si>
  <si>
    <t>V61583.1</t>
  </si>
  <si>
    <t>V83219.1</t>
  </si>
  <si>
    <t>VA1556.1</t>
  </si>
  <si>
    <t>VA1615.1</t>
  </si>
  <si>
    <t>VA1615.2</t>
  </si>
  <si>
    <t>VA5098.1</t>
  </si>
  <si>
    <t>VA5098.2</t>
  </si>
  <si>
    <t>VA5160.1</t>
  </si>
  <si>
    <t>VA6697.1</t>
  </si>
  <si>
    <t>VA6697.2</t>
  </si>
  <si>
    <t>VB3234.1</t>
  </si>
  <si>
    <t>VB3246.1</t>
  </si>
  <si>
    <t>VB3246.2</t>
  </si>
  <si>
    <t>VB6348.1</t>
  </si>
  <si>
    <t>VB6348.2</t>
  </si>
  <si>
    <t>VB6348.3</t>
  </si>
  <si>
    <t>VB6783.1</t>
  </si>
  <si>
    <t>VD3650.2</t>
  </si>
  <si>
    <t>VD3704.1</t>
  </si>
  <si>
    <t>CINERGYMARTRA</t>
  </si>
  <si>
    <t>VF0913.1</t>
  </si>
  <si>
    <t>VF0941.1</t>
  </si>
  <si>
    <t>VF1038.1</t>
  </si>
  <si>
    <t>MGMT-WEST</t>
  </si>
  <si>
    <t>VF1980.1</t>
  </si>
  <si>
    <t>VF8267.1</t>
  </si>
  <si>
    <t>VF8322.1</t>
  </si>
  <si>
    <t>VG5979.1</t>
  </si>
  <si>
    <t>VG5979.2</t>
  </si>
  <si>
    <t>BANKAMENAT</t>
  </si>
  <si>
    <t>VH0464.1</t>
  </si>
  <si>
    <t>VH0546.1</t>
  </si>
  <si>
    <t>VH9883.1</t>
  </si>
  <si>
    <t>VI9454.1</t>
  </si>
  <si>
    <t>VJ1471.1</t>
  </si>
  <si>
    <t>VS1466.1</t>
  </si>
  <si>
    <t>VS1466.2</t>
  </si>
  <si>
    <t>NGTSLLC</t>
  </si>
  <si>
    <t>VL3917.1</t>
  </si>
  <si>
    <t>VE4424.1</t>
  </si>
  <si>
    <t>EAST-NEWYORK</t>
  </si>
  <si>
    <t>VS0194.1</t>
  </si>
  <si>
    <t>VS1562.1</t>
  </si>
  <si>
    <t>ENTERGYKOCTRA</t>
  </si>
  <si>
    <t>VS1610.1</t>
  </si>
  <si>
    <t>VH9900.1</t>
  </si>
  <si>
    <t>VO2452.1</t>
  </si>
  <si>
    <t>VP0711.1</t>
  </si>
  <si>
    <t>VF5139.1</t>
  </si>
  <si>
    <t>VF8132.1</t>
  </si>
  <si>
    <t>VL3517.1</t>
  </si>
  <si>
    <t>VQ6265.1</t>
  </si>
  <si>
    <t>VQ6318.1</t>
  </si>
  <si>
    <t>VQ6318.2</t>
  </si>
  <si>
    <t>VU9319.1</t>
  </si>
  <si>
    <t>VW5968.1</t>
  </si>
  <si>
    <t>VW5968.2</t>
  </si>
  <si>
    <t>VW5693.1</t>
  </si>
  <si>
    <t>VY5143.1</t>
  </si>
  <si>
    <t>VY5231.1</t>
  </si>
  <si>
    <t>VY5655.1</t>
  </si>
  <si>
    <t>Y00186.1</t>
  </si>
  <si>
    <t>Y00186.2</t>
  </si>
  <si>
    <t>TENASKA</t>
  </si>
  <si>
    <t>VP0735.1</t>
  </si>
  <si>
    <t>UNOCAL</t>
  </si>
  <si>
    <t>VR7247.1</t>
  </si>
  <si>
    <t>VY5081.1</t>
  </si>
  <si>
    <t>VY5391.1</t>
  </si>
  <si>
    <t>Y11220.1</t>
  </si>
  <si>
    <t>Y11236.1</t>
  </si>
  <si>
    <t>QM7563.4</t>
  </si>
  <si>
    <t>QN3471.4</t>
  </si>
  <si>
    <t>QO6859.4</t>
  </si>
  <si>
    <t>Y56518.1</t>
  </si>
  <si>
    <t>Y56518.2</t>
  </si>
  <si>
    <t>NM6058.5</t>
  </si>
  <si>
    <t>NM6058.6</t>
  </si>
  <si>
    <t>NP8939.1</t>
  </si>
  <si>
    <t>QF1168</t>
  </si>
  <si>
    <t>QG7543</t>
  </si>
  <si>
    <t>QH2326</t>
  </si>
  <si>
    <t>QH4118</t>
  </si>
  <si>
    <t>QM7471.1</t>
  </si>
  <si>
    <t>QM7471.2</t>
  </si>
  <si>
    <t>GDP-HEHUB</t>
  </si>
  <si>
    <t>QS3219.1</t>
  </si>
  <si>
    <t>QS3253.1</t>
  </si>
  <si>
    <t>QS3253.2</t>
  </si>
  <si>
    <t>QS8092.1</t>
  </si>
  <si>
    <t>QY1212.1</t>
  </si>
  <si>
    <t>QZ5023.1</t>
  </si>
  <si>
    <t>QZ5114.1</t>
  </si>
  <si>
    <t>V04215.1</t>
  </si>
  <si>
    <t>V04313.1</t>
  </si>
  <si>
    <t>V06558.1</t>
  </si>
  <si>
    <t>V16887.1</t>
  </si>
  <si>
    <t>V19831.1</t>
  </si>
  <si>
    <t>V23022.1</t>
  </si>
  <si>
    <t>V27741.1</t>
  </si>
  <si>
    <t>V31070.1</t>
  </si>
  <si>
    <t>V39066.2</t>
  </si>
  <si>
    <t>V40776.1</t>
  </si>
  <si>
    <t>V43248.1</t>
  </si>
  <si>
    <t>V46022.1</t>
  </si>
  <si>
    <t>V53625.1</t>
  </si>
  <si>
    <t>V53625.2</t>
  </si>
  <si>
    <t>V53667.1</t>
  </si>
  <si>
    <t>ECC</t>
  </si>
  <si>
    <t>V56856.1</t>
  </si>
  <si>
    <t>V64800.1</t>
  </si>
  <si>
    <t>V64810.1</t>
  </si>
  <si>
    <t>V73890.1</t>
  </si>
  <si>
    <t>V78156.1</t>
  </si>
  <si>
    <t>V78163.1</t>
  </si>
  <si>
    <t>V78165.1</t>
  </si>
  <si>
    <t>V81056.1</t>
  </si>
  <si>
    <t>V81085.1</t>
  </si>
  <si>
    <t>V81090.1</t>
  </si>
  <si>
    <t>WEATHER-US-PRC</t>
  </si>
  <si>
    <t>V89569.1</t>
  </si>
  <si>
    <t>V89557.1</t>
  </si>
  <si>
    <t>V89580.1</t>
  </si>
  <si>
    <t>V89596.1</t>
  </si>
  <si>
    <t>V90879</t>
  </si>
  <si>
    <t>V98379.1</t>
  </si>
  <si>
    <t>V98541.1</t>
  </si>
  <si>
    <t>V98656.1</t>
  </si>
  <si>
    <t>V98656.2</t>
  </si>
  <si>
    <t>VA1410.1</t>
  </si>
  <si>
    <t>VA1496.1</t>
  </si>
  <si>
    <t>VA5251.1</t>
  </si>
  <si>
    <t>VA7704.1</t>
  </si>
  <si>
    <t>VA7704.2</t>
  </si>
  <si>
    <t>VB0773.2</t>
  </si>
  <si>
    <t>VB0796.1</t>
  </si>
  <si>
    <t>VB0796.2</t>
  </si>
  <si>
    <t>VB3222.1</t>
  </si>
  <si>
    <t>VB6794.1</t>
  </si>
  <si>
    <t>VB6794.2</t>
  </si>
  <si>
    <t>VB9912.1</t>
  </si>
  <si>
    <t>VB9918.1</t>
  </si>
  <si>
    <t>VC0077.1</t>
  </si>
  <si>
    <t>VC0140.1</t>
  </si>
  <si>
    <t>VC0177.1</t>
  </si>
  <si>
    <t>VC0295.1</t>
  </si>
  <si>
    <t>VC4034.1</t>
  </si>
  <si>
    <t>VC7136.1</t>
  </si>
  <si>
    <t>VD3483.1</t>
  </si>
  <si>
    <t>VD3537.1</t>
  </si>
  <si>
    <t>VD3537.2</t>
  </si>
  <si>
    <t>VD3575.1</t>
  </si>
  <si>
    <t>VD3575.2</t>
  </si>
  <si>
    <t>VD3701.1</t>
  </si>
  <si>
    <t>VD8048.1</t>
  </si>
  <si>
    <t>VD8069.1</t>
  </si>
  <si>
    <t>VD8069.2</t>
  </si>
  <si>
    <t>VD8126.1</t>
  </si>
  <si>
    <t>VF0966.1</t>
  </si>
  <si>
    <t>VF0994.1</t>
  </si>
  <si>
    <t>VF1032.1</t>
  </si>
  <si>
    <t>VF1980.2</t>
  </si>
  <si>
    <t>VF1980.3</t>
  </si>
  <si>
    <t>VF5100.1</t>
  </si>
  <si>
    <t>VF6826.1</t>
  </si>
  <si>
    <t>VF6826.2</t>
  </si>
  <si>
    <t>VF8478.1</t>
  </si>
  <si>
    <t>VF8478.2</t>
  </si>
  <si>
    <t>VG1266</t>
  </si>
  <si>
    <t>VH3525.1</t>
  </si>
  <si>
    <t>VH3589.1</t>
  </si>
  <si>
    <t>VH3589.2</t>
  </si>
  <si>
    <t>VI2479.1</t>
  </si>
  <si>
    <t>VI2530.1</t>
  </si>
  <si>
    <t>VI2547.1</t>
  </si>
  <si>
    <t>VI2617.1</t>
  </si>
  <si>
    <t>PGEENETRAGAS</t>
  </si>
  <si>
    <t>VI6104.1</t>
  </si>
  <si>
    <t>VI6538.1</t>
  </si>
  <si>
    <t>VI6538.2</t>
  </si>
  <si>
    <t>VJ1452.1</t>
  </si>
  <si>
    <t>VJ1484.1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</si>
  <si>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</si>
  <si>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</si>
  <si>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</si>
  <si>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</si>
  <si>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</si>
  <si>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</si>
  <si>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</si>
  <si>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</si>
  <si>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</si>
  <si>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VL3467.1</t>
  </si>
  <si>
    <t>VL3468.1</t>
  </si>
  <si>
    <t>VM5814.1</t>
  </si>
  <si>
    <t>VM5814.2</t>
  </si>
  <si>
    <t>VN9430.1</t>
  </si>
  <si>
    <t>VN9448.1</t>
  </si>
  <si>
    <t>VN9458.1</t>
  </si>
  <si>
    <t>VR4954.1</t>
  </si>
  <si>
    <t>VR7160.1</t>
  </si>
  <si>
    <t>VR7284.1</t>
  </si>
  <si>
    <t>VU9324.1</t>
  </si>
  <si>
    <t>VU9333.1</t>
  </si>
  <si>
    <t>VU9333.2</t>
  </si>
  <si>
    <t>VU9454.1</t>
  </si>
  <si>
    <t>VV6458.1</t>
  </si>
  <si>
    <t>VV6458.2</t>
  </si>
  <si>
    <t>VW1058.1</t>
  </si>
  <si>
    <t>PSEGENERES</t>
  </si>
  <si>
    <t>VW9223.1</t>
  </si>
  <si>
    <t>VY5172.1</t>
  </si>
  <si>
    <t>VZ0150.1</t>
  </si>
  <si>
    <t>VZ4501.1</t>
  </si>
  <si>
    <t>VZ4501.2</t>
  </si>
  <si>
    <t>VZ8847.1</t>
  </si>
  <si>
    <t>VZ8847.2</t>
  </si>
  <si>
    <t>Y04541.1</t>
  </si>
  <si>
    <t>Y11219.1</t>
  </si>
  <si>
    <t>Y11242.1</t>
  </si>
  <si>
    <t>Y14174.1</t>
  </si>
  <si>
    <t>Y28642.1</t>
  </si>
  <si>
    <t>Y36584.1</t>
  </si>
  <si>
    <t>Y36595.1</t>
  </si>
  <si>
    <t>Y39563.1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</si>
  <si>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</si>
  <si>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</si>
  <si>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</si>
  <si>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</si>
  <si>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</si>
  <si>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</si>
  <si>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</si>
  <si>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</si>
  <si>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Y62135.1</t>
  </si>
  <si>
    <t>Y65443.1</t>
  </si>
  <si>
    <t>Y65452.1</t>
  </si>
  <si>
    <t>Y65461.1</t>
  </si>
  <si>
    <t>Y65467.1</t>
  </si>
  <si>
    <t>Y70992.1</t>
  </si>
  <si>
    <t>Y73669.1</t>
  </si>
  <si>
    <t>Y77344.1</t>
  </si>
  <si>
    <t>Y77338.1</t>
  </si>
  <si>
    <t>Y81272.1</t>
  </si>
  <si>
    <t>Y81272.2</t>
  </si>
  <si>
    <t>Y90174.1</t>
  </si>
  <si>
    <t>Y90174.2</t>
  </si>
  <si>
    <t>Y90302.1</t>
  </si>
  <si>
    <t>YA1658.1</t>
  </si>
  <si>
    <t>YA8160.1</t>
  </si>
  <si>
    <t>YB3172.1</t>
  </si>
  <si>
    <t>YC2231.1</t>
  </si>
  <si>
    <t>YC2888.1</t>
  </si>
  <si>
    <t>YC7534.1</t>
  </si>
  <si>
    <t>YC7535.1</t>
  </si>
  <si>
    <t>YD1642.1</t>
  </si>
  <si>
    <t>YD1738.1</t>
  </si>
  <si>
    <t>YD1791.1</t>
  </si>
  <si>
    <t>YD7450.1</t>
  </si>
  <si>
    <t>YE2830.1</t>
  </si>
  <si>
    <t>YE2905.1</t>
  </si>
  <si>
    <t>YE2946.1</t>
  </si>
  <si>
    <t>UNION</t>
  </si>
  <si>
    <t>YE2964.1</t>
  </si>
  <si>
    <t>YE2999.1</t>
  </si>
  <si>
    <t>YE2964.2</t>
  </si>
  <si>
    <t>YE2999.2</t>
  </si>
  <si>
    <t>ASIAN OPTION</t>
  </si>
  <si>
    <t>7/1/01-10/31/2001</t>
  </si>
  <si>
    <t># SET DAYS</t>
  </si>
  <si>
    <t>AVE.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</si>
</sst>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8" formatCode="_(* #,##0.000_);_(* \(#,##0.000\);_(* &quot;-&quot;??_);_(@_)"/>
    <numFmt numFmtId="180" formatCode="_(* #,##0.0000_);_(* \(#,##0.0000\);_(* &quot;-&quot;??_);_(@_)"/>
    <numFmt numFmtId="181" formatCode="_(* #,##0_);_(* \(#,##0\);_(* &quot;-&quot;??_);_(@_)"/>
    <numFmt numFmtId="183" formatCode="_(&quot;$&quot;* #,##0_);_(&quot;$&quot;* \(#,##0\);_(&quot;$&quot;* &quot;-&quot;??_);_(@_)"/>
    <numFmt numFmtId="187" formatCode="0.0"/>
    <numFmt numFmtId="197" formatCode="#,##0_ ;[Red]\-#,##0\ "/>
    <numFmt numFmtId="198" formatCode="&quot;$&quot;#,##0.0000;[Red]\-&quot;$&quot;#,##0.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5" fillId="0" borderId="4" xfId="0" applyNumberFormat="1" applyFont="1" applyFill="1" applyBorder="1"/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0" fontId="8" fillId="0" borderId="0" xfId="0" applyFont="1" applyBorder="1" applyAlignment="1">
      <alignment vertical="top"/>
    </xf>
    <xf numFmtId="0" fontId="0" fillId="0" borderId="0" xfId="0" applyFill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8" fontId="0" fillId="0" borderId="0" xfId="0" applyNumberFormat="1" applyBorder="1"/>
    <xf numFmtId="0" fontId="2" fillId="3" borderId="5" xfId="0" applyFont="1" applyFill="1" applyBorder="1"/>
    <xf numFmtId="0" fontId="0" fillId="3" borderId="6" xfId="0" applyFill="1" applyBorder="1"/>
    <xf numFmtId="6" fontId="0" fillId="3" borderId="1" xfId="0" applyNumberFormat="1" applyFill="1" applyBorder="1"/>
    <xf numFmtId="2" fontId="0" fillId="0" borderId="0" xfId="0" applyNumberFormat="1"/>
    <xf numFmtId="173" fontId="0" fillId="0" borderId="0" xfId="0" applyNumberFormat="1"/>
    <xf numFmtId="187" fontId="0" fillId="0" borderId="0" xfId="0" applyNumberFormat="1"/>
    <xf numFmtId="0" fontId="7" fillId="0" borderId="0" xfId="0" applyFont="1" applyFill="1" applyBorder="1" applyAlignment="1">
      <alignment vertical="top"/>
    </xf>
    <xf numFmtId="0" fontId="0" fillId="0" borderId="0" xfId="0" applyFill="1"/>
    <xf numFmtId="0" fontId="6" fillId="0" borderId="0" xfId="0" applyFont="1" applyFill="1" applyBorder="1"/>
    <xf numFmtId="15" fontId="6" fillId="0" borderId="0" xfId="0" applyNumberFormat="1" applyFont="1" applyFill="1" applyBorder="1"/>
    <xf numFmtId="43" fontId="6" fillId="0" borderId="0" xfId="1" applyFont="1" applyFill="1" applyBorder="1"/>
    <xf numFmtId="0" fontId="2" fillId="4" borderId="1" xfId="0" applyFont="1" applyFill="1" applyBorder="1"/>
    <xf numFmtId="0" fontId="6" fillId="3" borderId="6" xfId="0" applyFont="1" applyFill="1" applyBorder="1"/>
    <xf numFmtId="6" fontId="5" fillId="3" borderId="3" xfId="0" applyNumberFormat="1" applyFont="1" applyFill="1" applyBorder="1"/>
    <xf numFmtId="43" fontId="0" fillId="3" borderId="6" xfId="0" applyNumberFormat="1" applyFill="1" applyBorder="1"/>
    <xf numFmtId="173" fontId="0" fillId="5" borderId="0" xfId="0" applyNumberFormat="1" applyFill="1"/>
    <xf numFmtId="173" fontId="0" fillId="0" borderId="0" xfId="0" applyNumberFormat="1" applyFill="1"/>
    <xf numFmtId="6" fontId="0" fillId="0" borderId="0" xfId="0" applyNumberFormat="1"/>
    <xf numFmtId="0" fontId="0" fillId="0" borderId="7" xfId="0" applyFill="1" applyBorder="1"/>
    <xf numFmtId="0" fontId="6" fillId="0" borderId="7" xfId="0" applyFont="1" applyFill="1" applyBorder="1"/>
    <xf numFmtId="15" fontId="6" fillId="0" borderId="7" xfId="0" applyNumberFormat="1" applyFont="1" applyFill="1" applyBorder="1"/>
    <xf numFmtId="43" fontId="6" fillId="0" borderId="7" xfId="1" applyFont="1" applyFill="1" applyBorder="1"/>
    <xf numFmtId="2" fontId="6" fillId="0" borderId="0" xfId="0" applyNumberFormat="1" applyFont="1" applyBorder="1"/>
    <xf numFmtId="0" fontId="0" fillId="0" borderId="7" xfId="0" applyBorder="1"/>
    <xf numFmtId="0" fontId="6" fillId="0" borderId="7" xfId="0" applyFont="1" applyBorder="1"/>
    <xf numFmtId="15" fontId="6" fillId="0" borderId="7" xfId="0" applyNumberFormat="1" applyFont="1" applyBorder="1"/>
    <xf numFmtId="43" fontId="6" fillId="0" borderId="7" xfId="1" applyFont="1" applyBorder="1"/>
    <xf numFmtId="178" fontId="6" fillId="0" borderId="0" xfId="0" applyNumberFormat="1" applyFont="1" applyBorder="1"/>
    <xf numFmtId="6" fontId="0" fillId="3" borderId="6" xfId="0" applyNumberFormat="1" applyFill="1" applyBorder="1"/>
    <xf numFmtId="180" fontId="6" fillId="0" borderId="0" xfId="1" applyNumberFormat="1" applyFont="1" applyBorder="1"/>
    <xf numFmtId="181" fontId="6" fillId="0" borderId="0" xfId="1" applyNumberFormat="1" applyFont="1" applyBorder="1"/>
    <xf numFmtId="0" fontId="2" fillId="3" borderId="6" xfId="0" applyFont="1" applyFill="1" applyBorder="1"/>
    <xf numFmtId="0" fontId="2" fillId="4" borderId="8" xfId="0" applyFont="1" applyFill="1" applyBorder="1"/>
    <xf numFmtId="183" fontId="0" fillId="3" borderId="6" xfId="2" applyNumberFormat="1" applyFont="1" applyFill="1" applyBorder="1"/>
    <xf numFmtId="183" fontId="1" fillId="3" borderId="6" xfId="2" applyNumberFormat="1" applyFill="1" applyBorder="1"/>
    <xf numFmtId="178" fontId="6" fillId="0" borderId="0" xfId="0" applyNumberFormat="1" applyFont="1" applyFill="1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97" fontId="0" fillId="0" borderId="0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right"/>
    </xf>
    <xf numFmtId="197" fontId="0" fillId="0" borderId="7" xfId="0" applyNumberFormat="1" applyBorder="1" applyAlignment="1">
      <alignment horizontal="right"/>
    </xf>
    <xf numFmtId="198" fontId="0" fillId="0" borderId="7" xfId="0" applyNumberFormat="1" applyBorder="1" applyAlignment="1">
      <alignment horizontal="right"/>
    </xf>
    <xf numFmtId="198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5" fontId="0" fillId="5" borderId="0" xfId="0" applyNumberFormat="1" applyFill="1" applyBorder="1" applyAlignment="1">
      <alignment horizontal="right"/>
    </xf>
    <xf numFmtId="197" fontId="0" fillId="5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97" fontId="0" fillId="0" borderId="0" xfId="0" applyNumberFormat="1" applyAlignment="1">
      <alignment horizontal="right"/>
    </xf>
    <xf numFmtId="198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97" fontId="0" fillId="0" borderId="0" xfId="0" applyNumberFormat="1" applyFill="1" applyBorder="1" applyAlignment="1">
      <alignment horizontal="right"/>
    </xf>
    <xf numFmtId="198" fontId="0" fillId="0" borderId="0" xfId="0" applyNumberForma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right"/>
    </xf>
    <xf numFmtId="197" fontId="0" fillId="0" borderId="9" xfId="0" applyNumberFormat="1" applyBorder="1" applyAlignment="1">
      <alignment horizontal="right"/>
    </xf>
    <xf numFmtId="198" fontId="0" fillId="0" borderId="9" xfId="0" applyNumberFormat="1" applyBorder="1" applyAlignment="1">
      <alignment horizontal="right"/>
    </xf>
    <xf numFmtId="198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9" fillId="2" borderId="1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PipOpt/Exotic%20Basis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igital"/>
      <sheetName val="Peakers-Asians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13.744999999999999</v>
          </cell>
          <cell r="D16">
            <v>5.8250000000000002</v>
          </cell>
          <cell r="G16">
            <v>6.3550000000000004</v>
          </cell>
          <cell r="H16">
            <v>1.1000000000000001</v>
          </cell>
        </row>
        <row r="17">
          <cell r="C17">
            <v>15.35</v>
          </cell>
          <cell r="D17">
            <v>5.81</v>
          </cell>
          <cell r="G17">
            <v>6.28</v>
          </cell>
          <cell r="H17">
            <v>1.585</v>
          </cell>
        </row>
        <row r="18">
          <cell r="C18">
            <v>15.385</v>
          </cell>
          <cell r="D18">
            <v>6.41</v>
          </cell>
          <cell r="G18">
            <v>7.085</v>
          </cell>
          <cell r="H18">
            <v>0.66</v>
          </cell>
        </row>
        <row r="19">
          <cell r="C19">
            <v>15.385</v>
          </cell>
          <cell r="D19">
            <v>6.41</v>
          </cell>
          <cell r="G19">
            <v>7.085</v>
          </cell>
          <cell r="H19">
            <v>0.61</v>
          </cell>
        </row>
        <row r="20">
          <cell r="C20">
            <v>15.385</v>
          </cell>
          <cell r="D20">
            <v>6.41</v>
          </cell>
          <cell r="G20">
            <v>7.085</v>
          </cell>
          <cell r="H20">
            <v>0.61</v>
          </cell>
        </row>
        <row r="21">
          <cell r="C21">
            <v>13.225</v>
          </cell>
          <cell r="D21">
            <v>5.61</v>
          </cell>
          <cell r="G21">
            <v>6.2850000000000001</v>
          </cell>
          <cell r="H21">
            <v>0.66</v>
          </cell>
        </row>
        <row r="22">
          <cell r="C22">
            <v>12.815</v>
          </cell>
          <cell r="D22">
            <v>5.38</v>
          </cell>
          <cell r="G22">
            <v>5.98</v>
          </cell>
          <cell r="H22">
            <v>0.71</v>
          </cell>
        </row>
        <row r="23">
          <cell r="C23">
            <v>13.33</v>
          </cell>
          <cell r="D23">
            <v>5.7249999999999996</v>
          </cell>
          <cell r="G23">
            <v>6.1</v>
          </cell>
          <cell r="H23">
            <v>0.71</v>
          </cell>
        </row>
        <row r="24">
          <cell r="C24">
            <v>12.94</v>
          </cell>
          <cell r="D24">
            <v>6.37</v>
          </cell>
          <cell r="G24">
            <v>6.68</v>
          </cell>
          <cell r="H24">
            <v>0.76</v>
          </cell>
        </row>
        <row r="25">
          <cell r="C25">
            <v>14.83</v>
          </cell>
          <cell r="D25">
            <v>6.29</v>
          </cell>
          <cell r="G25">
            <v>6.63</v>
          </cell>
          <cell r="H25">
            <v>1.05</v>
          </cell>
        </row>
        <row r="26">
          <cell r="C26">
            <v>14.83</v>
          </cell>
          <cell r="D26">
            <v>6.29</v>
          </cell>
          <cell r="G26">
            <v>6.63</v>
          </cell>
          <cell r="H26">
            <v>1.25</v>
          </cell>
        </row>
        <row r="27">
          <cell r="C27">
            <v>14.83</v>
          </cell>
          <cell r="D27">
            <v>6.29</v>
          </cell>
          <cell r="G27">
            <v>6.63</v>
          </cell>
          <cell r="H27">
            <v>1.25</v>
          </cell>
        </row>
        <row r="28">
          <cell r="C28">
            <v>19.524999999999999</v>
          </cell>
          <cell r="D28">
            <v>5.6</v>
          </cell>
          <cell r="G28">
            <v>6.09</v>
          </cell>
          <cell r="H28">
            <v>1.25</v>
          </cell>
        </row>
        <row r="29">
          <cell r="C29">
            <v>19.46</v>
          </cell>
          <cell r="D29">
            <v>5.66</v>
          </cell>
          <cell r="G29">
            <v>6.97</v>
          </cell>
          <cell r="H29">
            <v>1</v>
          </cell>
        </row>
        <row r="30">
          <cell r="C30">
            <v>19.46</v>
          </cell>
          <cell r="D30">
            <v>5.66</v>
          </cell>
          <cell r="G30">
            <v>6.97</v>
          </cell>
          <cell r="H30">
            <v>0.4</v>
          </cell>
        </row>
        <row r="31">
          <cell r="C31">
            <v>19.46</v>
          </cell>
          <cell r="D31">
            <v>5.66</v>
          </cell>
          <cell r="G31">
            <v>6.97</v>
          </cell>
          <cell r="H31">
            <v>0.45</v>
          </cell>
        </row>
        <row r="32">
          <cell r="C32">
            <v>19.46</v>
          </cell>
          <cell r="D32">
            <v>5.66</v>
          </cell>
          <cell r="G32">
            <v>6.97</v>
          </cell>
          <cell r="H32">
            <v>0.45</v>
          </cell>
        </row>
        <row r="33">
          <cell r="C33">
            <v>19.46</v>
          </cell>
          <cell r="D33">
            <v>5.66</v>
          </cell>
          <cell r="G33">
            <v>6.97</v>
          </cell>
          <cell r="H33">
            <v>0.5</v>
          </cell>
        </row>
        <row r="34">
          <cell r="C34">
            <v>19.46</v>
          </cell>
          <cell r="D34">
            <v>5.66</v>
          </cell>
          <cell r="G34">
            <v>6.97</v>
          </cell>
          <cell r="H34">
            <v>0.55000000000000004</v>
          </cell>
        </row>
        <row r="35">
          <cell r="C35">
            <v>19.46</v>
          </cell>
          <cell r="D35">
            <v>5.66</v>
          </cell>
          <cell r="G35">
            <v>6.97</v>
          </cell>
          <cell r="H35">
            <v>0.55000000000000004</v>
          </cell>
        </row>
        <row r="36">
          <cell r="C36">
            <v>19.46</v>
          </cell>
          <cell r="D36">
            <v>5.66</v>
          </cell>
          <cell r="G36">
            <v>6.97</v>
          </cell>
          <cell r="H36">
            <v>0.6</v>
          </cell>
        </row>
        <row r="37">
          <cell r="C37">
            <v>19.46</v>
          </cell>
          <cell r="D37">
            <v>5.66</v>
          </cell>
          <cell r="G37">
            <v>6.97</v>
          </cell>
          <cell r="H37">
            <v>0.8</v>
          </cell>
        </row>
        <row r="38">
          <cell r="C38">
            <v>19.46</v>
          </cell>
          <cell r="D38">
            <v>5.66</v>
          </cell>
          <cell r="G38">
            <v>6.97</v>
          </cell>
          <cell r="H38">
            <v>1</v>
          </cell>
        </row>
        <row r="39">
          <cell r="C39">
            <v>19.46</v>
          </cell>
          <cell r="D39">
            <v>5.66</v>
          </cell>
          <cell r="G39">
            <v>6.97</v>
          </cell>
          <cell r="H39">
            <v>1</v>
          </cell>
        </row>
        <row r="40">
          <cell r="C40">
            <v>19.46</v>
          </cell>
          <cell r="D40">
            <v>5.66</v>
          </cell>
          <cell r="G40">
            <v>6.97</v>
          </cell>
          <cell r="H40">
            <v>1</v>
          </cell>
        </row>
        <row r="41">
          <cell r="C41">
            <v>19.46</v>
          </cell>
          <cell r="D41">
            <v>5.66</v>
          </cell>
          <cell r="G41">
            <v>6.97</v>
          </cell>
          <cell r="H41">
            <v>0.75</v>
          </cell>
        </row>
        <row r="42">
          <cell r="C42">
            <v>19.46</v>
          </cell>
          <cell r="D42">
            <v>5.66</v>
          </cell>
          <cell r="G42">
            <v>6.97</v>
          </cell>
          <cell r="H42">
            <v>0.4</v>
          </cell>
        </row>
        <row r="43">
          <cell r="C43">
            <v>19.46</v>
          </cell>
          <cell r="D43">
            <v>5.66</v>
          </cell>
          <cell r="G43">
            <v>6.97</v>
          </cell>
          <cell r="H43">
            <v>0.45</v>
          </cell>
        </row>
        <row r="44">
          <cell r="C44">
            <v>0.05</v>
          </cell>
          <cell r="D44">
            <v>-0.02</v>
          </cell>
          <cell r="G44">
            <v>0.2</v>
          </cell>
          <cell r="H44">
            <v>0.45</v>
          </cell>
        </row>
        <row r="45">
          <cell r="C45">
            <v>0.02</v>
          </cell>
          <cell r="D45">
            <v>-0.05</v>
          </cell>
          <cell r="G45">
            <v>7.0000000000000007E-2</v>
          </cell>
          <cell r="H45">
            <v>0.5</v>
          </cell>
        </row>
        <row r="46">
          <cell r="C46">
            <v>0.02</v>
          </cell>
          <cell r="D46">
            <v>-0.05</v>
          </cell>
          <cell r="G46">
            <v>7.0000000000000007E-2</v>
          </cell>
          <cell r="H46">
            <v>0.55000000000000004</v>
          </cell>
        </row>
        <row r="47">
          <cell r="C47">
            <v>0.02</v>
          </cell>
          <cell r="D47">
            <v>-0.05</v>
          </cell>
          <cell r="G47">
            <v>7.0000000000000007E-2</v>
          </cell>
          <cell r="H47">
            <v>0.55000000000000004</v>
          </cell>
        </row>
        <row r="48">
          <cell r="C48">
            <v>0.02</v>
          </cell>
          <cell r="D48">
            <v>-0.05</v>
          </cell>
          <cell r="G48">
            <v>7.0000000000000007E-2</v>
          </cell>
          <cell r="H48">
            <v>0.6</v>
          </cell>
        </row>
        <row r="49">
          <cell r="C49">
            <v>0.02</v>
          </cell>
          <cell r="D49">
            <v>-0.05</v>
          </cell>
          <cell r="G49">
            <v>7.0000000000000007E-2</v>
          </cell>
          <cell r="H49">
            <v>0.8</v>
          </cell>
        </row>
        <row r="50">
          <cell r="C50">
            <v>0.02</v>
          </cell>
          <cell r="D50">
            <v>-0.05</v>
          </cell>
          <cell r="G50">
            <v>7.0000000000000007E-2</v>
          </cell>
          <cell r="H50">
            <v>1</v>
          </cell>
        </row>
        <row r="51">
          <cell r="C51">
            <v>0.02</v>
          </cell>
          <cell r="D51">
            <v>-0.05</v>
          </cell>
          <cell r="G51">
            <v>7.0000000000000007E-2</v>
          </cell>
          <cell r="H51">
            <v>1</v>
          </cell>
        </row>
        <row r="52">
          <cell r="H52">
            <v>1</v>
          </cell>
        </row>
        <row r="53">
          <cell r="H53">
            <v>0.75</v>
          </cell>
        </row>
        <row r="54">
          <cell r="H54">
            <v>0.4</v>
          </cell>
        </row>
        <row r="55">
          <cell r="H55">
            <v>0.45</v>
          </cell>
        </row>
        <row r="56">
          <cell r="H56">
            <v>0.45</v>
          </cell>
        </row>
        <row r="57">
          <cell r="H57">
            <v>0.5</v>
          </cell>
        </row>
        <row r="58">
          <cell r="H58">
            <v>0.55000000000000004</v>
          </cell>
        </row>
        <row r="59">
          <cell r="H59">
            <v>0.55000000000000004</v>
          </cell>
        </row>
        <row r="60">
          <cell r="H60">
            <v>0.6</v>
          </cell>
        </row>
        <row r="61">
          <cell r="H61">
            <v>0.8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0.75</v>
          </cell>
        </row>
        <row r="66">
          <cell r="H66">
            <v>0.4</v>
          </cell>
        </row>
        <row r="67">
          <cell r="H67">
            <v>0.45</v>
          </cell>
        </row>
        <row r="68">
          <cell r="H68">
            <v>0.45</v>
          </cell>
        </row>
        <row r="69">
          <cell r="H69">
            <v>0.5</v>
          </cell>
        </row>
        <row r="70">
          <cell r="H70">
            <v>0.55000000000000004</v>
          </cell>
        </row>
        <row r="71">
          <cell r="H71">
            <v>0.55000000000000004</v>
          </cell>
        </row>
        <row r="72">
          <cell r="H72">
            <v>0.6</v>
          </cell>
        </row>
        <row r="73">
          <cell r="H73">
            <v>0.8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0.75</v>
          </cell>
        </row>
        <row r="78">
          <cell r="H78">
            <v>0.4</v>
          </cell>
        </row>
        <row r="79">
          <cell r="H79">
            <v>0.45</v>
          </cell>
        </row>
        <row r="80">
          <cell r="H80">
            <v>0.45</v>
          </cell>
        </row>
        <row r="81">
          <cell r="H81">
            <v>0.5</v>
          </cell>
        </row>
        <row r="82">
          <cell r="H82">
            <v>0.55000000000000004</v>
          </cell>
        </row>
        <row r="83">
          <cell r="H83">
            <v>0.55000000000000004</v>
          </cell>
        </row>
        <row r="84">
          <cell r="H84">
            <v>0.6</v>
          </cell>
        </row>
        <row r="85">
          <cell r="H85">
            <v>0.8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0.75</v>
          </cell>
        </row>
        <row r="90">
          <cell r="H90">
            <v>0.4</v>
          </cell>
        </row>
        <row r="91">
          <cell r="H91">
            <v>0.45</v>
          </cell>
        </row>
        <row r="92">
          <cell r="H92">
            <v>0.45</v>
          </cell>
        </row>
        <row r="93">
          <cell r="H93">
            <v>0.5</v>
          </cell>
        </row>
        <row r="94">
          <cell r="H94">
            <v>0.55000000000000004</v>
          </cell>
        </row>
        <row r="95">
          <cell r="H95">
            <v>0.55000000000000004</v>
          </cell>
        </row>
        <row r="96">
          <cell r="H96">
            <v>0.6</v>
          </cell>
        </row>
        <row r="97">
          <cell r="H97">
            <v>0.8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0.75</v>
          </cell>
        </row>
        <row r="102">
          <cell r="H102">
            <v>0.4</v>
          </cell>
        </row>
        <row r="103">
          <cell r="H103">
            <v>0.45</v>
          </cell>
        </row>
        <row r="104">
          <cell r="H104">
            <v>0.45</v>
          </cell>
        </row>
        <row r="105">
          <cell r="H105">
            <v>0.5</v>
          </cell>
        </row>
        <row r="106">
          <cell r="H106">
            <v>0.55000000000000004</v>
          </cell>
        </row>
        <row r="107">
          <cell r="H107">
            <v>0.55000000000000004</v>
          </cell>
        </row>
        <row r="108">
          <cell r="H108">
            <v>0.6</v>
          </cell>
        </row>
        <row r="109">
          <cell r="H109">
            <v>0.8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0.75</v>
          </cell>
        </row>
        <row r="114">
          <cell r="H114">
            <v>0.4</v>
          </cell>
        </row>
        <row r="115">
          <cell r="H115">
            <v>0.45</v>
          </cell>
        </row>
        <row r="116">
          <cell r="H116">
            <v>0.45</v>
          </cell>
        </row>
        <row r="117">
          <cell r="H117">
            <v>0.5</v>
          </cell>
        </row>
        <row r="118">
          <cell r="H118">
            <v>0.55000000000000004</v>
          </cell>
        </row>
        <row r="119">
          <cell r="H119">
            <v>0.55000000000000004</v>
          </cell>
        </row>
        <row r="120">
          <cell r="H120">
            <v>0.6</v>
          </cell>
        </row>
        <row r="121">
          <cell r="H121">
            <v>0.8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0.75</v>
          </cell>
        </row>
        <row r="126">
          <cell r="H126">
            <v>0.4</v>
          </cell>
        </row>
        <row r="127">
          <cell r="H127">
            <v>0.45</v>
          </cell>
        </row>
        <row r="128">
          <cell r="H128">
            <v>0.45</v>
          </cell>
        </row>
        <row r="129">
          <cell r="H129">
            <v>0.5</v>
          </cell>
        </row>
        <row r="130">
          <cell r="H130">
            <v>0.55000000000000004</v>
          </cell>
        </row>
        <row r="131">
          <cell r="H131">
            <v>0.55000000000000004</v>
          </cell>
        </row>
        <row r="132">
          <cell r="H132">
            <v>0.6</v>
          </cell>
        </row>
        <row r="133">
          <cell r="H133">
            <v>0.8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0.75</v>
          </cell>
        </row>
        <row r="138">
          <cell r="H138">
            <v>0.4</v>
          </cell>
        </row>
        <row r="139">
          <cell r="H139">
            <v>0.45</v>
          </cell>
        </row>
        <row r="140">
          <cell r="H140">
            <v>0.45</v>
          </cell>
        </row>
        <row r="141">
          <cell r="H141">
            <v>0.5</v>
          </cell>
        </row>
        <row r="142">
          <cell r="H142">
            <v>0.55000000000000004</v>
          </cell>
        </row>
        <row r="143">
          <cell r="H143">
            <v>0.55000000000000004</v>
          </cell>
        </row>
        <row r="144">
          <cell r="H144">
            <v>0.6</v>
          </cell>
        </row>
        <row r="145">
          <cell r="H145">
            <v>0.8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0.75</v>
          </cell>
        </row>
        <row r="150">
          <cell r="H150">
            <v>0.4</v>
          </cell>
        </row>
        <row r="151">
          <cell r="H151">
            <v>0.45</v>
          </cell>
        </row>
        <row r="152">
          <cell r="H152">
            <v>0.45</v>
          </cell>
        </row>
        <row r="153">
          <cell r="H153">
            <v>0.5</v>
          </cell>
        </row>
        <row r="154">
          <cell r="H154">
            <v>0.55000000000000004</v>
          </cell>
        </row>
        <row r="155">
          <cell r="H155">
            <v>0.55000000000000004</v>
          </cell>
        </row>
        <row r="156">
          <cell r="H156">
            <v>0.6</v>
          </cell>
        </row>
        <row r="157">
          <cell r="H157">
            <v>0.8</v>
          </cell>
        </row>
        <row r="158">
          <cell r="H158">
            <v>1</v>
          </cell>
        </row>
        <row r="159">
          <cell r="H159">
            <v>1</v>
          </cell>
        </row>
        <row r="160">
          <cell r="H160">
            <v>1</v>
          </cell>
        </row>
        <row r="161">
          <cell r="H161">
            <v>0.75</v>
          </cell>
        </row>
        <row r="162">
          <cell r="H162">
            <v>0.4</v>
          </cell>
        </row>
        <row r="163">
          <cell r="H163">
            <v>0.45</v>
          </cell>
        </row>
        <row r="164">
          <cell r="H164">
            <v>0.45</v>
          </cell>
        </row>
        <row r="165">
          <cell r="H165">
            <v>0.5</v>
          </cell>
        </row>
        <row r="166">
          <cell r="H166">
            <v>0.55000000000000004</v>
          </cell>
        </row>
        <row r="167">
          <cell r="H167">
            <v>0.55000000000000004</v>
          </cell>
        </row>
        <row r="168">
          <cell r="H168">
            <v>0.6</v>
          </cell>
        </row>
        <row r="169">
          <cell r="H169">
            <v>0.8</v>
          </cell>
        </row>
        <row r="170">
          <cell r="H170">
            <v>1</v>
          </cell>
        </row>
        <row r="171">
          <cell r="H171">
            <v>1</v>
          </cell>
        </row>
        <row r="172">
          <cell r="H172">
            <v>1</v>
          </cell>
        </row>
        <row r="173">
          <cell r="H173">
            <v>0.75</v>
          </cell>
        </row>
        <row r="174">
          <cell r="H174">
            <v>0.4</v>
          </cell>
        </row>
        <row r="175">
          <cell r="H175">
            <v>0.45</v>
          </cell>
        </row>
        <row r="176">
          <cell r="H176">
            <v>0.45</v>
          </cell>
        </row>
        <row r="177">
          <cell r="H177">
            <v>0.5</v>
          </cell>
        </row>
        <row r="178">
          <cell r="H178">
            <v>0.55000000000000004</v>
          </cell>
        </row>
        <row r="179">
          <cell r="H179">
            <v>0.55000000000000004</v>
          </cell>
        </row>
        <row r="180">
          <cell r="H180">
            <v>0.6</v>
          </cell>
        </row>
        <row r="181">
          <cell r="H181">
            <v>0.8</v>
          </cell>
        </row>
        <row r="182">
          <cell r="H182">
            <v>1</v>
          </cell>
        </row>
        <row r="183">
          <cell r="H183">
            <v>1</v>
          </cell>
        </row>
        <row r="184">
          <cell r="H184">
            <v>1</v>
          </cell>
        </row>
        <row r="185">
          <cell r="H185">
            <v>0.75</v>
          </cell>
        </row>
        <row r="186">
          <cell r="H186">
            <v>0.4</v>
          </cell>
        </row>
        <row r="187">
          <cell r="H187">
            <v>0.45</v>
          </cell>
        </row>
        <row r="188">
          <cell r="H188">
            <v>0.45</v>
          </cell>
        </row>
        <row r="189">
          <cell r="H189">
            <v>0.5</v>
          </cell>
        </row>
        <row r="190">
          <cell r="H190">
            <v>0.55000000000000004</v>
          </cell>
        </row>
        <row r="191">
          <cell r="H191">
            <v>0.55000000000000004</v>
          </cell>
        </row>
        <row r="192">
          <cell r="H192">
            <v>0.6</v>
          </cell>
        </row>
        <row r="193">
          <cell r="H193">
            <v>0.8</v>
          </cell>
        </row>
        <row r="194">
          <cell r="H194">
            <v>1</v>
          </cell>
        </row>
        <row r="195">
          <cell r="H195">
            <v>1</v>
          </cell>
        </row>
        <row r="196">
          <cell r="H196">
            <v>1</v>
          </cell>
        </row>
        <row r="197">
          <cell r="H197">
            <v>0.75</v>
          </cell>
        </row>
        <row r="198">
          <cell r="H198">
            <v>0.4</v>
          </cell>
        </row>
        <row r="199">
          <cell r="H199">
            <v>0.45</v>
          </cell>
        </row>
        <row r="200">
          <cell r="H200">
            <v>0.45</v>
          </cell>
        </row>
        <row r="201">
          <cell r="H201">
            <v>0.5</v>
          </cell>
        </row>
        <row r="202">
          <cell r="H202">
            <v>0.55000000000000004</v>
          </cell>
        </row>
        <row r="203">
          <cell r="H203">
            <v>0.55000000000000004</v>
          </cell>
        </row>
        <row r="204">
          <cell r="H204">
            <v>0.6</v>
          </cell>
        </row>
        <row r="205">
          <cell r="H205">
            <v>0.8</v>
          </cell>
        </row>
        <row r="206">
          <cell r="H206">
            <v>1</v>
          </cell>
        </row>
        <row r="207">
          <cell r="H207">
            <v>1</v>
          </cell>
        </row>
        <row r="208">
          <cell r="H208">
            <v>1</v>
          </cell>
        </row>
        <row r="209">
          <cell r="H209">
            <v>0.75</v>
          </cell>
        </row>
        <row r="210">
          <cell r="H210">
            <v>0.4</v>
          </cell>
        </row>
        <row r="211">
          <cell r="H211">
            <v>0.45</v>
          </cell>
        </row>
        <row r="212">
          <cell r="H212">
            <v>0.45</v>
          </cell>
        </row>
        <row r="213">
          <cell r="H213">
            <v>0.5</v>
          </cell>
        </row>
        <row r="214">
          <cell r="H214">
            <v>0.55000000000000004</v>
          </cell>
        </row>
        <row r="215">
          <cell r="H215">
            <v>0.55000000000000004</v>
          </cell>
        </row>
        <row r="216">
          <cell r="H216">
            <v>0.6</v>
          </cell>
        </row>
        <row r="217">
          <cell r="H217">
            <v>0.8</v>
          </cell>
        </row>
        <row r="218">
          <cell r="H218">
            <v>1</v>
          </cell>
        </row>
        <row r="219">
          <cell r="H219">
            <v>1</v>
          </cell>
        </row>
        <row r="220">
          <cell r="H220">
            <v>1</v>
          </cell>
        </row>
        <row r="221">
          <cell r="H221">
            <v>0.75</v>
          </cell>
        </row>
        <row r="222">
          <cell r="H222">
            <v>0.4</v>
          </cell>
        </row>
        <row r="223">
          <cell r="H223">
            <v>0.45</v>
          </cell>
        </row>
        <row r="224">
          <cell r="H224">
            <v>0.45</v>
          </cell>
        </row>
        <row r="225">
          <cell r="H225">
            <v>0.5</v>
          </cell>
        </row>
        <row r="226">
          <cell r="H226">
            <v>0.55000000000000004</v>
          </cell>
        </row>
        <row r="227">
          <cell r="H227">
            <v>0.55000000000000004</v>
          </cell>
        </row>
        <row r="228">
          <cell r="H228">
            <v>0.6</v>
          </cell>
        </row>
        <row r="229">
          <cell r="H229">
            <v>0.8</v>
          </cell>
        </row>
        <row r="230">
          <cell r="H230">
            <v>1</v>
          </cell>
        </row>
        <row r="231">
          <cell r="H231">
            <v>1</v>
          </cell>
        </row>
        <row r="232">
          <cell r="H232">
            <v>1</v>
          </cell>
        </row>
        <row r="233">
          <cell r="H233">
            <v>0.75</v>
          </cell>
        </row>
        <row r="234">
          <cell r="H234">
            <v>0.4</v>
          </cell>
        </row>
        <row r="235">
          <cell r="H235">
            <v>0.45</v>
          </cell>
        </row>
        <row r="236">
          <cell r="H236">
            <v>0.45</v>
          </cell>
        </row>
        <row r="237">
          <cell r="H237">
            <v>0.5</v>
          </cell>
        </row>
        <row r="238">
          <cell r="H238">
            <v>0.55000000000000004</v>
          </cell>
        </row>
        <row r="239">
          <cell r="H239">
            <v>0.55000000000000004</v>
          </cell>
        </row>
        <row r="240">
          <cell r="H240">
            <v>0.6</v>
          </cell>
        </row>
        <row r="241">
          <cell r="H241">
            <v>0.8</v>
          </cell>
        </row>
        <row r="242">
          <cell r="H242">
            <v>1</v>
          </cell>
        </row>
        <row r="243">
          <cell r="H243">
            <v>1</v>
          </cell>
        </row>
        <row r="244">
          <cell r="H244">
            <v>1</v>
          </cell>
        </row>
        <row r="245">
          <cell r="H245">
            <v>0.75</v>
          </cell>
        </row>
        <row r="246">
          <cell r="H246">
            <v>0.4</v>
          </cell>
        </row>
        <row r="247">
          <cell r="H247">
            <v>0.45</v>
          </cell>
        </row>
        <row r="248">
          <cell r="H248">
            <v>0.45</v>
          </cell>
        </row>
        <row r="249">
          <cell r="H249">
            <v>0.5</v>
          </cell>
        </row>
        <row r="250">
          <cell r="H250">
            <v>0.55000000000000004</v>
          </cell>
        </row>
        <row r="251">
          <cell r="H251">
            <v>0.55000000000000004</v>
          </cell>
        </row>
        <row r="252">
          <cell r="H252">
            <v>0.6</v>
          </cell>
        </row>
        <row r="253">
          <cell r="H253">
            <v>0.8</v>
          </cell>
        </row>
        <row r="254">
          <cell r="H254">
            <v>1</v>
          </cell>
        </row>
        <row r="255">
          <cell r="H255">
            <v>1</v>
          </cell>
        </row>
        <row r="256">
          <cell r="H256">
            <v>1</v>
          </cell>
        </row>
        <row r="257">
          <cell r="H257">
            <v>0.75</v>
          </cell>
        </row>
        <row r="258">
          <cell r="H258">
            <v>0.4</v>
          </cell>
        </row>
        <row r="259">
          <cell r="H259">
            <v>0.45</v>
          </cell>
        </row>
        <row r="260">
          <cell r="H260">
            <v>0.45</v>
          </cell>
        </row>
        <row r="261">
          <cell r="H261">
            <v>0.5</v>
          </cell>
        </row>
        <row r="262">
          <cell r="H262">
            <v>0.55000000000000004</v>
          </cell>
        </row>
        <row r="263">
          <cell r="H263">
            <v>0.55000000000000004</v>
          </cell>
        </row>
        <row r="264">
          <cell r="H264">
            <v>0.6</v>
          </cell>
        </row>
        <row r="265">
          <cell r="H265">
            <v>0.8</v>
          </cell>
        </row>
        <row r="266">
          <cell r="H266">
            <v>1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T1809"/>
  <sheetViews>
    <sheetView workbookViewId="0">
      <pane xSplit="1" ySplit="2" topLeftCell="B155" activePane="bottomRight" state="frozen"/>
      <selection pane="topRight" activeCell="B1" sqref="B1"/>
      <selection pane="bottomLeft" activeCell="A3" sqref="A3"/>
      <selection pane="bottomRight" activeCell="B178" sqref="B178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</row>
    <row r="2" spans="1:254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39</v>
      </c>
      <c r="F2" s="2" t="s">
        <v>7</v>
      </c>
      <c r="G2" s="2" t="s">
        <v>8</v>
      </c>
      <c r="H2" s="2" t="s">
        <v>14</v>
      </c>
      <c r="I2" s="2" t="s">
        <v>10</v>
      </c>
      <c r="J2" s="2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36923</v>
      </c>
      <c r="G3" s="10">
        <v>280000</v>
      </c>
      <c r="H3" s="8">
        <v>6.44</v>
      </c>
      <c r="I3" s="23">
        <v>0.33</v>
      </c>
      <c r="J3" s="8">
        <v>6.2930000000000001</v>
      </c>
      <c r="K3">
        <f>ABS(G3)</f>
        <v>280000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6.6230000000000002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36923</v>
      </c>
      <c r="G4" s="10">
        <v>-280000</v>
      </c>
      <c r="H4" s="8">
        <v>6.44</v>
      </c>
      <c r="I4" s="24">
        <v>0.4</v>
      </c>
      <c r="J4" s="8">
        <v>6.2930000000000001</v>
      </c>
      <c r="K4">
        <f t="shared" ref="K4:K67" si="0">ABS(G4)</f>
        <v>280000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6.6930000000000005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36</v>
      </c>
      <c r="B5" t="s">
        <v>291</v>
      </c>
      <c r="C5" s="8" t="s">
        <v>16</v>
      </c>
      <c r="D5" t="s">
        <v>17</v>
      </c>
      <c r="E5" t="s">
        <v>18</v>
      </c>
      <c r="F5" s="9">
        <v>36923</v>
      </c>
      <c r="G5" s="10">
        <v>-1120000</v>
      </c>
      <c r="H5" s="8">
        <v>6.4</v>
      </c>
      <c r="I5" s="23">
        <v>0.4</v>
      </c>
      <c r="J5" s="8">
        <v>6.2930000000000001</v>
      </c>
      <c r="K5">
        <f t="shared" si="0"/>
        <v>1120000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6.6930000000000005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t="s">
        <v>46</v>
      </c>
      <c r="B6" t="s">
        <v>118</v>
      </c>
      <c r="C6" s="8" t="s">
        <v>49</v>
      </c>
      <c r="D6" t="s">
        <v>17</v>
      </c>
      <c r="E6" t="s">
        <v>18</v>
      </c>
      <c r="F6" s="9">
        <v>36923</v>
      </c>
      <c r="G6" s="10">
        <v>-280000</v>
      </c>
      <c r="H6" s="8">
        <v>6.68</v>
      </c>
      <c r="I6">
        <v>0.5</v>
      </c>
      <c r="J6" s="8">
        <v>6.2930000000000001</v>
      </c>
      <c r="K6">
        <f t="shared" si="0"/>
        <v>280000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6.7930000000000001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t="s">
        <v>28</v>
      </c>
      <c r="B7" t="s">
        <v>188</v>
      </c>
      <c r="C7" s="8" t="s">
        <v>49</v>
      </c>
      <c r="D7" t="s">
        <v>17</v>
      </c>
      <c r="E7" t="s">
        <v>18</v>
      </c>
      <c r="F7" s="9">
        <v>36923</v>
      </c>
      <c r="G7" s="10">
        <v>-500000</v>
      </c>
      <c r="H7" s="8">
        <v>6.68</v>
      </c>
      <c r="I7" s="23">
        <v>1</v>
      </c>
      <c r="J7" s="8">
        <v>6.2930000000000001</v>
      </c>
      <c r="K7">
        <f t="shared" si="0"/>
        <v>500000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7.2930000000000001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t="s">
        <v>26</v>
      </c>
      <c r="B8" t="s">
        <v>305</v>
      </c>
      <c r="C8" s="8" t="s">
        <v>49</v>
      </c>
      <c r="D8" t="s">
        <v>17</v>
      </c>
      <c r="E8" t="s">
        <v>18</v>
      </c>
      <c r="F8" s="9">
        <v>36923</v>
      </c>
      <c r="G8">
        <v>500000</v>
      </c>
      <c r="H8" s="8">
        <v>6.68</v>
      </c>
      <c r="I8">
        <v>1</v>
      </c>
      <c r="J8" s="8">
        <v>6.2930000000000001</v>
      </c>
      <c r="K8">
        <f t="shared" si="0"/>
        <v>500000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7.2930000000000001</v>
      </c>
      <c r="P8" s="5">
        <f t="shared" si="5"/>
        <v>0</v>
      </c>
      <c r="Q8" s="7"/>
    </row>
    <row r="9" spans="1:254" x14ac:dyDescent="0.2">
      <c r="A9" t="s">
        <v>47</v>
      </c>
      <c r="B9" t="s">
        <v>240</v>
      </c>
      <c r="C9" s="8" t="s">
        <v>23</v>
      </c>
      <c r="D9" t="s">
        <v>17</v>
      </c>
      <c r="E9" t="s">
        <v>20</v>
      </c>
      <c r="F9" s="9">
        <v>36923</v>
      </c>
      <c r="G9" s="10">
        <v>140000</v>
      </c>
      <c r="H9" s="8">
        <v>6.24</v>
      </c>
      <c r="I9" s="23">
        <v>-0.5</v>
      </c>
      <c r="J9" s="8">
        <v>6.2930000000000001</v>
      </c>
      <c r="K9">
        <f t="shared" si="0"/>
        <v>140000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5.7930000000000001</v>
      </c>
      <c r="P9" s="5">
        <f t="shared" si="5"/>
        <v>0</v>
      </c>
      <c r="Q9" s="7"/>
      <c r="R9" s="7"/>
    </row>
    <row r="10" spans="1:254" x14ac:dyDescent="0.2">
      <c r="A10" s="7" t="s">
        <v>36</v>
      </c>
      <c r="B10" t="s">
        <v>258</v>
      </c>
      <c r="C10" s="8" t="s">
        <v>23</v>
      </c>
      <c r="D10" t="s">
        <v>17</v>
      </c>
      <c r="E10" t="s">
        <v>18</v>
      </c>
      <c r="F10" s="9">
        <v>36923</v>
      </c>
      <c r="G10" s="10">
        <v>-560000</v>
      </c>
      <c r="H10" s="8">
        <v>6.24</v>
      </c>
      <c r="I10">
        <v>0.05</v>
      </c>
      <c r="J10" s="8">
        <v>6.2930000000000001</v>
      </c>
      <c r="K10">
        <f t="shared" si="0"/>
        <v>560000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6.343</v>
      </c>
      <c r="P10" s="5">
        <f t="shared" si="5"/>
        <v>0</v>
      </c>
      <c r="Q10" s="7"/>
      <c r="R10" s="7"/>
    </row>
    <row r="11" spans="1:254" x14ac:dyDescent="0.2">
      <c r="A11" t="s">
        <v>47</v>
      </c>
      <c r="B11" t="s">
        <v>279</v>
      </c>
      <c r="C11" s="8" t="s">
        <v>23</v>
      </c>
      <c r="D11" t="s">
        <v>17</v>
      </c>
      <c r="E11" t="s">
        <v>20</v>
      </c>
      <c r="F11" s="9">
        <v>36923</v>
      </c>
      <c r="G11">
        <v>140000</v>
      </c>
      <c r="H11" s="8">
        <v>6.24</v>
      </c>
      <c r="I11">
        <v>-0.5</v>
      </c>
      <c r="J11" s="8">
        <v>6.2930000000000001</v>
      </c>
      <c r="K11">
        <f t="shared" si="0"/>
        <v>140000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5.7930000000000001</v>
      </c>
      <c r="P11" s="5">
        <f t="shared" si="5"/>
        <v>0</v>
      </c>
      <c r="Q11" s="14"/>
      <c r="R11" s="19"/>
    </row>
    <row r="12" spans="1:254" x14ac:dyDescent="0.2">
      <c r="A12" t="s">
        <v>36</v>
      </c>
      <c r="B12" t="s">
        <v>294</v>
      </c>
      <c r="C12" s="8" t="s">
        <v>23</v>
      </c>
      <c r="D12" t="s">
        <v>17</v>
      </c>
      <c r="E12" t="s">
        <v>18</v>
      </c>
      <c r="F12" s="9">
        <v>36923</v>
      </c>
      <c r="G12">
        <v>-560000</v>
      </c>
      <c r="H12" s="8">
        <v>6.24</v>
      </c>
      <c r="I12">
        <v>-0.4</v>
      </c>
      <c r="J12" s="8">
        <v>6.2930000000000001</v>
      </c>
      <c r="K12">
        <f t="shared" si="0"/>
        <v>560000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5.8929999999999998</v>
      </c>
      <c r="P12" s="5">
        <f t="shared" si="5"/>
        <v>-194320.00000000023</v>
      </c>
      <c r="Q12" s="7"/>
      <c r="R12" s="7"/>
    </row>
    <row r="13" spans="1:254" x14ac:dyDescent="0.2">
      <c r="A13" s="6" t="s">
        <v>36</v>
      </c>
      <c r="B13" t="s">
        <v>180</v>
      </c>
      <c r="C13" s="8" t="s">
        <v>223</v>
      </c>
      <c r="D13" t="s">
        <v>17</v>
      </c>
      <c r="E13" t="s">
        <v>20</v>
      </c>
      <c r="F13" s="9">
        <v>36923</v>
      </c>
      <c r="G13" s="10">
        <v>-1000000</v>
      </c>
      <c r="H13" s="8">
        <v>6.24</v>
      </c>
      <c r="I13">
        <v>-0.05</v>
      </c>
      <c r="J13" s="8">
        <v>6.2930000000000001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6.2430000000000003</v>
      </c>
      <c r="P13" s="5">
        <f t="shared" si="5"/>
        <v>-3000.0000000001137</v>
      </c>
      <c r="Q13" s="7"/>
      <c r="R13" s="7"/>
    </row>
    <row r="14" spans="1:254" x14ac:dyDescent="0.2">
      <c r="A14" t="s">
        <v>29</v>
      </c>
      <c r="B14" t="s">
        <v>181</v>
      </c>
      <c r="C14" s="8" t="s">
        <v>223</v>
      </c>
      <c r="D14" t="s">
        <v>17</v>
      </c>
      <c r="E14" t="s">
        <v>20</v>
      </c>
      <c r="F14" s="9">
        <v>36923</v>
      </c>
      <c r="G14" s="10">
        <v>-1000000</v>
      </c>
      <c r="H14" s="8">
        <v>6.24</v>
      </c>
      <c r="I14" s="23">
        <v>-0.05</v>
      </c>
      <c r="J14" s="8">
        <v>6.2930000000000001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6.2430000000000003</v>
      </c>
      <c r="P14" s="5">
        <f t="shared" si="5"/>
        <v>-3000.0000000001137</v>
      </c>
      <c r="Q14" s="7"/>
      <c r="R14" s="7"/>
    </row>
    <row r="15" spans="1:254" x14ac:dyDescent="0.2">
      <c r="A15" t="s">
        <v>46</v>
      </c>
      <c r="B15" t="s">
        <v>207</v>
      </c>
      <c r="C15" s="8" t="s">
        <v>224</v>
      </c>
      <c r="D15" t="s">
        <v>17</v>
      </c>
      <c r="E15" t="s">
        <v>18</v>
      </c>
      <c r="F15" s="9">
        <v>36923</v>
      </c>
      <c r="G15">
        <v>-840000</v>
      </c>
      <c r="H15" s="8">
        <v>6.36</v>
      </c>
      <c r="I15">
        <v>2.5000000000000001E-3</v>
      </c>
      <c r="J15" s="8">
        <v>6.2930000000000001</v>
      </c>
      <c r="K15">
        <f t="shared" si="0"/>
        <v>840000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6.2955000000000005</v>
      </c>
      <c r="P15" s="5">
        <f t="shared" si="5"/>
        <v>-54179.999999999818</v>
      </c>
    </row>
    <row r="16" spans="1:254" x14ac:dyDescent="0.2">
      <c r="A16" s="7" t="s">
        <v>46</v>
      </c>
      <c r="B16" t="s">
        <v>213</v>
      </c>
      <c r="C16" s="8" t="s">
        <v>224</v>
      </c>
      <c r="D16" t="s">
        <v>17</v>
      </c>
      <c r="E16" t="s">
        <v>18</v>
      </c>
      <c r="F16" s="9">
        <v>36923</v>
      </c>
      <c r="G16" s="10">
        <v>840000</v>
      </c>
      <c r="H16" s="8">
        <v>6.36</v>
      </c>
      <c r="I16">
        <v>2.5000000000000001E-3</v>
      </c>
      <c r="J16" s="8">
        <v>6.2930000000000001</v>
      </c>
      <c r="K16">
        <f t="shared" si="0"/>
        <v>840000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6.2955000000000005</v>
      </c>
      <c r="P16" s="5">
        <f t="shared" si="5"/>
        <v>54179.999999999818</v>
      </c>
    </row>
    <row r="17" spans="1:16" x14ac:dyDescent="0.2">
      <c r="A17" t="s">
        <v>46</v>
      </c>
      <c r="B17" t="s">
        <v>287</v>
      </c>
      <c r="C17" s="8" t="s">
        <v>224</v>
      </c>
      <c r="D17" t="s">
        <v>17</v>
      </c>
      <c r="E17" t="s">
        <v>18</v>
      </c>
      <c r="F17" s="9">
        <v>36923</v>
      </c>
      <c r="G17">
        <v>140000</v>
      </c>
      <c r="H17" s="8">
        <v>6.36</v>
      </c>
      <c r="I17">
        <v>1</v>
      </c>
      <c r="J17" s="8">
        <v>6.2930000000000001</v>
      </c>
      <c r="K17">
        <f t="shared" si="0"/>
        <v>140000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7.2930000000000001</v>
      </c>
      <c r="P17" s="5">
        <f t="shared" si="5"/>
        <v>0</v>
      </c>
    </row>
    <row r="18" spans="1:16" x14ac:dyDescent="0.2">
      <c r="A18" s="6" t="s">
        <v>28</v>
      </c>
      <c r="B18" t="s">
        <v>41</v>
      </c>
      <c r="C18" s="8" t="s">
        <v>42</v>
      </c>
      <c r="D18" t="s">
        <v>17</v>
      </c>
      <c r="E18" t="s">
        <v>18</v>
      </c>
      <c r="F18" s="9">
        <v>36923</v>
      </c>
      <c r="G18" s="10">
        <v>-1000000</v>
      </c>
      <c r="H18" s="8">
        <v>6.31</v>
      </c>
      <c r="I18" s="25">
        <v>0</v>
      </c>
      <c r="J18" s="8">
        <v>6.2930000000000001</v>
      </c>
      <c r="K18">
        <f t="shared" si="0"/>
        <v>1000000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6.2930000000000001</v>
      </c>
      <c r="P18" s="5">
        <f t="shared" si="5"/>
        <v>-16999.999999999462</v>
      </c>
    </row>
    <row r="19" spans="1:16" x14ac:dyDescent="0.2">
      <c r="A19" t="s">
        <v>28</v>
      </c>
      <c r="B19" t="s">
        <v>43</v>
      </c>
      <c r="C19" s="8" t="s">
        <v>42</v>
      </c>
      <c r="D19" t="s">
        <v>17</v>
      </c>
      <c r="E19" t="s">
        <v>20</v>
      </c>
      <c r="F19" s="9">
        <v>36923</v>
      </c>
      <c r="G19" s="10">
        <v>-1000000</v>
      </c>
      <c r="H19" s="8">
        <v>6.31</v>
      </c>
      <c r="I19" s="25">
        <v>0</v>
      </c>
      <c r="J19" s="8">
        <v>6.2930000000000001</v>
      </c>
      <c r="K19">
        <f t="shared" si="0"/>
        <v>1000000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6.2930000000000001</v>
      </c>
      <c r="P19" s="5">
        <f t="shared" si="5"/>
        <v>0</v>
      </c>
    </row>
    <row r="20" spans="1:16" x14ac:dyDescent="0.2">
      <c r="A20" s="7" t="s">
        <v>28</v>
      </c>
      <c r="B20" t="s">
        <v>44</v>
      </c>
      <c r="C20" s="8" t="s">
        <v>42</v>
      </c>
      <c r="D20" t="s">
        <v>17</v>
      </c>
      <c r="E20" t="s">
        <v>18</v>
      </c>
      <c r="F20" s="9">
        <v>36923</v>
      </c>
      <c r="G20" s="10">
        <v>-1000000</v>
      </c>
      <c r="H20" s="8">
        <v>6.31</v>
      </c>
      <c r="I20" s="25">
        <v>0</v>
      </c>
      <c r="J20" s="8">
        <v>6.2930000000000001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6.2930000000000001</v>
      </c>
      <c r="P20" s="5">
        <f t="shared" si="5"/>
        <v>-16999.999999999462</v>
      </c>
    </row>
    <row r="21" spans="1:16" x14ac:dyDescent="0.2">
      <c r="A21" t="s">
        <v>28</v>
      </c>
      <c r="B21" t="s">
        <v>45</v>
      </c>
      <c r="C21" s="8" t="s">
        <v>42</v>
      </c>
      <c r="D21" t="s">
        <v>17</v>
      </c>
      <c r="E21" t="s">
        <v>20</v>
      </c>
      <c r="F21" s="9">
        <v>36923</v>
      </c>
      <c r="G21" s="10">
        <v>-1000000</v>
      </c>
      <c r="H21" s="8">
        <v>6.31</v>
      </c>
      <c r="I21" s="25">
        <v>0</v>
      </c>
      <c r="J21" s="8">
        <v>6.2930000000000001</v>
      </c>
      <c r="K21">
        <f t="shared" si="0"/>
        <v>1000000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6.2930000000000001</v>
      </c>
      <c r="P21" s="5">
        <f t="shared" si="5"/>
        <v>0</v>
      </c>
    </row>
    <row r="22" spans="1:16" x14ac:dyDescent="0.2">
      <c r="A22" t="s">
        <v>51</v>
      </c>
      <c r="B22" t="s">
        <v>153</v>
      </c>
      <c r="C22" t="s">
        <v>222</v>
      </c>
      <c r="D22" t="s">
        <v>17</v>
      </c>
      <c r="E22" t="s">
        <v>18</v>
      </c>
      <c r="F22" s="9">
        <v>36923</v>
      </c>
      <c r="G22" s="10">
        <v>2500000</v>
      </c>
      <c r="H22" s="8">
        <v>6.95</v>
      </c>
      <c r="I22" s="24">
        <v>0.15</v>
      </c>
      <c r="J22" s="8">
        <v>6.2930000000000001</v>
      </c>
      <c r="K22">
        <f t="shared" si="0"/>
        <v>2500000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6.4430000000000005</v>
      </c>
      <c r="P22" s="5">
        <f t="shared" si="5"/>
        <v>1267499.9999999991</v>
      </c>
    </row>
    <row r="23" spans="1:16" x14ac:dyDescent="0.2">
      <c r="A23" t="s">
        <v>51</v>
      </c>
      <c r="B23" t="s">
        <v>158</v>
      </c>
      <c r="C23" s="8" t="s">
        <v>222</v>
      </c>
      <c r="D23" t="s">
        <v>17</v>
      </c>
      <c r="E23" t="s">
        <v>20</v>
      </c>
      <c r="F23" s="9">
        <v>36923</v>
      </c>
      <c r="G23" s="10">
        <v>500000</v>
      </c>
      <c r="H23" s="8">
        <v>6.95</v>
      </c>
      <c r="I23" s="23">
        <v>0.15</v>
      </c>
      <c r="J23" s="8">
        <v>6.2930000000000001</v>
      </c>
      <c r="K23">
        <f t="shared" si="0"/>
        <v>500000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6.4430000000000005</v>
      </c>
      <c r="P23" s="5">
        <f t="shared" si="5"/>
        <v>0</v>
      </c>
    </row>
    <row r="24" spans="1:16" x14ac:dyDescent="0.2">
      <c r="A24" t="s">
        <v>24</v>
      </c>
      <c r="B24" t="s">
        <v>169</v>
      </c>
      <c r="C24" s="8" t="s">
        <v>222</v>
      </c>
      <c r="D24" t="s">
        <v>17</v>
      </c>
      <c r="E24" t="s">
        <v>20</v>
      </c>
      <c r="F24" s="9">
        <v>36923</v>
      </c>
      <c r="G24">
        <v>280000</v>
      </c>
      <c r="H24" s="8">
        <v>6.95</v>
      </c>
      <c r="I24">
        <v>0.15</v>
      </c>
      <c r="J24" s="8">
        <v>6.2930000000000001</v>
      </c>
      <c r="K24">
        <f t="shared" si="0"/>
        <v>280000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6.4430000000000005</v>
      </c>
      <c r="P24" s="5">
        <f t="shared" si="5"/>
        <v>0</v>
      </c>
    </row>
    <row r="25" spans="1:16" x14ac:dyDescent="0.2">
      <c r="A25" t="s">
        <v>51</v>
      </c>
      <c r="B25" t="s">
        <v>199</v>
      </c>
      <c r="C25" s="8" t="s">
        <v>222</v>
      </c>
      <c r="D25" t="s">
        <v>17</v>
      </c>
      <c r="E25" t="s">
        <v>18</v>
      </c>
      <c r="F25" s="9">
        <v>36923</v>
      </c>
      <c r="G25" s="10">
        <v>280000</v>
      </c>
      <c r="H25" s="8">
        <v>6.95</v>
      </c>
      <c r="I25" s="23">
        <v>0.3</v>
      </c>
      <c r="J25" s="8">
        <v>6.2930000000000001</v>
      </c>
      <c r="K25">
        <f t="shared" si="0"/>
        <v>280000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6.593</v>
      </c>
      <c r="P25" s="5">
        <f t="shared" si="5"/>
        <v>99960.000000000058</v>
      </c>
    </row>
    <row r="26" spans="1:16" x14ac:dyDescent="0.2">
      <c r="A26" t="s">
        <v>28</v>
      </c>
      <c r="B26" t="s">
        <v>257</v>
      </c>
      <c r="C26" s="8" t="s">
        <v>222</v>
      </c>
      <c r="D26" t="s">
        <v>17</v>
      </c>
      <c r="E26" t="s">
        <v>20</v>
      </c>
      <c r="F26" s="9">
        <v>36923</v>
      </c>
      <c r="G26" s="10">
        <v>-500000</v>
      </c>
      <c r="H26" s="8">
        <v>6.95</v>
      </c>
      <c r="I26">
        <v>1.4</v>
      </c>
      <c r="J26" s="8">
        <v>6.2930000000000001</v>
      </c>
      <c r="K26">
        <f t="shared" si="0"/>
        <v>500000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7.6929999999999996</v>
      </c>
      <c r="P26" s="5">
        <f t="shared" si="5"/>
        <v>-371499.99999999971</v>
      </c>
    </row>
    <row r="27" spans="1:16" x14ac:dyDescent="0.2">
      <c r="A27" t="s">
        <v>28</v>
      </c>
      <c r="B27" t="s">
        <v>260</v>
      </c>
      <c r="C27" s="8" t="s">
        <v>222</v>
      </c>
      <c r="D27" t="s">
        <v>17</v>
      </c>
      <c r="E27" t="s">
        <v>20</v>
      </c>
      <c r="F27" s="9">
        <v>36923</v>
      </c>
      <c r="G27" s="10">
        <v>-280000</v>
      </c>
      <c r="H27" s="8">
        <v>6.95</v>
      </c>
      <c r="I27">
        <v>2.75</v>
      </c>
      <c r="J27" s="8">
        <v>6.2930000000000001</v>
      </c>
      <c r="K27">
        <f t="shared" si="0"/>
        <v>280000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9.0429999999999993</v>
      </c>
      <c r="P27" s="5">
        <f t="shared" si="5"/>
        <v>-586039.99999999977</v>
      </c>
    </row>
    <row r="28" spans="1:16" x14ac:dyDescent="0.2">
      <c r="A28" t="s">
        <v>28</v>
      </c>
      <c r="B28" t="s">
        <v>281</v>
      </c>
      <c r="C28" s="8" t="s">
        <v>222</v>
      </c>
      <c r="D28" t="s">
        <v>17</v>
      </c>
      <c r="E28" t="s">
        <v>18</v>
      </c>
      <c r="F28" s="9">
        <v>36923</v>
      </c>
      <c r="G28">
        <v>-500000</v>
      </c>
      <c r="H28" s="8">
        <v>6.95</v>
      </c>
      <c r="I28">
        <v>2</v>
      </c>
      <c r="J28" s="8">
        <v>6.2930000000000001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8.2929999999999993</v>
      </c>
      <c r="P28" s="5">
        <f t="shared" si="5"/>
        <v>0</v>
      </c>
    </row>
    <row r="29" spans="1:16" x14ac:dyDescent="0.2">
      <c r="A29" t="s">
        <v>28</v>
      </c>
      <c r="B29" t="s">
        <v>282</v>
      </c>
      <c r="C29" s="8" t="s">
        <v>222</v>
      </c>
      <c r="D29" t="s">
        <v>17</v>
      </c>
      <c r="E29" t="s">
        <v>20</v>
      </c>
      <c r="F29" s="9">
        <v>36923</v>
      </c>
      <c r="G29">
        <v>-500000</v>
      </c>
      <c r="H29" s="8">
        <v>6.95</v>
      </c>
      <c r="I29">
        <v>2</v>
      </c>
      <c r="J29" s="8">
        <v>6.2930000000000001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8.2929999999999993</v>
      </c>
      <c r="P29" s="5">
        <f t="shared" si="5"/>
        <v>-671499.99999999953</v>
      </c>
    </row>
    <row r="30" spans="1:16" x14ac:dyDescent="0.2">
      <c r="A30" s="6" t="s">
        <v>30</v>
      </c>
      <c r="B30" t="s">
        <v>31</v>
      </c>
      <c r="C30" s="8" t="s">
        <v>19</v>
      </c>
      <c r="D30" t="s">
        <v>17</v>
      </c>
      <c r="E30" t="s">
        <v>18</v>
      </c>
      <c r="F30" s="9">
        <v>36923</v>
      </c>
      <c r="G30" s="10">
        <v>280000</v>
      </c>
      <c r="H30" s="8">
        <v>6.59</v>
      </c>
      <c r="I30">
        <v>-0.27</v>
      </c>
      <c r="J30" s="8">
        <v>6.2930000000000001</v>
      </c>
      <c r="K30">
        <f t="shared" si="0"/>
        <v>280000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6.0229999999999997</v>
      </c>
      <c r="P30" s="5">
        <f t="shared" si="5"/>
        <v>158760.00000000006</v>
      </c>
    </row>
    <row r="31" spans="1:16" x14ac:dyDescent="0.2">
      <c r="A31" t="s">
        <v>24</v>
      </c>
      <c r="B31" t="s">
        <v>101</v>
      </c>
      <c r="C31" s="8" t="s">
        <v>19</v>
      </c>
      <c r="D31" t="s">
        <v>17</v>
      </c>
      <c r="E31" t="s">
        <v>20</v>
      </c>
      <c r="F31" s="9">
        <v>36923</v>
      </c>
      <c r="G31" s="10">
        <v>-280000</v>
      </c>
      <c r="H31" s="8">
        <v>6.59</v>
      </c>
      <c r="I31" s="23">
        <v>-0.4</v>
      </c>
      <c r="J31" s="8">
        <v>6.2930000000000001</v>
      </c>
      <c r="K31">
        <f t="shared" si="0"/>
        <v>280000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5.8929999999999998</v>
      </c>
      <c r="P31" s="5">
        <f t="shared" si="5"/>
        <v>0</v>
      </c>
    </row>
    <row r="32" spans="1:16" x14ac:dyDescent="0.2">
      <c r="A32" s="7" t="s">
        <v>24</v>
      </c>
      <c r="B32" t="s">
        <v>102</v>
      </c>
      <c r="C32" s="8" t="s">
        <v>19</v>
      </c>
      <c r="D32" t="s">
        <v>17</v>
      </c>
      <c r="E32" t="s">
        <v>18</v>
      </c>
      <c r="F32" s="9">
        <v>36923</v>
      </c>
      <c r="G32" s="10">
        <v>280000</v>
      </c>
      <c r="H32" s="8">
        <v>6.59</v>
      </c>
      <c r="I32">
        <v>-0.1</v>
      </c>
      <c r="J32" s="8">
        <v>6.2930000000000001</v>
      </c>
      <c r="K32">
        <f t="shared" si="0"/>
        <v>280000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6.1930000000000005</v>
      </c>
      <c r="P32" s="5">
        <f t="shared" si="5"/>
        <v>111159.99999999983</v>
      </c>
    </row>
    <row r="33" spans="1:16" x14ac:dyDescent="0.2">
      <c r="A33" t="s">
        <v>40</v>
      </c>
      <c r="B33" t="s">
        <v>139</v>
      </c>
      <c r="C33" s="8" t="s">
        <v>19</v>
      </c>
      <c r="D33" t="s">
        <v>17</v>
      </c>
      <c r="E33" t="s">
        <v>18</v>
      </c>
      <c r="F33" s="9">
        <v>36923</v>
      </c>
      <c r="G33" s="10">
        <v>560000</v>
      </c>
      <c r="H33" s="8">
        <v>6.59</v>
      </c>
      <c r="I33" s="23">
        <v>-0.375</v>
      </c>
      <c r="J33" s="8">
        <v>6.2930000000000001</v>
      </c>
      <c r="K33">
        <f t="shared" si="0"/>
        <v>560000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5.9180000000000001</v>
      </c>
      <c r="P33" s="5">
        <f t="shared" si="5"/>
        <v>376319.99999999983</v>
      </c>
    </row>
    <row r="34" spans="1:16" x14ac:dyDescent="0.2">
      <c r="A34" t="s">
        <v>40</v>
      </c>
      <c r="B34" t="s">
        <v>140</v>
      </c>
      <c r="C34" s="8" t="s">
        <v>19</v>
      </c>
      <c r="D34" t="s">
        <v>17</v>
      </c>
      <c r="E34" t="s">
        <v>20</v>
      </c>
      <c r="F34" s="9">
        <v>36923</v>
      </c>
      <c r="G34" s="10">
        <v>560000</v>
      </c>
      <c r="H34" s="8">
        <v>6.59</v>
      </c>
      <c r="I34" s="23">
        <v>-0.375</v>
      </c>
      <c r="J34" s="8">
        <v>6.2930000000000001</v>
      </c>
      <c r="K34">
        <f t="shared" si="0"/>
        <v>560000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5.9180000000000001</v>
      </c>
      <c r="P34" s="5">
        <f t="shared" si="5"/>
        <v>0</v>
      </c>
    </row>
    <row r="35" spans="1:16" x14ac:dyDescent="0.2">
      <c r="A35" t="s">
        <v>40</v>
      </c>
      <c r="B35" t="s">
        <v>148</v>
      </c>
      <c r="C35" s="8" t="s">
        <v>19</v>
      </c>
      <c r="D35" t="s">
        <v>17</v>
      </c>
      <c r="E35" t="s">
        <v>18</v>
      </c>
      <c r="F35" s="9">
        <v>36923</v>
      </c>
      <c r="G35" s="10">
        <v>-560000</v>
      </c>
      <c r="H35" s="8">
        <v>6.59</v>
      </c>
      <c r="I35" s="23">
        <v>-0.2</v>
      </c>
      <c r="J35" s="8">
        <v>6.2930000000000001</v>
      </c>
      <c r="K35">
        <f t="shared" si="0"/>
        <v>560000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6.093</v>
      </c>
      <c r="P35" s="5">
        <f t="shared" si="5"/>
        <v>-278319.99999999994</v>
      </c>
    </row>
    <row r="36" spans="1:16" x14ac:dyDescent="0.2">
      <c r="A36" t="s">
        <v>40</v>
      </c>
      <c r="B36" t="s">
        <v>149</v>
      </c>
      <c r="C36" s="8" t="s">
        <v>19</v>
      </c>
      <c r="D36" t="s">
        <v>17</v>
      </c>
      <c r="E36" t="s">
        <v>20</v>
      </c>
      <c r="F36" s="9">
        <v>36923</v>
      </c>
      <c r="G36" s="10">
        <v>-560000</v>
      </c>
      <c r="H36" s="8">
        <v>6.59</v>
      </c>
      <c r="I36" s="23">
        <v>-0.5</v>
      </c>
      <c r="J36" s="8">
        <v>6.2930000000000001</v>
      </c>
      <c r="K36">
        <f t="shared" si="0"/>
        <v>560000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5.7930000000000001</v>
      </c>
      <c r="P36" s="5">
        <f t="shared" si="5"/>
        <v>0</v>
      </c>
    </row>
    <row r="37" spans="1:16" x14ac:dyDescent="0.2">
      <c r="A37" t="s">
        <v>28</v>
      </c>
      <c r="B37" t="s">
        <v>178</v>
      </c>
      <c r="C37" s="8" t="s">
        <v>19</v>
      </c>
      <c r="D37" t="s">
        <v>17</v>
      </c>
      <c r="E37" t="s">
        <v>20</v>
      </c>
      <c r="F37" s="9">
        <v>36923</v>
      </c>
      <c r="G37" s="10">
        <v>-1000000</v>
      </c>
      <c r="H37" s="8">
        <v>6.59</v>
      </c>
      <c r="I37" s="23">
        <v>-0.75</v>
      </c>
      <c r="J37" s="8">
        <v>6.2930000000000001</v>
      </c>
      <c r="K37">
        <f t="shared" si="0"/>
        <v>1000000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5.5430000000000001</v>
      </c>
      <c r="P37" s="5">
        <f t="shared" si="5"/>
        <v>0</v>
      </c>
    </row>
    <row r="38" spans="1:16" x14ac:dyDescent="0.2">
      <c r="A38" s="7" t="s">
        <v>40</v>
      </c>
      <c r="B38" t="s">
        <v>185</v>
      </c>
      <c r="C38" s="8" t="s">
        <v>19</v>
      </c>
      <c r="D38" t="s">
        <v>17</v>
      </c>
      <c r="E38" t="s">
        <v>18</v>
      </c>
      <c r="F38" s="9">
        <v>36923</v>
      </c>
      <c r="G38" s="10">
        <v>-560000</v>
      </c>
      <c r="H38" s="8">
        <v>6.59</v>
      </c>
      <c r="I38">
        <v>-0.375</v>
      </c>
      <c r="J38" s="8">
        <v>6.2930000000000001</v>
      </c>
      <c r="K38">
        <f t="shared" si="0"/>
        <v>560000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5.9180000000000001</v>
      </c>
      <c r="P38" s="5">
        <f t="shared" si="5"/>
        <v>-376319.99999999983</v>
      </c>
    </row>
    <row r="39" spans="1:16" x14ac:dyDescent="0.2">
      <c r="A39" t="s">
        <v>40</v>
      </c>
      <c r="B39" t="s">
        <v>186</v>
      </c>
      <c r="C39" s="8" t="s">
        <v>19</v>
      </c>
      <c r="D39" t="s">
        <v>17</v>
      </c>
      <c r="E39" t="s">
        <v>20</v>
      </c>
      <c r="F39" s="9">
        <v>36923</v>
      </c>
      <c r="G39" s="10">
        <v>-560000</v>
      </c>
      <c r="H39" s="8">
        <v>6.59</v>
      </c>
      <c r="I39" s="23">
        <v>-0.375</v>
      </c>
      <c r="J39" s="8">
        <v>6.2930000000000001</v>
      </c>
      <c r="K39">
        <f t="shared" si="0"/>
        <v>560000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5.9180000000000001</v>
      </c>
      <c r="P39" s="5">
        <f t="shared" si="5"/>
        <v>0</v>
      </c>
    </row>
    <row r="40" spans="1:16" x14ac:dyDescent="0.2">
      <c r="A40" t="s">
        <v>53</v>
      </c>
      <c r="B40" t="s">
        <v>187</v>
      </c>
      <c r="C40" s="8" t="s">
        <v>19</v>
      </c>
      <c r="D40" t="s">
        <v>17</v>
      </c>
      <c r="E40" t="s">
        <v>20</v>
      </c>
      <c r="F40" s="9">
        <v>36923</v>
      </c>
      <c r="G40" s="10">
        <v>840000</v>
      </c>
      <c r="H40" s="8">
        <v>6.59</v>
      </c>
      <c r="I40" s="23">
        <v>-0.5</v>
      </c>
      <c r="J40" s="8">
        <v>6.2930000000000001</v>
      </c>
      <c r="K40">
        <f t="shared" si="0"/>
        <v>840000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5.7930000000000001</v>
      </c>
      <c r="P40" s="5">
        <f t="shared" si="5"/>
        <v>0</v>
      </c>
    </row>
    <row r="41" spans="1:16" x14ac:dyDescent="0.2">
      <c r="A41" t="s">
        <v>40</v>
      </c>
      <c r="B41" t="s">
        <v>201</v>
      </c>
      <c r="C41" s="8" t="s">
        <v>19</v>
      </c>
      <c r="D41" t="s">
        <v>17</v>
      </c>
      <c r="E41" t="s">
        <v>20</v>
      </c>
      <c r="F41" s="9">
        <v>36923</v>
      </c>
      <c r="G41">
        <v>-140000</v>
      </c>
      <c r="H41" s="8">
        <v>6.59</v>
      </c>
      <c r="I41">
        <v>-0.7</v>
      </c>
      <c r="J41" s="8">
        <v>6.2930000000000001</v>
      </c>
      <c r="K41">
        <f t="shared" si="0"/>
        <v>140000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5.593</v>
      </c>
      <c r="P41" s="5">
        <f t="shared" si="5"/>
        <v>0</v>
      </c>
    </row>
    <row r="42" spans="1:16" x14ac:dyDescent="0.2">
      <c r="A42" t="s">
        <v>47</v>
      </c>
      <c r="B42" t="s">
        <v>202</v>
      </c>
      <c r="C42" s="8" t="s">
        <v>19</v>
      </c>
      <c r="D42" t="s">
        <v>17</v>
      </c>
      <c r="E42" t="s">
        <v>20</v>
      </c>
      <c r="F42" s="9">
        <v>36923</v>
      </c>
      <c r="G42">
        <v>-140000</v>
      </c>
      <c r="H42" s="8">
        <v>6.59</v>
      </c>
      <c r="I42">
        <v>-0.7</v>
      </c>
      <c r="J42" s="8">
        <v>6.2930000000000001</v>
      </c>
      <c r="K42">
        <f t="shared" si="0"/>
        <v>140000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5.593</v>
      </c>
      <c r="P42" s="5">
        <f t="shared" si="5"/>
        <v>0</v>
      </c>
    </row>
    <row r="43" spans="1:16" x14ac:dyDescent="0.2">
      <c r="A43" t="s">
        <v>47</v>
      </c>
      <c r="B43" t="s">
        <v>203</v>
      </c>
      <c r="C43" s="8" t="s">
        <v>19</v>
      </c>
      <c r="D43" t="s">
        <v>17</v>
      </c>
      <c r="E43" t="s">
        <v>18</v>
      </c>
      <c r="F43" s="9">
        <v>36923</v>
      </c>
      <c r="G43">
        <v>140000</v>
      </c>
      <c r="H43" s="8">
        <v>6.59</v>
      </c>
      <c r="I43">
        <v>-0.3</v>
      </c>
      <c r="J43" s="8">
        <v>6.2930000000000001</v>
      </c>
      <c r="K43">
        <f t="shared" si="0"/>
        <v>140000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5.9930000000000003</v>
      </c>
      <c r="P43" s="5">
        <f t="shared" si="5"/>
        <v>83579.999999999927</v>
      </c>
    </row>
    <row r="44" spans="1:16" x14ac:dyDescent="0.2">
      <c r="A44" t="s">
        <v>40</v>
      </c>
      <c r="B44" t="s">
        <v>218</v>
      </c>
      <c r="C44" s="8" t="s">
        <v>19</v>
      </c>
      <c r="D44" t="s">
        <v>17</v>
      </c>
      <c r="E44" t="s">
        <v>18</v>
      </c>
      <c r="F44" s="9">
        <v>36923</v>
      </c>
      <c r="G44" s="10">
        <v>560000</v>
      </c>
      <c r="H44" s="8">
        <v>6.59</v>
      </c>
      <c r="I44">
        <v>-0.2</v>
      </c>
      <c r="J44" s="8">
        <v>6.2930000000000001</v>
      </c>
      <c r="K44">
        <f t="shared" si="0"/>
        <v>560000</v>
      </c>
      <c r="L44" t="str">
        <f t="shared" si="1"/>
        <v>BUY</v>
      </c>
      <c r="M44" t="str">
        <f t="shared" si="2"/>
        <v>CALL</v>
      </c>
      <c r="N44" t="str">
        <f t="shared" si="3"/>
        <v>BUY - CALL</v>
      </c>
      <c r="O44">
        <f t="shared" si="4"/>
        <v>6.093</v>
      </c>
      <c r="P44" s="5">
        <f t="shared" si="5"/>
        <v>278319.99999999994</v>
      </c>
    </row>
    <row r="45" spans="1:16" x14ac:dyDescent="0.2">
      <c r="A45" t="s">
        <v>40</v>
      </c>
      <c r="B45" t="s">
        <v>219</v>
      </c>
      <c r="C45" s="8" t="s">
        <v>19</v>
      </c>
      <c r="D45" t="s">
        <v>17</v>
      </c>
      <c r="E45" t="s">
        <v>20</v>
      </c>
      <c r="F45" s="9">
        <v>36923</v>
      </c>
      <c r="G45" s="10">
        <v>560000</v>
      </c>
      <c r="H45" s="8">
        <v>6.59</v>
      </c>
      <c r="I45">
        <v>-0.5</v>
      </c>
      <c r="J45" s="8">
        <v>6.2930000000000001</v>
      </c>
      <c r="K45">
        <f t="shared" si="0"/>
        <v>560000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5.7930000000000001</v>
      </c>
      <c r="P45" s="5">
        <f t="shared" si="5"/>
        <v>0</v>
      </c>
    </row>
    <row r="46" spans="1:16" x14ac:dyDescent="0.2">
      <c r="A46" t="s">
        <v>47</v>
      </c>
      <c r="B46" t="s">
        <v>280</v>
      </c>
      <c r="C46" s="8" t="s">
        <v>19</v>
      </c>
      <c r="D46" t="s">
        <v>17</v>
      </c>
      <c r="E46" t="s">
        <v>20</v>
      </c>
      <c r="F46" s="9">
        <v>36923</v>
      </c>
      <c r="G46">
        <v>280000</v>
      </c>
      <c r="H46" s="8">
        <v>6.59</v>
      </c>
      <c r="I46">
        <v>-0.7</v>
      </c>
      <c r="J46" s="8">
        <v>6.2930000000000001</v>
      </c>
      <c r="K46">
        <f t="shared" si="0"/>
        <v>280000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5.593</v>
      </c>
      <c r="P46" s="5">
        <f t="shared" si="5"/>
        <v>0</v>
      </c>
    </row>
    <row r="47" spans="1:16" x14ac:dyDescent="0.2">
      <c r="A47" t="s">
        <v>47</v>
      </c>
      <c r="B47" t="s">
        <v>289</v>
      </c>
      <c r="C47" s="8" t="s">
        <v>19</v>
      </c>
      <c r="D47" t="s">
        <v>17</v>
      </c>
      <c r="E47" t="s">
        <v>20</v>
      </c>
      <c r="F47" s="9">
        <v>36923</v>
      </c>
      <c r="G47">
        <v>280000</v>
      </c>
      <c r="H47" s="8">
        <v>6.59</v>
      </c>
      <c r="I47">
        <v>-0.7</v>
      </c>
      <c r="J47" s="8">
        <v>6.2930000000000001</v>
      </c>
      <c r="K47">
        <f t="shared" si="0"/>
        <v>280000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5.593</v>
      </c>
      <c r="P47" s="5">
        <f t="shared" si="5"/>
        <v>0</v>
      </c>
    </row>
    <row r="48" spans="1:16" x14ac:dyDescent="0.2">
      <c r="A48" t="s">
        <v>47</v>
      </c>
      <c r="B48" t="s">
        <v>304</v>
      </c>
      <c r="C48" s="8" t="s">
        <v>19</v>
      </c>
      <c r="D48" t="s">
        <v>17</v>
      </c>
      <c r="E48" t="s">
        <v>20</v>
      </c>
      <c r="F48" s="9">
        <v>36923</v>
      </c>
      <c r="G48">
        <v>280000</v>
      </c>
      <c r="H48" s="8">
        <v>6.59</v>
      </c>
      <c r="I48">
        <v>-1</v>
      </c>
      <c r="J48" s="8">
        <v>6.2930000000000001</v>
      </c>
      <c r="K48">
        <f t="shared" si="0"/>
        <v>280000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5.2930000000000001</v>
      </c>
      <c r="P48" s="5">
        <f t="shared" si="5"/>
        <v>0</v>
      </c>
    </row>
    <row r="49" spans="1:16" x14ac:dyDescent="0.2">
      <c r="A49" t="s">
        <v>25</v>
      </c>
      <c r="B49" t="s">
        <v>96</v>
      </c>
      <c r="C49" s="8" t="s">
        <v>220</v>
      </c>
      <c r="D49" t="s">
        <v>17</v>
      </c>
      <c r="E49" t="s">
        <v>20</v>
      </c>
      <c r="F49" s="9">
        <v>36923</v>
      </c>
      <c r="G49" s="10">
        <v>-560000</v>
      </c>
      <c r="H49" s="8">
        <v>6.22</v>
      </c>
      <c r="I49" s="23">
        <v>-0.3</v>
      </c>
      <c r="J49" s="8">
        <v>6.2930000000000001</v>
      </c>
      <c r="K49">
        <f t="shared" si="0"/>
        <v>560000</v>
      </c>
      <c r="L49" t="str">
        <f t="shared" si="1"/>
        <v>SELL</v>
      </c>
      <c r="M49" t="str">
        <f t="shared" si="2"/>
        <v>PUT</v>
      </c>
      <c r="N49" t="str">
        <f t="shared" si="3"/>
        <v>SELL - PUT</v>
      </c>
      <c r="O49">
        <f t="shared" si="4"/>
        <v>5.9930000000000003</v>
      </c>
      <c r="P49" s="5">
        <f t="shared" si="5"/>
        <v>0</v>
      </c>
    </row>
    <row r="50" spans="1:16" x14ac:dyDescent="0.2">
      <c r="A50" t="s">
        <v>24</v>
      </c>
      <c r="B50" t="s">
        <v>97</v>
      </c>
      <c r="C50" s="8" t="s">
        <v>220</v>
      </c>
      <c r="D50" t="s">
        <v>17</v>
      </c>
      <c r="E50" t="s">
        <v>20</v>
      </c>
      <c r="F50" s="9">
        <v>36923</v>
      </c>
      <c r="G50" s="10">
        <v>-280000</v>
      </c>
      <c r="H50" s="8">
        <v>6.22</v>
      </c>
      <c r="I50">
        <v>-0.3</v>
      </c>
      <c r="J50" s="8">
        <v>6.2930000000000001</v>
      </c>
      <c r="K50">
        <f t="shared" si="0"/>
        <v>280000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5.9930000000000003</v>
      </c>
      <c r="P50" s="5">
        <f t="shared" si="5"/>
        <v>0</v>
      </c>
    </row>
    <row r="51" spans="1:16" x14ac:dyDescent="0.2">
      <c r="A51" t="s">
        <v>24</v>
      </c>
      <c r="B51" t="s">
        <v>119</v>
      </c>
      <c r="C51" s="8" t="s">
        <v>220</v>
      </c>
      <c r="D51" t="s">
        <v>17</v>
      </c>
      <c r="E51" t="s">
        <v>20</v>
      </c>
      <c r="F51" s="9">
        <v>36923</v>
      </c>
      <c r="G51" s="10">
        <v>-280000</v>
      </c>
      <c r="H51" s="8">
        <v>6.22</v>
      </c>
      <c r="I51" s="24">
        <v>-0.25</v>
      </c>
      <c r="J51" s="8">
        <v>6.2930000000000001</v>
      </c>
      <c r="K51">
        <f t="shared" si="0"/>
        <v>280000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6.0430000000000001</v>
      </c>
      <c r="P51" s="5">
        <f t="shared" si="5"/>
        <v>0</v>
      </c>
    </row>
    <row r="52" spans="1:16" x14ac:dyDescent="0.2">
      <c r="A52" t="s">
        <v>24</v>
      </c>
      <c r="B52" t="s">
        <v>123</v>
      </c>
      <c r="C52" s="8" t="s">
        <v>220</v>
      </c>
      <c r="D52" t="s">
        <v>17</v>
      </c>
      <c r="E52" t="s">
        <v>18</v>
      </c>
      <c r="F52" s="9">
        <v>36923</v>
      </c>
      <c r="G52" s="10">
        <v>-280000</v>
      </c>
      <c r="H52" s="8">
        <v>6.22</v>
      </c>
      <c r="I52">
        <v>-0.15</v>
      </c>
      <c r="J52" s="8">
        <v>6.2930000000000001</v>
      </c>
      <c r="K52">
        <f t="shared" si="0"/>
        <v>280000</v>
      </c>
      <c r="L52" t="str">
        <f t="shared" si="1"/>
        <v>SELL</v>
      </c>
      <c r="M52" t="str">
        <f t="shared" si="2"/>
        <v>CALL</v>
      </c>
      <c r="N52" t="str">
        <f t="shared" si="3"/>
        <v>SELL - CALL</v>
      </c>
      <c r="O52">
        <f t="shared" si="4"/>
        <v>6.1429999999999998</v>
      </c>
      <c r="P52" s="5">
        <f t="shared" si="5"/>
        <v>-21559.999999999989</v>
      </c>
    </row>
    <row r="53" spans="1:16" x14ac:dyDescent="0.2">
      <c r="A53" t="s">
        <v>25</v>
      </c>
      <c r="B53" t="s">
        <v>135</v>
      </c>
      <c r="C53" s="8" t="s">
        <v>220</v>
      </c>
      <c r="D53" t="s">
        <v>17</v>
      </c>
      <c r="E53" t="s">
        <v>18</v>
      </c>
      <c r="F53" s="9">
        <v>36923</v>
      </c>
      <c r="G53" s="10">
        <v>280000</v>
      </c>
      <c r="H53" s="8">
        <v>6.22</v>
      </c>
      <c r="I53" s="23">
        <v>-0.15</v>
      </c>
      <c r="J53" s="8">
        <v>6.2930000000000001</v>
      </c>
      <c r="K53">
        <f t="shared" si="0"/>
        <v>280000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6.1429999999999998</v>
      </c>
      <c r="P53" s="5">
        <f t="shared" si="5"/>
        <v>21559.999999999989</v>
      </c>
    </row>
    <row r="54" spans="1:16" x14ac:dyDescent="0.2">
      <c r="A54" s="7" t="s">
        <v>26</v>
      </c>
      <c r="B54" t="s">
        <v>215</v>
      </c>
      <c r="C54" s="8" t="s">
        <v>220</v>
      </c>
      <c r="D54" t="s">
        <v>17</v>
      </c>
      <c r="E54" t="s">
        <v>20</v>
      </c>
      <c r="F54" s="9">
        <v>36923</v>
      </c>
      <c r="G54" s="10">
        <v>-1000000</v>
      </c>
      <c r="H54" s="8">
        <v>6.22</v>
      </c>
      <c r="I54">
        <v>-0.12</v>
      </c>
      <c r="J54" s="8">
        <v>6.2930000000000001</v>
      </c>
      <c r="K54">
        <f t="shared" si="0"/>
        <v>1000000</v>
      </c>
      <c r="L54" t="str">
        <f t="shared" si="1"/>
        <v>SELL</v>
      </c>
      <c r="M54" t="str">
        <f t="shared" si="2"/>
        <v>PUT</v>
      </c>
      <c r="N54" t="str">
        <f t="shared" si="3"/>
        <v>SELL - PUT</v>
      </c>
      <c r="O54">
        <f t="shared" si="4"/>
        <v>6.173</v>
      </c>
      <c r="P54" s="5">
        <f t="shared" si="5"/>
        <v>0</v>
      </c>
    </row>
    <row r="55" spans="1:16" x14ac:dyDescent="0.2">
      <c r="A55" s="7" t="s">
        <v>25</v>
      </c>
      <c r="B55" t="s">
        <v>216</v>
      </c>
      <c r="C55" s="8" t="s">
        <v>220</v>
      </c>
      <c r="D55" t="s">
        <v>17</v>
      </c>
      <c r="E55" t="s">
        <v>20</v>
      </c>
      <c r="F55" s="9">
        <v>36923</v>
      </c>
      <c r="G55" s="10">
        <v>-280000</v>
      </c>
      <c r="H55" s="8">
        <v>6.22</v>
      </c>
      <c r="I55">
        <v>-0.25</v>
      </c>
      <c r="J55" s="8">
        <v>6.2930000000000001</v>
      </c>
      <c r="K55">
        <f t="shared" si="0"/>
        <v>280000</v>
      </c>
      <c r="L55" t="str">
        <f t="shared" si="1"/>
        <v>SELL</v>
      </c>
      <c r="M55" t="str">
        <f t="shared" si="2"/>
        <v>PUT</v>
      </c>
      <c r="N55" t="str">
        <f t="shared" si="3"/>
        <v>SELL - PUT</v>
      </c>
      <c r="O55">
        <f t="shared" si="4"/>
        <v>6.0430000000000001</v>
      </c>
      <c r="P55" s="5">
        <f t="shared" si="5"/>
        <v>0</v>
      </c>
    </row>
    <row r="56" spans="1:16" x14ac:dyDescent="0.2">
      <c r="A56" t="s">
        <v>28</v>
      </c>
      <c r="B56" t="s">
        <v>225</v>
      </c>
      <c r="C56" s="8" t="s">
        <v>21</v>
      </c>
      <c r="D56" t="s">
        <v>17</v>
      </c>
      <c r="E56" t="s">
        <v>20</v>
      </c>
      <c r="F56" s="9">
        <v>36923</v>
      </c>
      <c r="G56" s="10">
        <v>500000</v>
      </c>
      <c r="H56" s="8">
        <v>8.02</v>
      </c>
      <c r="I56" s="23">
        <v>1</v>
      </c>
      <c r="J56" s="8">
        <v>6.2930000000000001</v>
      </c>
      <c r="K56">
        <f t="shared" si="0"/>
        <v>500000</v>
      </c>
      <c r="L56" t="str">
        <f t="shared" si="1"/>
        <v>BUY</v>
      </c>
      <c r="M56" t="str">
        <f t="shared" si="2"/>
        <v>PUT</v>
      </c>
      <c r="N56" t="str">
        <f t="shared" si="3"/>
        <v>BUY - PUT</v>
      </c>
      <c r="O56">
        <f t="shared" si="4"/>
        <v>7.2930000000000001</v>
      </c>
      <c r="P56" s="5">
        <f t="shared" si="5"/>
        <v>0</v>
      </c>
    </row>
    <row r="57" spans="1:16" x14ac:dyDescent="0.2">
      <c r="A57" t="s">
        <v>30</v>
      </c>
      <c r="B57" t="s">
        <v>56</v>
      </c>
      <c r="C57" s="8" t="s">
        <v>21</v>
      </c>
      <c r="D57" t="s">
        <v>17</v>
      </c>
      <c r="E57" t="s">
        <v>20</v>
      </c>
      <c r="F57" s="9">
        <v>36923</v>
      </c>
      <c r="G57" s="10">
        <v>500000</v>
      </c>
      <c r="H57" s="8">
        <v>8.02</v>
      </c>
      <c r="I57" s="23">
        <v>0.75</v>
      </c>
      <c r="J57" s="8">
        <v>6.2930000000000001</v>
      </c>
      <c r="K57">
        <f t="shared" si="0"/>
        <v>500000</v>
      </c>
      <c r="L57" t="str">
        <f t="shared" si="1"/>
        <v>BUY</v>
      </c>
      <c r="M57" t="str">
        <f t="shared" si="2"/>
        <v>PUT</v>
      </c>
      <c r="N57" t="str">
        <f t="shared" si="3"/>
        <v>BUY - PUT</v>
      </c>
      <c r="O57">
        <f t="shared" si="4"/>
        <v>7.0430000000000001</v>
      </c>
      <c r="P57" s="5">
        <f t="shared" si="5"/>
        <v>0</v>
      </c>
    </row>
    <row r="58" spans="1:16" x14ac:dyDescent="0.2">
      <c r="A58" t="s">
        <v>28</v>
      </c>
      <c r="B58" t="s">
        <v>57</v>
      </c>
      <c r="C58" s="8" t="s">
        <v>21</v>
      </c>
      <c r="D58" t="s">
        <v>17</v>
      </c>
      <c r="E58" t="s">
        <v>18</v>
      </c>
      <c r="F58" s="9">
        <v>36923</v>
      </c>
      <c r="G58" s="10">
        <v>-500000</v>
      </c>
      <c r="H58" s="8">
        <v>8.02</v>
      </c>
      <c r="I58">
        <v>1.1499999999999999</v>
      </c>
      <c r="J58" s="8">
        <v>6.2930000000000001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7.4429999999999996</v>
      </c>
      <c r="P58" s="5">
        <f t="shared" si="5"/>
        <v>-288500</v>
      </c>
    </row>
    <row r="59" spans="1:16" x14ac:dyDescent="0.2">
      <c r="A59" s="7" t="s">
        <v>28</v>
      </c>
      <c r="B59" t="s">
        <v>58</v>
      </c>
      <c r="C59" t="s">
        <v>21</v>
      </c>
      <c r="D59" t="s">
        <v>17</v>
      </c>
      <c r="E59" t="s">
        <v>18</v>
      </c>
      <c r="F59" s="9">
        <v>36923</v>
      </c>
      <c r="G59" s="10">
        <v>-250000</v>
      </c>
      <c r="H59" s="8">
        <v>8.02</v>
      </c>
      <c r="I59">
        <v>1.1499999999999999</v>
      </c>
      <c r="J59" s="8">
        <v>6.2930000000000001</v>
      </c>
      <c r="K59">
        <f t="shared" si="0"/>
        <v>250000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7.4429999999999996</v>
      </c>
      <c r="P59" s="5">
        <f t="shared" si="5"/>
        <v>-144250</v>
      </c>
    </row>
    <row r="60" spans="1:16" x14ac:dyDescent="0.2">
      <c r="A60" t="s">
        <v>28</v>
      </c>
      <c r="B60" t="s">
        <v>59</v>
      </c>
      <c r="C60" s="8" t="s">
        <v>21</v>
      </c>
      <c r="D60" t="s">
        <v>17</v>
      </c>
      <c r="E60" t="s">
        <v>20</v>
      </c>
      <c r="F60" s="9">
        <v>36923</v>
      </c>
      <c r="G60" s="10">
        <v>-250000</v>
      </c>
      <c r="H60" s="8">
        <v>8.02</v>
      </c>
      <c r="I60" s="23">
        <v>1.1499999999999999</v>
      </c>
      <c r="J60" s="8">
        <v>6.2930000000000001</v>
      </c>
      <c r="K60">
        <f t="shared" si="0"/>
        <v>250000</v>
      </c>
      <c r="L60" t="str">
        <f t="shared" si="1"/>
        <v>SELL</v>
      </c>
      <c r="M60" t="str">
        <f t="shared" si="2"/>
        <v>PUT</v>
      </c>
      <c r="N60" t="str">
        <f t="shared" si="3"/>
        <v>SELL - PUT</v>
      </c>
      <c r="O60">
        <f t="shared" si="4"/>
        <v>7.4429999999999996</v>
      </c>
      <c r="P60" s="5">
        <f t="shared" si="5"/>
        <v>0</v>
      </c>
    </row>
    <row r="61" spans="1:16" x14ac:dyDescent="0.2">
      <c r="A61" t="s">
        <v>25</v>
      </c>
      <c r="B61" t="s">
        <v>60</v>
      </c>
      <c r="C61" s="8" t="s">
        <v>21</v>
      </c>
      <c r="D61" t="s">
        <v>17</v>
      </c>
      <c r="E61" t="s">
        <v>18</v>
      </c>
      <c r="F61" s="9">
        <v>36923</v>
      </c>
      <c r="G61" s="10">
        <v>560000</v>
      </c>
      <c r="H61" s="8">
        <v>8.02</v>
      </c>
      <c r="I61" s="23">
        <v>2.2000000000000002</v>
      </c>
      <c r="J61" s="8">
        <v>6.2930000000000001</v>
      </c>
      <c r="K61">
        <f t="shared" si="0"/>
        <v>560000</v>
      </c>
      <c r="L61" t="str">
        <f t="shared" si="1"/>
        <v>BUY</v>
      </c>
      <c r="M61" t="str">
        <f t="shared" si="2"/>
        <v>CALL</v>
      </c>
      <c r="N61" t="str">
        <f t="shared" si="3"/>
        <v>BUY - CALL</v>
      </c>
      <c r="O61">
        <f t="shared" si="4"/>
        <v>8.4930000000000003</v>
      </c>
      <c r="P61" s="5">
        <f t="shared" si="5"/>
        <v>0</v>
      </c>
    </row>
    <row r="62" spans="1:16" x14ac:dyDescent="0.2">
      <c r="A62" t="s">
        <v>37</v>
      </c>
      <c r="B62" t="s">
        <v>61</v>
      </c>
      <c r="C62" s="8" t="s">
        <v>21</v>
      </c>
      <c r="D62" t="s">
        <v>17</v>
      </c>
      <c r="E62" t="s">
        <v>20</v>
      </c>
      <c r="F62" s="9">
        <v>36923</v>
      </c>
      <c r="G62" s="10">
        <v>500000</v>
      </c>
      <c r="H62" s="8">
        <v>8.02</v>
      </c>
      <c r="I62" s="23">
        <v>0.7</v>
      </c>
      <c r="J62" s="8">
        <v>6.2930000000000001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6.9930000000000003</v>
      </c>
      <c r="P62" s="5">
        <f t="shared" si="5"/>
        <v>0</v>
      </c>
    </row>
    <row r="63" spans="1:16" x14ac:dyDescent="0.2">
      <c r="A63" t="s">
        <v>37</v>
      </c>
      <c r="B63" t="s">
        <v>226</v>
      </c>
      <c r="C63" s="8" t="s">
        <v>21</v>
      </c>
      <c r="D63" t="s">
        <v>17</v>
      </c>
      <c r="E63" t="s">
        <v>18</v>
      </c>
      <c r="F63" s="9">
        <v>36923</v>
      </c>
      <c r="G63">
        <v>-500000</v>
      </c>
      <c r="H63" s="8">
        <v>8.02</v>
      </c>
      <c r="I63">
        <v>1.4</v>
      </c>
      <c r="J63" s="8">
        <v>6.2930000000000001</v>
      </c>
      <c r="K63">
        <f t="shared" si="0"/>
        <v>500000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7.6929999999999996</v>
      </c>
      <c r="P63" s="5">
        <f t="shared" si="5"/>
        <v>-163499.99999999997</v>
      </c>
    </row>
    <row r="64" spans="1:16" x14ac:dyDescent="0.2">
      <c r="A64" t="s">
        <v>37</v>
      </c>
      <c r="B64" t="s">
        <v>227</v>
      </c>
      <c r="C64" s="8" t="s">
        <v>21</v>
      </c>
      <c r="D64" t="s">
        <v>17</v>
      </c>
      <c r="E64" t="s">
        <v>20</v>
      </c>
      <c r="F64" s="9">
        <v>36923</v>
      </c>
      <c r="G64">
        <v>-500000</v>
      </c>
      <c r="H64" s="8">
        <v>8.02</v>
      </c>
      <c r="I64">
        <v>1.4</v>
      </c>
      <c r="J64" s="8">
        <v>6.2930000000000001</v>
      </c>
      <c r="K64">
        <f t="shared" si="0"/>
        <v>500000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7.6929999999999996</v>
      </c>
      <c r="P64" s="5">
        <f t="shared" si="5"/>
        <v>0</v>
      </c>
    </row>
    <row r="65" spans="1:16" x14ac:dyDescent="0.2">
      <c r="A65" t="s">
        <v>25</v>
      </c>
      <c r="B65" t="s">
        <v>62</v>
      </c>
      <c r="C65" s="8" t="s">
        <v>21</v>
      </c>
      <c r="D65" t="s">
        <v>17</v>
      </c>
      <c r="E65" t="s">
        <v>18</v>
      </c>
      <c r="F65" s="9">
        <v>36923</v>
      </c>
      <c r="G65" s="10">
        <v>280000</v>
      </c>
      <c r="H65" s="8">
        <v>8.02</v>
      </c>
      <c r="I65" s="24">
        <v>2.2000000000000002</v>
      </c>
      <c r="J65" s="8">
        <v>6.2930000000000001</v>
      </c>
      <c r="K65">
        <f t="shared" si="0"/>
        <v>280000</v>
      </c>
      <c r="L65" t="str">
        <f t="shared" si="1"/>
        <v>BUY</v>
      </c>
      <c r="M65" t="str">
        <f t="shared" si="2"/>
        <v>CALL</v>
      </c>
      <c r="N65" t="str">
        <f t="shared" si="3"/>
        <v>BUY - CALL</v>
      </c>
      <c r="O65">
        <f t="shared" si="4"/>
        <v>8.4930000000000003</v>
      </c>
      <c r="P65" s="5">
        <f t="shared" si="5"/>
        <v>0</v>
      </c>
    </row>
    <row r="66" spans="1:16" x14ac:dyDescent="0.2">
      <c r="A66" t="s">
        <v>28</v>
      </c>
      <c r="B66" t="s">
        <v>63</v>
      </c>
      <c r="C66" s="8" t="s">
        <v>21</v>
      </c>
      <c r="D66" t="s">
        <v>17</v>
      </c>
      <c r="E66" t="s">
        <v>18</v>
      </c>
      <c r="F66" s="9">
        <v>36923</v>
      </c>
      <c r="G66" s="10">
        <v>-1000000</v>
      </c>
      <c r="H66" s="8">
        <v>8.02</v>
      </c>
      <c r="I66" s="23">
        <v>1.1499999999999999</v>
      </c>
      <c r="J66" s="8">
        <v>6.2930000000000001</v>
      </c>
      <c r="K66">
        <f t="shared" si="0"/>
        <v>1000000</v>
      </c>
      <c r="L66" t="str">
        <f t="shared" si="1"/>
        <v>SELL</v>
      </c>
      <c r="M66" t="str">
        <f t="shared" si="2"/>
        <v>CALL</v>
      </c>
      <c r="N66" t="str">
        <f t="shared" si="3"/>
        <v>SELL - CALL</v>
      </c>
      <c r="O66">
        <f t="shared" si="4"/>
        <v>7.4429999999999996</v>
      </c>
      <c r="P66" s="5">
        <f t="shared" si="5"/>
        <v>-577000</v>
      </c>
    </row>
    <row r="67" spans="1:16" x14ac:dyDescent="0.2">
      <c r="A67" t="s">
        <v>37</v>
      </c>
      <c r="B67" t="s">
        <v>64</v>
      </c>
      <c r="C67" s="8" t="s">
        <v>21</v>
      </c>
      <c r="D67" t="s">
        <v>17</v>
      </c>
      <c r="E67" t="s">
        <v>18</v>
      </c>
      <c r="F67" s="11">
        <v>36923</v>
      </c>
      <c r="G67" s="10">
        <v>280000</v>
      </c>
      <c r="H67" s="8">
        <v>8.02</v>
      </c>
      <c r="I67">
        <v>1.1499999999999999</v>
      </c>
      <c r="J67" s="8">
        <v>6.2930000000000001</v>
      </c>
      <c r="K67">
        <f t="shared" si="0"/>
        <v>280000</v>
      </c>
      <c r="L67" t="str">
        <f t="shared" si="1"/>
        <v>BUY</v>
      </c>
      <c r="M67" t="str">
        <f t="shared" si="2"/>
        <v>CALL</v>
      </c>
      <c r="N67" t="str">
        <f t="shared" si="3"/>
        <v>BUY - CALL</v>
      </c>
      <c r="O67">
        <f t="shared" si="4"/>
        <v>7.4429999999999996</v>
      </c>
      <c r="P67" s="5">
        <f t="shared" si="5"/>
        <v>161560</v>
      </c>
    </row>
    <row r="68" spans="1:16" x14ac:dyDescent="0.2">
      <c r="A68" t="s">
        <v>25</v>
      </c>
      <c r="B68" t="s">
        <v>65</v>
      </c>
      <c r="C68" s="8" t="s">
        <v>21</v>
      </c>
      <c r="D68" t="s">
        <v>17</v>
      </c>
      <c r="E68" t="s">
        <v>18</v>
      </c>
      <c r="F68" s="11">
        <v>36923</v>
      </c>
      <c r="G68" s="10">
        <v>1000000</v>
      </c>
      <c r="H68" s="8">
        <v>8.02</v>
      </c>
      <c r="I68">
        <v>2</v>
      </c>
      <c r="J68" s="8">
        <v>6.2930000000000001</v>
      </c>
      <c r="K68">
        <f t="shared" ref="K68:K131" si="6">ABS(G68)</f>
        <v>1000000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8.2929999999999993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t="s">
        <v>37</v>
      </c>
      <c r="B69" t="s">
        <v>66</v>
      </c>
      <c r="C69" s="8" t="s">
        <v>21</v>
      </c>
      <c r="D69" t="s">
        <v>17</v>
      </c>
      <c r="E69" t="s">
        <v>18</v>
      </c>
      <c r="F69" s="9">
        <v>36923</v>
      </c>
      <c r="G69" s="10">
        <v>-280000</v>
      </c>
      <c r="H69" s="8">
        <v>8.02</v>
      </c>
      <c r="I69" s="23">
        <v>2.2000000000000002</v>
      </c>
      <c r="J69" s="8">
        <v>6.2930000000000001</v>
      </c>
      <c r="K69">
        <f t="shared" si="6"/>
        <v>280000</v>
      </c>
      <c r="L69" t="str">
        <f t="shared" si="7"/>
        <v>SELL</v>
      </c>
      <c r="M69" t="str">
        <f t="shared" si="8"/>
        <v>CALL</v>
      </c>
      <c r="N69" t="str">
        <f t="shared" si="9"/>
        <v>SELL - CALL</v>
      </c>
      <c r="O69">
        <f t="shared" si="10"/>
        <v>8.4930000000000003</v>
      </c>
      <c r="P69" s="5">
        <f t="shared" si="11"/>
        <v>0</v>
      </c>
    </row>
    <row r="70" spans="1:16" x14ac:dyDescent="0.2">
      <c r="A70" t="s">
        <v>26</v>
      </c>
      <c r="B70" t="s">
        <v>67</v>
      </c>
      <c r="C70" s="8" t="s">
        <v>21</v>
      </c>
      <c r="D70" t="s">
        <v>17</v>
      </c>
      <c r="E70" t="s">
        <v>18</v>
      </c>
      <c r="F70" s="9">
        <v>36923</v>
      </c>
      <c r="G70" s="10">
        <v>-500000</v>
      </c>
      <c r="H70" s="8">
        <v>8.02</v>
      </c>
      <c r="I70" s="23">
        <v>1.6</v>
      </c>
      <c r="J70" s="8">
        <v>6.2930000000000001</v>
      </c>
      <c r="K70">
        <f t="shared" si="6"/>
        <v>500000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7.8930000000000007</v>
      </c>
      <c r="P70" s="5">
        <f t="shared" si="11"/>
        <v>-63499.999999999447</v>
      </c>
    </row>
    <row r="71" spans="1:16" x14ac:dyDescent="0.2">
      <c r="A71" t="s">
        <v>26</v>
      </c>
      <c r="B71" t="s">
        <v>68</v>
      </c>
      <c r="C71" s="8" t="s">
        <v>21</v>
      </c>
      <c r="D71" t="s">
        <v>17</v>
      </c>
      <c r="E71" t="s">
        <v>18</v>
      </c>
      <c r="F71" s="9">
        <v>36923</v>
      </c>
      <c r="G71" s="10">
        <v>500000</v>
      </c>
      <c r="H71" s="8">
        <v>8.02</v>
      </c>
      <c r="I71" s="24">
        <v>2.1</v>
      </c>
      <c r="J71" s="8">
        <v>6.2930000000000001</v>
      </c>
      <c r="K71">
        <f t="shared" si="6"/>
        <v>500000</v>
      </c>
      <c r="L71" t="str">
        <f t="shared" si="7"/>
        <v>BUY</v>
      </c>
      <c r="M71" t="str">
        <f t="shared" si="8"/>
        <v>CALL</v>
      </c>
      <c r="N71" t="str">
        <f t="shared" si="9"/>
        <v>BUY - CALL</v>
      </c>
      <c r="O71">
        <f t="shared" si="10"/>
        <v>8.3930000000000007</v>
      </c>
      <c r="P71" s="5">
        <f t="shared" si="11"/>
        <v>0</v>
      </c>
    </row>
    <row r="72" spans="1:16" x14ac:dyDescent="0.2">
      <c r="A72" s="7" t="s">
        <v>40</v>
      </c>
      <c r="B72" t="s">
        <v>69</v>
      </c>
      <c r="C72" s="8" t="s">
        <v>21</v>
      </c>
      <c r="D72" t="s">
        <v>17</v>
      </c>
      <c r="E72" t="s">
        <v>18</v>
      </c>
      <c r="F72" s="9">
        <v>36923</v>
      </c>
      <c r="G72" s="10">
        <v>-280000</v>
      </c>
      <c r="H72" s="8">
        <v>8.02</v>
      </c>
      <c r="I72">
        <v>1.6</v>
      </c>
      <c r="J72" s="8">
        <v>6.2930000000000001</v>
      </c>
      <c r="K72">
        <f t="shared" si="6"/>
        <v>280000</v>
      </c>
      <c r="L72" t="str">
        <f t="shared" si="7"/>
        <v>SELL</v>
      </c>
      <c r="M72" t="str">
        <f t="shared" si="8"/>
        <v>CALL</v>
      </c>
      <c r="N72" t="str">
        <f t="shared" si="9"/>
        <v>SELL - CALL</v>
      </c>
      <c r="O72">
        <f t="shared" si="10"/>
        <v>7.8930000000000007</v>
      </c>
      <c r="P72" s="5">
        <f t="shared" si="11"/>
        <v>-35559.999999999687</v>
      </c>
    </row>
    <row r="73" spans="1:16" x14ac:dyDescent="0.2">
      <c r="A73" t="s">
        <v>40</v>
      </c>
      <c r="B73" t="s">
        <v>70</v>
      </c>
      <c r="C73" s="8" t="s">
        <v>21</v>
      </c>
      <c r="D73" t="s">
        <v>17</v>
      </c>
      <c r="E73" t="s">
        <v>18</v>
      </c>
      <c r="F73" s="9">
        <v>36923</v>
      </c>
      <c r="G73" s="10">
        <v>280000</v>
      </c>
      <c r="H73" s="8">
        <v>8.02</v>
      </c>
      <c r="I73" s="23">
        <v>2.1</v>
      </c>
      <c r="J73" s="8">
        <v>6.2930000000000001</v>
      </c>
      <c r="K73">
        <f t="shared" si="6"/>
        <v>280000</v>
      </c>
      <c r="L73" t="str">
        <f t="shared" si="7"/>
        <v>BUY</v>
      </c>
      <c r="M73" t="str">
        <f t="shared" si="8"/>
        <v>CALL</v>
      </c>
      <c r="N73" t="str">
        <f t="shared" si="9"/>
        <v>BUY - CALL</v>
      </c>
      <c r="O73">
        <f t="shared" si="10"/>
        <v>8.3930000000000007</v>
      </c>
      <c r="P73" s="5">
        <f t="shared" si="11"/>
        <v>0</v>
      </c>
    </row>
    <row r="74" spans="1:16" x14ac:dyDescent="0.2">
      <c r="A74" t="s">
        <v>37</v>
      </c>
      <c r="B74" t="s">
        <v>73</v>
      </c>
      <c r="C74" s="8" t="s">
        <v>21</v>
      </c>
      <c r="D74" t="s">
        <v>17</v>
      </c>
      <c r="E74" t="s">
        <v>20</v>
      </c>
      <c r="F74" s="9">
        <v>36923</v>
      </c>
      <c r="G74" s="10">
        <v>1000000</v>
      </c>
      <c r="H74" s="8">
        <v>8.02</v>
      </c>
      <c r="I74" s="23">
        <v>0.75</v>
      </c>
      <c r="J74" s="8">
        <v>6.2930000000000001</v>
      </c>
      <c r="K74">
        <f t="shared" si="6"/>
        <v>1000000</v>
      </c>
      <c r="L74" t="str">
        <f t="shared" si="7"/>
        <v>BUY</v>
      </c>
      <c r="M74" t="str">
        <f t="shared" si="8"/>
        <v>PUT</v>
      </c>
      <c r="N74" t="str">
        <f t="shared" si="9"/>
        <v>BUY - PUT</v>
      </c>
      <c r="O74">
        <f t="shared" si="10"/>
        <v>7.0430000000000001</v>
      </c>
      <c r="P74" s="5">
        <f t="shared" si="11"/>
        <v>0</v>
      </c>
    </row>
    <row r="75" spans="1:16" x14ac:dyDescent="0.2">
      <c r="A75" s="6" t="s">
        <v>28</v>
      </c>
      <c r="B75" t="s">
        <v>74</v>
      </c>
      <c r="C75" s="8" t="s">
        <v>21</v>
      </c>
      <c r="D75" t="s">
        <v>17</v>
      </c>
      <c r="E75" t="s">
        <v>20</v>
      </c>
      <c r="F75" s="9">
        <v>36923</v>
      </c>
      <c r="G75" s="10">
        <v>-560000</v>
      </c>
      <c r="H75" s="8">
        <v>8.02</v>
      </c>
      <c r="I75">
        <v>1.1499999999999999</v>
      </c>
      <c r="J75" s="8">
        <v>6.2930000000000001</v>
      </c>
      <c r="K75">
        <f t="shared" si="6"/>
        <v>560000</v>
      </c>
      <c r="L75" t="str">
        <f t="shared" si="7"/>
        <v>SELL</v>
      </c>
      <c r="M75" t="str">
        <f t="shared" si="8"/>
        <v>PUT</v>
      </c>
      <c r="N75" t="str">
        <f t="shared" si="9"/>
        <v>SELL - PUT</v>
      </c>
      <c r="O75">
        <f t="shared" si="10"/>
        <v>7.4429999999999996</v>
      </c>
      <c r="P75" s="5">
        <f t="shared" si="11"/>
        <v>0</v>
      </c>
    </row>
    <row r="76" spans="1:16" x14ac:dyDescent="0.2">
      <c r="A76" t="s">
        <v>25</v>
      </c>
      <c r="B76" t="s">
        <v>75</v>
      </c>
      <c r="C76" s="8" t="s">
        <v>21</v>
      </c>
      <c r="D76" t="s">
        <v>17</v>
      </c>
      <c r="E76" t="s">
        <v>20</v>
      </c>
      <c r="F76" s="9">
        <v>36923</v>
      </c>
      <c r="G76" s="10">
        <v>1000000</v>
      </c>
      <c r="H76" s="8">
        <v>8.02</v>
      </c>
      <c r="I76" s="23">
        <v>0.75</v>
      </c>
      <c r="J76" s="8">
        <v>6.2930000000000001</v>
      </c>
      <c r="K76">
        <f t="shared" si="6"/>
        <v>1000000</v>
      </c>
      <c r="L76" t="str">
        <f t="shared" si="7"/>
        <v>BUY</v>
      </c>
      <c r="M76" t="str">
        <f t="shared" si="8"/>
        <v>PUT</v>
      </c>
      <c r="N76" t="str">
        <f t="shared" si="9"/>
        <v>BUY - PUT</v>
      </c>
      <c r="O76">
        <f t="shared" si="10"/>
        <v>7.0430000000000001</v>
      </c>
      <c r="P76" s="5">
        <f t="shared" si="11"/>
        <v>0</v>
      </c>
    </row>
    <row r="77" spans="1:16" x14ac:dyDescent="0.2">
      <c r="A77" t="s">
        <v>28</v>
      </c>
      <c r="B77" t="s">
        <v>76</v>
      </c>
      <c r="C77" s="8" t="s">
        <v>21</v>
      </c>
      <c r="D77" t="s">
        <v>17</v>
      </c>
      <c r="E77" t="s">
        <v>18</v>
      </c>
      <c r="F77" s="9">
        <v>36923</v>
      </c>
      <c r="G77" s="10">
        <v>-280000</v>
      </c>
      <c r="H77" s="8">
        <v>8.02</v>
      </c>
      <c r="I77" s="23">
        <v>3</v>
      </c>
      <c r="J77" s="8">
        <v>6.2930000000000001</v>
      </c>
      <c r="K77">
        <f t="shared" si="6"/>
        <v>280000</v>
      </c>
      <c r="L77" t="str">
        <f t="shared" si="7"/>
        <v>SELL</v>
      </c>
      <c r="M77" t="str">
        <f t="shared" si="8"/>
        <v>CALL</v>
      </c>
      <c r="N77" t="str">
        <f t="shared" si="9"/>
        <v>SELL - CALL</v>
      </c>
      <c r="O77">
        <f t="shared" si="10"/>
        <v>9.2929999999999993</v>
      </c>
      <c r="P77" s="5">
        <f t="shared" si="11"/>
        <v>0</v>
      </c>
    </row>
    <row r="78" spans="1:16" x14ac:dyDescent="0.2">
      <c r="A78" t="s">
        <v>28</v>
      </c>
      <c r="B78" t="s">
        <v>77</v>
      </c>
      <c r="C78" s="8" t="s">
        <v>21</v>
      </c>
      <c r="D78" t="s">
        <v>17</v>
      </c>
      <c r="E78" t="s">
        <v>18</v>
      </c>
      <c r="F78" s="9">
        <v>36923</v>
      </c>
      <c r="G78" s="10">
        <v>-1000000</v>
      </c>
      <c r="H78" s="8">
        <v>8.02</v>
      </c>
      <c r="I78" s="23">
        <v>1.75</v>
      </c>
      <c r="J78" s="8">
        <v>6.2930000000000001</v>
      </c>
      <c r="K78">
        <f t="shared" si="6"/>
        <v>1000000</v>
      </c>
      <c r="L78" t="str">
        <f t="shared" si="7"/>
        <v>SELL</v>
      </c>
      <c r="M78" t="str">
        <f t="shared" si="8"/>
        <v>CALL</v>
      </c>
      <c r="N78" t="str">
        <f t="shared" si="9"/>
        <v>SELL - CALL</v>
      </c>
      <c r="O78">
        <f t="shared" si="10"/>
        <v>8.0429999999999993</v>
      </c>
      <c r="P78" s="5">
        <f t="shared" si="11"/>
        <v>0</v>
      </c>
    </row>
    <row r="79" spans="1:16" x14ac:dyDescent="0.2">
      <c r="A79" s="6" t="s">
        <v>28</v>
      </c>
      <c r="B79" t="s">
        <v>78</v>
      </c>
      <c r="C79" s="8" t="s">
        <v>21</v>
      </c>
      <c r="D79" t="s">
        <v>17</v>
      </c>
      <c r="E79" t="s">
        <v>18</v>
      </c>
      <c r="F79" s="9">
        <v>36923</v>
      </c>
      <c r="G79" s="10">
        <v>1000000</v>
      </c>
      <c r="H79" s="8">
        <v>8.02</v>
      </c>
      <c r="I79">
        <v>2.5</v>
      </c>
      <c r="J79" s="8">
        <v>6.2930000000000001</v>
      </c>
      <c r="K79">
        <f t="shared" si="6"/>
        <v>1000000</v>
      </c>
      <c r="L79" t="str">
        <f t="shared" si="7"/>
        <v>BUY</v>
      </c>
      <c r="M79" t="str">
        <f t="shared" si="8"/>
        <v>CALL</v>
      </c>
      <c r="N79" t="str">
        <f t="shared" si="9"/>
        <v>BUY - CALL</v>
      </c>
      <c r="O79">
        <f t="shared" si="10"/>
        <v>8.7929999999999993</v>
      </c>
      <c r="P79" s="5">
        <f t="shared" si="11"/>
        <v>0</v>
      </c>
    </row>
    <row r="80" spans="1:16" x14ac:dyDescent="0.2">
      <c r="A80" s="6" t="s">
        <v>28</v>
      </c>
      <c r="B80" t="s">
        <v>79</v>
      </c>
      <c r="C80" s="8" t="s">
        <v>21</v>
      </c>
      <c r="D80" t="s">
        <v>17</v>
      </c>
      <c r="E80" t="s">
        <v>18</v>
      </c>
      <c r="F80" s="9">
        <v>36923</v>
      </c>
      <c r="G80" s="10">
        <v>-1000000</v>
      </c>
      <c r="H80" s="8">
        <v>8.02</v>
      </c>
      <c r="I80">
        <v>3</v>
      </c>
      <c r="J80" s="8">
        <v>6.2930000000000001</v>
      </c>
      <c r="K80">
        <f t="shared" si="6"/>
        <v>1000000</v>
      </c>
      <c r="L80" t="str">
        <f t="shared" si="7"/>
        <v>SELL</v>
      </c>
      <c r="M80" t="str">
        <f t="shared" si="8"/>
        <v>CALL</v>
      </c>
      <c r="N80" t="str">
        <f t="shared" si="9"/>
        <v>SELL - CALL</v>
      </c>
      <c r="O80">
        <f t="shared" si="10"/>
        <v>9.2929999999999993</v>
      </c>
      <c r="P80" s="5">
        <f t="shared" si="11"/>
        <v>0</v>
      </c>
    </row>
    <row r="81" spans="1:16" x14ac:dyDescent="0.2">
      <c r="A81" t="s">
        <v>26</v>
      </c>
      <c r="B81" t="s">
        <v>80</v>
      </c>
      <c r="C81" s="8" t="s">
        <v>21</v>
      </c>
      <c r="D81" t="s">
        <v>17</v>
      </c>
      <c r="E81" t="s">
        <v>18</v>
      </c>
      <c r="F81" s="9">
        <v>36923</v>
      </c>
      <c r="G81" s="10">
        <v>500000</v>
      </c>
      <c r="H81" s="8">
        <v>8.02</v>
      </c>
      <c r="I81" s="23">
        <v>1.57</v>
      </c>
      <c r="J81" s="8">
        <v>6.2930000000000001</v>
      </c>
      <c r="K81">
        <f t="shared" si="6"/>
        <v>500000</v>
      </c>
      <c r="L81" t="str">
        <f t="shared" si="7"/>
        <v>BUY</v>
      </c>
      <c r="M81" t="str">
        <f t="shared" si="8"/>
        <v>CALL</v>
      </c>
      <c r="N81" t="str">
        <f t="shared" si="9"/>
        <v>BUY - CALL</v>
      </c>
      <c r="O81">
        <f t="shared" si="10"/>
        <v>7.8630000000000004</v>
      </c>
      <c r="P81" s="5">
        <f t="shared" si="11"/>
        <v>78499.999999999563</v>
      </c>
    </row>
    <row r="82" spans="1:16" x14ac:dyDescent="0.2">
      <c r="A82" t="s">
        <v>26</v>
      </c>
      <c r="B82" t="s">
        <v>81</v>
      </c>
      <c r="C82" s="8" t="s">
        <v>21</v>
      </c>
      <c r="D82" t="s">
        <v>17</v>
      </c>
      <c r="E82" t="s">
        <v>20</v>
      </c>
      <c r="F82" s="9">
        <v>36923</v>
      </c>
      <c r="G82" s="10">
        <v>500000</v>
      </c>
      <c r="H82" s="8">
        <v>8.02</v>
      </c>
      <c r="I82" s="23">
        <v>1.57</v>
      </c>
      <c r="J82" s="8">
        <v>6.2930000000000001</v>
      </c>
      <c r="K82">
        <f t="shared" si="6"/>
        <v>500000</v>
      </c>
      <c r="L82" t="str">
        <f t="shared" si="7"/>
        <v>BUY</v>
      </c>
      <c r="M82" t="str">
        <f t="shared" si="8"/>
        <v>PUT</v>
      </c>
      <c r="N82" t="str">
        <f t="shared" si="9"/>
        <v>BUY - PUT</v>
      </c>
      <c r="O82">
        <f t="shared" si="10"/>
        <v>7.8630000000000004</v>
      </c>
      <c r="P82" s="5">
        <f t="shared" si="11"/>
        <v>0</v>
      </c>
    </row>
    <row r="83" spans="1:16" x14ac:dyDescent="0.2">
      <c r="A83" t="s">
        <v>25</v>
      </c>
      <c r="B83" t="s">
        <v>82</v>
      </c>
      <c r="C83" s="8" t="s">
        <v>21</v>
      </c>
      <c r="D83" t="s">
        <v>17</v>
      </c>
      <c r="E83" t="s">
        <v>20</v>
      </c>
      <c r="F83" s="9">
        <v>36923</v>
      </c>
      <c r="G83" s="10">
        <v>840000</v>
      </c>
      <c r="H83" s="8">
        <v>8.02</v>
      </c>
      <c r="I83" s="23">
        <v>0.75</v>
      </c>
      <c r="J83" s="8">
        <v>6.2930000000000001</v>
      </c>
      <c r="K83">
        <f t="shared" si="6"/>
        <v>840000</v>
      </c>
      <c r="L83" t="str">
        <f t="shared" si="7"/>
        <v>BUY</v>
      </c>
      <c r="M83" t="str">
        <f t="shared" si="8"/>
        <v>PUT</v>
      </c>
      <c r="N83" t="str">
        <f t="shared" si="9"/>
        <v>BUY - PUT</v>
      </c>
      <c r="O83">
        <f t="shared" si="10"/>
        <v>7.0430000000000001</v>
      </c>
      <c r="P83" s="5">
        <f t="shared" si="11"/>
        <v>0</v>
      </c>
    </row>
    <row r="84" spans="1:16" x14ac:dyDescent="0.2">
      <c r="A84" s="7" t="s">
        <v>29</v>
      </c>
      <c r="B84" t="s">
        <v>83</v>
      </c>
      <c r="C84" s="8" t="s">
        <v>21</v>
      </c>
      <c r="D84" t="s">
        <v>17</v>
      </c>
      <c r="E84" t="s">
        <v>18</v>
      </c>
      <c r="F84" s="9">
        <v>36923</v>
      </c>
      <c r="G84" s="10">
        <v>-280000</v>
      </c>
      <c r="H84" s="8">
        <v>8.02</v>
      </c>
      <c r="I84">
        <v>1.75</v>
      </c>
      <c r="J84" s="8">
        <v>6.2930000000000001</v>
      </c>
      <c r="K84">
        <f t="shared" si="6"/>
        <v>280000</v>
      </c>
      <c r="L84" t="str">
        <f t="shared" si="7"/>
        <v>SELL</v>
      </c>
      <c r="M84" t="str">
        <f t="shared" si="8"/>
        <v>CALL</v>
      </c>
      <c r="N84" t="str">
        <f t="shared" si="9"/>
        <v>SELL - CALL</v>
      </c>
      <c r="O84">
        <f t="shared" si="10"/>
        <v>8.0429999999999993</v>
      </c>
      <c r="P84" s="5">
        <f t="shared" si="11"/>
        <v>0</v>
      </c>
    </row>
    <row r="85" spans="1:16" x14ac:dyDescent="0.2">
      <c r="A85" t="s">
        <v>29</v>
      </c>
      <c r="B85" t="s">
        <v>84</v>
      </c>
      <c r="C85" s="8" t="s">
        <v>21</v>
      </c>
      <c r="D85" t="s">
        <v>17</v>
      </c>
      <c r="E85" t="s">
        <v>18</v>
      </c>
      <c r="F85" s="9">
        <v>36923</v>
      </c>
      <c r="G85" s="10">
        <v>280000</v>
      </c>
      <c r="H85" s="8">
        <v>8.02</v>
      </c>
      <c r="I85" s="23">
        <v>2.5</v>
      </c>
      <c r="J85" s="8">
        <v>6.2930000000000001</v>
      </c>
      <c r="K85">
        <f t="shared" si="6"/>
        <v>280000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8.7929999999999993</v>
      </c>
      <c r="P85" s="5">
        <f t="shared" si="11"/>
        <v>0</v>
      </c>
    </row>
    <row r="86" spans="1:16" x14ac:dyDescent="0.2">
      <c r="A86" t="s">
        <v>50</v>
      </c>
      <c r="B86" t="s">
        <v>85</v>
      </c>
      <c r="C86" s="8" t="s">
        <v>21</v>
      </c>
      <c r="D86" t="s">
        <v>17</v>
      </c>
      <c r="E86" t="s">
        <v>20</v>
      </c>
      <c r="F86" s="9">
        <v>36923</v>
      </c>
      <c r="G86" s="10">
        <v>500000</v>
      </c>
      <c r="H86" s="8">
        <v>8.02</v>
      </c>
      <c r="I86" s="23">
        <v>0.4</v>
      </c>
      <c r="J86" s="8">
        <v>6.2930000000000001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6.6930000000000005</v>
      </c>
      <c r="P86" s="5">
        <f t="shared" si="11"/>
        <v>0</v>
      </c>
    </row>
    <row r="87" spans="1:16" x14ac:dyDescent="0.2">
      <c r="A87" s="6" t="s">
        <v>28</v>
      </c>
      <c r="B87" t="s">
        <v>246</v>
      </c>
      <c r="C87" s="8" t="s">
        <v>21</v>
      </c>
      <c r="D87" t="s">
        <v>17</v>
      </c>
      <c r="E87" t="s">
        <v>20</v>
      </c>
      <c r="F87" s="9">
        <v>36923</v>
      </c>
      <c r="G87" s="10">
        <v>-1000000</v>
      </c>
      <c r="H87" s="8">
        <v>8.02</v>
      </c>
      <c r="I87">
        <v>1.7</v>
      </c>
      <c r="J87" s="8">
        <v>6.2930000000000001</v>
      </c>
      <c r="K87">
        <f t="shared" si="6"/>
        <v>1000000</v>
      </c>
      <c r="L87" t="str">
        <f t="shared" si="7"/>
        <v>SELL</v>
      </c>
      <c r="M87" t="str">
        <f t="shared" si="8"/>
        <v>PUT</v>
      </c>
      <c r="N87" t="str">
        <f t="shared" si="9"/>
        <v>SELL - PUT</v>
      </c>
      <c r="O87">
        <f t="shared" si="10"/>
        <v>7.9930000000000003</v>
      </c>
      <c r="P87" s="5">
        <f t="shared" si="11"/>
        <v>0</v>
      </c>
    </row>
    <row r="88" spans="1:16" x14ac:dyDescent="0.2">
      <c r="A88" t="s">
        <v>28</v>
      </c>
      <c r="B88" t="s">
        <v>247</v>
      </c>
      <c r="C88" s="8" t="s">
        <v>21</v>
      </c>
      <c r="D88" t="s">
        <v>17</v>
      </c>
      <c r="E88" t="s">
        <v>20</v>
      </c>
      <c r="F88" s="9">
        <v>36923</v>
      </c>
      <c r="G88" s="10">
        <v>1000000</v>
      </c>
      <c r="H88" s="8">
        <v>8.02</v>
      </c>
      <c r="I88">
        <v>1</v>
      </c>
      <c r="J88" s="8">
        <v>6.2930000000000001</v>
      </c>
      <c r="K88">
        <f t="shared" si="6"/>
        <v>1000000</v>
      </c>
      <c r="L88" t="str">
        <f t="shared" si="7"/>
        <v>BUY</v>
      </c>
      <c r="M88" t="str">
        <f t="shared" si="8"/>
        <v>PUT</v>
      </c>
      <c r="N88" t="str">
        <f t="shared" si="9"/>
        <v>BUY - PUT</v>
      </c>
      <c r="O88">
        <f t="shared" si="10"/>
        <v>7.2930000000000001</v>
      </c>
      <c r="P88" s="5">
        <f t="shared" si="11"/>
        <v>0</v>
      </c>
    </row>
    <row r="89" spans="1:16" x14ac:dyDescent="0.2">
      <c r="A89" s="7" t="s">
        <v>28</v>
      </c>
      <c r="B89" t="s">
        <v>86</v>
      </c>
      <c r="C89" s="8" t="s">
        <v>21</v>
      </c>
      <c r="D89" t="s">
        <v>17</v>
      </c>
      <c r="E89" t="s">
        <v>18</v>
      </c>
      <c r="F89" s="9">
        <v>36923</v>
      </c>
      <c r="G89" s="10">
        <v>-500000</v>
      </c>
      <c r="H89" s="8">
        <v>8.02</v>
      </c>
      <c r="I89">
        <v>5</v>
      </c>
      <c r="J89" s="8">
        <v>6.2930000000000001</v>
      </c>
      <c r="K89">
        <f t="shared" si="6"/>
        <v>500000</v>
      </c>
      <c r="L89" t="str">
        <f t="shared" si="7"/>
        <v>SELL</v>
      </c>
      <c r="M89" t="str">
        <f t="shared" si="8"/>
        <v>CALL</v>
      </c>
      <c r="N89" t="str">
        <f t="shared" si="9"/>
        <v>SELL - CALL</v>
      </c>
      <c r="O89">
        <f t="shared" si="10"/>
        <v>11.292999999999999</v>
      </c>
      <c r="P89" s="5">
        <f t="shared" si="11"/>
        <v>0</v>
      </c>
    </row>
    <row r="90" spans="1:16" x14ac:dyDescent="0.2">
      <c r="A90" s="7" t="s">
        <v>28</v>
      </c>
      <c r="B90" t="s">
        <v>87</v>
      </c>
      <c r="C90" s="8" t="s">
        <v>21</v>
      </c>
      <c r="D90" t="s">
        <v>17</v>
      </c>
      <c r="E90" t="s">
        <v>18</v>
      </c>
      <c r="F90" s="9">
        <v>36923</v>
      </c>
      <c r="G90" s="10">
        <v>-500000</v>
      </c>
      <c r="H90" s="8">
        <v>8.02</v>
      </c>
      <c r="I90">
        <v>1.6</v>
      </c>
      <c r="J90" s="8">
        <v>6.2930000000000001</v>
      </c>
      <c r="K90">
        <f t="shared" si="6"/>
        <v>500000</v>
      </c>
      <c r="L90" t="str">
        <f t="shared" si="7"/>
        <v>SELL</v>
      </c>
      <c r="M90" t="str">
        <f t="shared" si="8"/>
        <v>CALL</v>
      </c>
      <c r="N90" t="str">
        <f t="shared" si="9"/>
        <v>SELL - CALL</v>
      </c>
      <c r="O90">
        <f t="shared" si="10"/>
        <v>7.8930000000000007</v>
      </c>
      <c r="P90" s="5">
        <f t="shared" si="11"/>
        <v>-63499.999999999447</v>
      </c>
    </row>
    <row r="91" spans="1:16" x14ac:dyDescent="0.2">
      <c r="A91" t="s">
        <v>28</v>
      </c>
      <c r="B91" t="s">
        <v>88</v>
      </c>
      <c r="C91" s="8" t="s">
        <v>21</v>
      </c>
      <c r="D91" t="s">
        <v>17</v>
      </c>
      <c r="E91" t="s">
        <v>20</v>
      </c>
      <c r="F91" s="9">
        <v>36923</v>
      </c>
      <c r="G91" s="10">
        <v>-500000</v>
      </c>
      <c r="H91" s="8">
        <v>8.02</v>
      </c>
      <c r="I91">
        <v>1.6</v>
      </c>
      <c r="J91" s="8">
        <v>6.2930000000000001</v>
      </c>
      <c r="K91">
        <f t="shared" si="6"/>
        <v>500000</v>
      </c>
      <c r="L91" t="str">
        <f t="shared" si="7"/>
        <v>SELL</v>
      </c>
      <c r="M91" t="str">
        <f t="shared" si="8"/>
        <v>PUT</v>
      </c>
      <c r="N91" t="str">
        <f t="shared" si="9"/>
        <v>SELL - PUT</v>
      </c>
      <c r="O91">
        <f t="shared" si="10"/>
        <v>7.8930000000000007</v>
      </c>
      <c r="P91" s="5">
        <f t="shared" si="11"/>
        <v>0</v>
      </c>
    </row>
    <row r="92" spans="1:16" x14ac:dyDescent="0.2">
      <c r="A92" s="6" t="s">
        <v>28</v>
      </c>
      <c r="B92" t="s">
        <v>228</v>
      </c>
      <c r="C92" s="8" t="s">
        <v>21</v>
      </c>
      <c r="D92" t="s">
        <v>17</v>
      </c>
      <c r="E92" t="s">
        <v>18</v>
      </c>
      <c r="F92" s="9">
        <v>36923</v>
      </c>
      <c r="G92" s="10">
        <v>-500000</v>
      </c>
      <c r="H92" s="8">
        <v>8.02</v>
      </c>
      <c r="I92">
        <v>2.5</v>
      </c>
      <c r="J92" s="8">
        <v>6.2930000000000001</v>
      </c>
      <c r="K92">
        <f t="shared" si="6"/>
        <v>500000</v>
      </c>
      <c r="L92" t="str">
        <f t="shared" si="7"/>
        <v>SELL</v>
      </c>
      <c r="M92" t="str">
        <f t="shared" si="8"/>
        <v>CALL</v>
      </c>
      <c r="N92" t="str">
        <f t="shared" si="9"/>
        <v>SELL - CALL</v>
      </c>
      <c r="O92">
        <f t="shared" si="10"/>
        <v>8.7929999999999993</v>
      </c>
      <c r="P92" s="5">
        <f t="shared" si="11"/>
        <v>0</v>
      </c>
    </row>
    <row r="93" spans="1:16" x14ac:dyDescent="0.2">
      <c r="A93" s="6" t="s">
        <v>28</v>
      </c>
      <c r="B93" t="s">
        <v>89</v>
      </c>
      <c r="C93" s="8" t="s">
        <v>21</v>
      </c>
      <c r="D93" t="s">
        <v>17</v>
      </c>
      <c r="E93" t="s">
        <v>20</v>
      </c>
      <c r="F93" s="9">
        <v>36923</v>
      </c>
      <c r="G93" s="10">
        <v>500000</v>
      </c>
      <c r="H93" s="8">
        <v>8.02</v>
      </c>
      <c r="I93">
        <v>0.75</v>
      </c>
      <c r="J93" s="8">
        <v>6.2930000000000001</v>
      </c>
      <c r="K93">
        <f t="shared" si="6"/>
        <v>500000</v>
      </c>
      <c r="L93" t="str">
        <f t="shared" si="7"/>
        <v>BUY</v>
      </c>
      <c r="M93" t="str">
        <f t="shared" si="8"/>
        <v>PUT</v>
      </c>
      <c r="N93" t="str">
        <f t="shared" si="9"/>
        <v>BUY - PUT</v>
      </c>
      <c r="O93">
        <f t="shared" si="10"/>
        <v>7.0430000000000001</v>
      </c>
      <c r="P93" s="5">
        <f t="shared" si="11"/>
        <v>0</v>
      </c>
    </row>
    <row r="94" spans="1:16" x14ac:dyDescent="0.2">
      <c r="A94" t="s">
        <v>28</v>
      </c>
      <c r="B94" t="s">
        <v>90</v>
      </c>
      <c r="C94" s="8" t="s">
        <v>21</v>
      </c>
      <c r="D94" t="s">
        <v>17</v>
      </c>
      <c r="E94" t="s">
        <v>18</v>
      </c>
      <c r="F94" s="9">
        <v>36923</v>
      </c>
      <c r="G94" s="10">
        <v>-500000</v>
      </c>
      <c r="H94" s="8">
        <v>8.02</v>
      </c>
      <c r="I94" s="23">
        <v>2.5</v>
      </c>
      <c r="J94" s="8">
        <v>6.2930000000000001</v>
      </c>
      <c r="K94">
        <f t="shared" si="6"/>
        <v>500000</v>
      </c>
      <c r="L94" t="str">
        <f t="shared" si="7"/>
        <v>SELL</v>
      </c>
      <c r="M94" t="str">
        <f t="shared" si="8"/>
        <v>CALL</v>
      </c>
      <c r="N94" t="str">
        <f t="shared" si="9"/>
        <v>SELL - CALL</v>
      </c>
      <c r="O94">
        <f t="shared" si="10"/>
        <v>8.7929999999999993</v>
      </c>
      <c r="P94" s="5">
        <f t="shared" si="11"/>
        <v>0</v>
      </c>
    </row>
    <row r="95" spans="1:16" x14ac:dyDescent="0.2">
      <c r="A95" s="7" t="s">
        <v>30</v>
      </c>
      <c r="B95" t="s">
        <v>91</v>
      </c>
      <c r="C95" s="8" t="s">
        <v>21</v>
      </c>
      <c r="D95" t="s">
        <v>17</v>
      </c>
      <c r="E95" t="s">
        <v>20</v>
      </c>
      <c r="F95" s="9">
        <v>36923</v>
      </c>
      <c r="G95" s="10">
        <v>500000</v>
      </c>
      <c r="H95" s="8">
        <v>8.02</v>
      </c>
      <c r="I95">
        <v>0.7</v>
      </c>
      <c r="J95" s="8">
        <v>6.2930000000000001</v>
      </c>
      <c r="K95">
        <f t="shared" si="6"/>
        <v>500000</v>
      </c>
      <c r="L95" t="str">
        <f t="shared" si="7"/>
        <v>BUY</v>
      </c>
      <c r="M95" t="str">
        <f t="shared" si="8"/>
        <v>PUT</v>
      </c>
      <c r="N95" t="str">
        <f t="shared" si="9"/>
        <v>BUY - PUT</v>
      </c>
      <c r="O95">
        <f t="shared" si="10"/>
        <v>6.9930000000000003</v>
      </c>
      <c r="P95" s="5">
        <f t="shared" si="11"/>
        <v>0</v>
      </c>
    </row>
    <row r="96" spans="1:16" x14ac:dyDescent="0.2">
      <c r="A96" t="s">
        <v>25</v>
      </c>
      <c r="B96" t="s">
        <v>92</v>
      </c>
      <c r="C96" s="8" t="s">
        <v>21</v>
      </c>
      <c r="D96" t="s">
        <v>17</v>
      </c>
      <c r="E96" t="s">
        <v>20</v>
      </c>
      <c r="F96" s="9">
        <v>36923</v>
      </c>
      <c r="G96" s="10">
        <v>1500000</v>
      </c>
      <c r="H96" s="8">
        <v>8.02</v>
      </c>
      <c r="I96">
        <v>0.75</v>
      </c>
      <c r="J96" s="8">
        <v>6.2930000000000001</v>
      </c>
      <c r="K96">
        <f t="shared" si="6"/>
        <v>1500000</v>
      </c>
      <c r="L96" t="str">
        <f t="shared" si="7"/>
        <v>BUY</v>
      </c>
      <c r="M96" t="str">
        <f t="shared" si="8"/>
        <v>PUT</v>
      </c>
      <c r="N96" t="str">
        <f t="shared" si="9"/>
        <v>BUY - PUT</v>
      </c>
      <c r="O96">
        <f t="shared" si="10"/>
        <v>7.0430000000000001</v>
      </c>
      <c r="P96" s="5">
        <f t="shared" si="11"/>
        <v>0</v>
      </c>
    </row>
    <row r="97" spans="1:16" x14ac:dyDescent="0.2">
      <c r="A97" t="s">
        <v>25</v>
      </c>
      <c r="B97" t="s">
        <v>229</v>
      </c>
      <c r="C97" s="8" t="s">
        <v>21</v>
      </c>
      <c r="D97" t="s">
        <v>17</v>
      </c>
      <c r="E97" t="s">
        <v>20</v>
      </c>
      <c r="F97" s="9">
        <v>36923</v>
      </c>
      <c r="G97" s="10">
        <v>840000</v>
      </c>
      <c r="H97" s="8">
        <v>8.02</v>
      </c>
      <c r="I97" s="23">
        <v>0.75</v>
      </c>
      <c r="J97" s="8">
        <v>6.2930000000000001</v>
      </c>
      <c r="K97">
        <f t="shared" si="6"/>
        <v>840000</v>
      </c>
      <c r="L97" t="str">
        <f t="shared" si="7"/>
        <v>BUY</v>
      </c>
      <c r="M97" t="str">
        <f t="shared" si="8"/>
        <v>PUT</v>
      </c>
      <c r="N97" t="str">
        <f t="shared" si="9"/>
        <v>BUY - PUT</v>
      </c>
      <c r="O97">
        <f t="shared" si="10"/>
        <v>7.0430000000000001</v>
      </c>
      <c r="P97" s="5">
        <f t="shared" si="11"/>
        <v>0</v>
      </c>
    </row>
    <row r="98" spans="1:16" x14ac:dyDescent="0.2">
      <c r="A98" s="6" t="s">
        <v>28</v>
      </c>
      <c r="B98" t="s">
        <v>94</v>
      </c>
      <c r="C98" s="8" t="s">
        <v>21</v>
      </c>
      <c r="D98" t="s">
        <v>17</v>
      </c>
      <c r="E98" t="s">
        <v>18</v>
      </c>
      <c r="F98" s="9">
        <v>36923</v>
      </c>
      <c r="G98" s="10">
        <v>-500000</v>
      </c>
      <c r="H98" s="8">
        <v>8.02</v>
      </c>
      <c r="I98">
        <v>1.6</v>
      </c>
      <c r="J98" s="8">
        <v>6.2930000000000001</v>
      </c>
      <c r="K98">
        <f t="shared" si="6"/>
        <v>500000</v>
      </c>
      <c r="L98" t="str">
        <f t="shared" si="7"/>
        <v>SELL</v>
      </c>
      <c r="M98" t="str">
        <f t="shared" si="8"/>
        <v>CALL</v>
      </c>
      <c r="N98" t="str">
        <f t="shared" si="9"/>
        <v>SELL - CALL</v>
      </c>
      <c r="O98">
        <f t="shared" si="10"/>
        <v>7.8930000000000007</v>
      </c>
      <c r="P98" s="5">
        <f t="shared" si="11"/>
        <v>-63499.999999999447</v>
      </c>
    </row>
    <row r="99" spans="1:16" x14ac:dyDescent="0.2">
      <c r="A99" t="s">
        <v>28</v>
      </c>
      <c r="B99" t="s">
        <v>95</v>
      </c>
      <c r="C99" s="8" t="s">
        <v>21</v>
      </c>
      <c r="D99" t="s">
        <v>17</v>
      </c>
      <c r="E99" t="s">
        <v>20</v>
      </c>
      <c r="F99" s="9">
        <v>36923</v>
      </c>
      <c r="G99" s="10">
        <v>-500000</v>
      </c>
      <c r="H99" s="8">
        <v>8.02</v>
      </c>
      <c r="I99" s="23">
        <v>1.6</v>
      </c>
      <c r="J99" s="8">
        <v>6.2930000000000001</v>
      </c>
      <c r="K99">
        <f t="shared" si="6"/>
        <v>500000</v>
      </c>
      <c r="L99" t="str">
        <f t="shared" si="7"/>
        <v>SELL</v>
      </c>
      <c r="M99" t="str">
        <f t="shared" si="8"/>
        <v>PUT</v>
      </c>
      <c r="N99" t="str">
        <f t="shared" si="9"/>
        <v>SELL - PUT</v>
      </c>
      <c r="O99">
        <f t="shared" si="10"/>
        <v>7.8930000000000007</v>
      </c>
      <c r="P99" s="5">
        <f t="shared" si="11"/>
        <v>0</v>
      </c>
    </row>
    <row r="100" spans="1:16" x14ac:dyDescent="0.2">
      <c r="A100" t="s">
        <v>28</v>
      </c>
      <c r="B100" t="s">
        <v>98</v>
      </c>
      <c r="C100" s="8" t="s">
        <v>21</v>
      </c>
      <c r="D100" t="s">
        <v>17</v>
      </c>
      <c r="E100" t="s">
        <v>18</v>
      </c>
      <c r="F100" s="9">
        <v>36923</v>
      </c>
      <c r="G100" s="10">
        <v>500000</v>
      </c>
      <c r="H100" s="8">
        <v>8.02</v>
      </c>
      <c r="I100" s="23">
        <v>2.2999999999999998</v>
      </c>
      <c r="J100" s="8">
        <v>6.2930000000000001</v>
      </c>
      <c r="K100">
        <f t="shared" si="6"/>
        <v>500000</v>
      </c>
      <c r="L100" t="str">
        <f t="shared" si="7"/>
        <v>BUY</v>
      </c>
      <c r="M100" t="str">
        <f t="shared" si="8"/>
        <v>CALL</v>
      </c>
      <c r="N100" t="str">
        <f t="shared" si="9"/>
        <v>BUY - CALL</v>
      </c>
      <c r="O100">
        <f t="shared" si="10"/>
        <v>8.593</v>
      </c>
      <c r="P100" s="5">
        <f t="shared" si="11"/>
        <v>0</v>
      </c>
    </row>
    <row r="101" spans="1:16" x14ac:dyDescent="0.2">
      <c r="A101" s="6" t="s">
        <v>37</v>
      </c>
      <c r="B101" t="s">
        <v>99</v>
      </c>
      <c r="C101" s="8" t="s">
        <v>21</v>
      </c>
      <c r="D101" t="s">
        <v>17</v>
      </c>
      <c r="E101" t="s">
        <v>20</v>
      </c>
      <c r="F101" s="9">
        <v>36923</v>
      </c>
      <c r="G101" s="10">
        <v>1000000</v>
      </c>
      <c r="H101" s="8">
        <v>8.02</v>
      </c>
      <c r="I101">
        <v>0.95</v>
      </c>
      <c r="J101" s="8">
        <v>6.2930000000000001</v>
      </c>
      <c r="K101">
        <f t="shared" si="6"/>
        <v>1000000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7.2430000000000003</v>
      </c>
      <c r="P101" s="5">
        <f t="shared" si="11"/>
        <v>0</v>
      </c>
    </row>
    <row r="102" spans="1:16" x14ac:dyDescent="0.2">
      <c r="A102" t="s">
        <v>37</v>
      </c>
      <c r="B102" t="s">
        <v>104</v>
      </c>
      <c r="C102" s="8" t="s">
        <v>21</v>
      </c>
      <c r="D102" t="s">
        <v>17</v>
      </c>
      <c r="E102" t="s">
        <v>20</v>
      </c>
      <c r="F102" s="9">
        <v>36923</v>
      </c>
      <c r="G102" s="10">
        <v>500000</v>
      </c>
      <c r="H102" s="8">
        <v>8.02</v>
      </c>
      <c r="I102" s="23">
        <v>0.95</v>
      </c>
      <c r="J102" s="8">
        <v>6.2930000000000001</v>
      </c>
      <c r="K102">
        <f t="shared" si="6"/>
        <v>500000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7.2430000000000003</v>
      </c>
      <c r="P102" s="5">
        <f t="shared" si="11"/>
        <v>0</v>
      </c>
    </row>
    <row r="103" spans="1:16" x14ac:dyDescent="0.2">
      <c r="A103" t="s">
        <v>28</v>
      </c>
      <c r="B103" t="s">
        <v>105</v>
      </c>
      <c r="C103" s="8" t="s">
        <v>21</v>
      </c>
      <c r="D103" t="s">
        <v>17</v>
      </c>
      <c r="E103" t="s">
        <v>18</v>
      </c>
      <c r="F103" s="9">
        <v>36923</v>
      </c>
      <c r="G103" s="10">
        <v>-1000000</v>
      </c>
      <c r="H103" s="8">
        <v>8.02</v>
      </c>
      <c r="I103" s="23">
        <v>1.7</v>
      </c>
      <c r="J103" s="8">
        <v>6.2930000000000001</v>
      </c>
      <c r="K103">
        <f t="shared" si="6"/>
        <v>1000000</v>
      </c>
      <c r="L103" t="str">
        <f t="shared" si="7"/>
        <v>SELL</v>
      </c>
      <c r="M103" t="str">
        <f t="shared" si="8"/>
        <v>CALL</v>
      </c>
      <c r="N103" t="str">
        <f t="shared" si="9"/>
        <v>SELL - CALL</v>
      </c>
      <c r="O103">
        <f t="shared" si="10"/>
        <v>7.9930000000000003</v>
      </c>
      <c r="P103" s="5">
        <f t="shared" si="11"/>
        <v>-26999.999999999247</v>
      </c>
    </row>
    <row r="104" spans="1:16" x14ac:dyDescent="0.2">
      <c r="A104" t="s">
        <v>28</v>
      </c>
      <c r="B104" t="s">
        <v>106</v>
      </c>
      <c r="C104" s="8" t="s">
        <v>21</v>
      </c>
      <c r="D104" t="s">
        <v>17</v>
      </c>
      <c r="E104" t="s">
        <v>20</v>
      </c>
      <c r="F104" s="9">
        <v>36923</v>
      </c>
      <c r="G104" s="10">
        <v>-1000000</v>
      </c>
      <c r="H104" s="8">
        <v>8.02</v>
      </c>
      <c r="I104" s="23">
        <v>1.7</v>
      </c>
      <c r="J104" s="8">
        <v>6.2930000000000001</v>
      </c>
      <c r="K104">
        <f t="shared" si="6"/>
        <v>1000000</v>
      </c>
      <c r="L104" t="str">
        <f t="shared" si="7"/>
        <v>SELL</v>
      </c>
      <c r="M104" t="str">
        <f t="shared" si="8"/>
        <v>PUT</v>
      </c>
      <c r="N104" t="str">
        <f t="shared" si="9"/>
        <v>SELL - PUT</v>
      </c>
      <c r="O104">
        <f t="shared" si="10"/>
        <v>7.9930000000000003</v>
      </c>
      <c r="P104" s="5">
        <f t="shared" si="11"/>
        <v>0</v>
      </c>
    </row>
    <row r="105" spans="1:16" x14ac:dyDescent="0.2">
      <c r="A105" t="s">
        <v>27</v>
      </c>
      <c r="B105" t="s">
        <v>111</v>
      </c>
      <c r="C105" s="8" t="s">
        <v>21</v>
      </c>
      <c r="D105" t="s">
        <v>17</v>
      </c>
      <c r="E105" t="s">
        <v>18</v>
      </c>
      <c r="F105" s="9">
        <v>36923</v>
      </c>
      <c r="G105" s="10">
        <v>280000</v>
      </c>
      <c r="H105" s="8">
        <v>8.02</v>
      </c>
      <c r="I105" s="23">
        <v>2.5</v>
      </c>
      <c r="J105" s="8">
        <v>6.2930000000000001</v>
      </c>
      <c r="K105">
        <f t="shared" si="6"/>
        <v>280000</v>
      </c>
      <c r="L105" t="str">
        <f t="shared" si="7"/>
        <v>BUY</v>
      </c>
      <c r="M105" t="str">
        <f t="shared" si="8"/>
        <v>CALL</v>
      </c>
      <c r="N105" t="str">
        <f t="shared" si="9"/>
        <v>BUY - CALL</v>
      </c>
      <c r="O105">
        <f t="shared" si="10"/>
        <v>8.7929999999999993</v>
      </c>
      <c r="P105" s="5">
        <f t="shared" si="11"/>
        <v>0</v>
      </c>
    </row>
    <row r="106" spans="1:16" x14ac:dyDescent="0.2">
      <c r="A106" t="s">
        <v>28</v>
      </c>
      <c r="B106" t="s">
        <v>114</v>
      </c>
      <c r="C106" s="8" t="s">
        <v>21</v>
      </c>
      <c r="D106" t="s">
        <v>17</v>
      </c>
      <c r="E106" t="s">
        <v>20</v>
      </c>
      <c r="F106" s="9">
        <v>36923</v>
      </c>
      <c r="G106" s="10">
        <v>-1000000</v>
      </c>
      <c r="H106" s="8">
        <v>8.02</v>
      </c>
      <c r="I106" s="23">
        <v>1.3</v>
      </c>
      <c r="J106" s="8">
        <v>6.2930000000000001</v>
      </c>
      <c r="K106">
        <f t="shared" si="6"/>
        <v>1000000</v>
      </c>
      <c r="L106" t="str">
        <f t="shared" si="7"/>
        <v>SELL</v>
      </c>
      <c r="M106" t="str">
        <f t="shared" si="8"/>
        <v>PUT</v>
      </c>
      <c r="N106" t="str">
        <f t="shared" si="9"/>
        <v>SELL - PUT</v>
      </c>
      <c r="O106">
        <f t="shared" si="10"/>
        <v>7.593</v>
      </c>
      <c r="P106" s="5">
        <f t="shared" si="11"/>
        <v>0</v>
      </c>
    </row>
    <row r="107" spans="1:16" x14ac:dyDescent="0.2">
      <c r="A107" t="s">
        <v>26</v>
      </c>
      <c r="B107" t="s">
        <v>115</v>
      </c>
      <c r="C107" s="8" t="s">
        <v>21</v>
      </c>
      <c r="D107" t="s">
        <v>17</v>
      </c>
      <c r="E107" t="s">
        <v>18</v>
      </c>
      <c r="F107" s="9">
        <v>36923</v>
      </c>
      <c r="G107" s="10">
        <v>140000</v>
      </c>
      <c r="H107" s="8">
        <v>8.02</v>
      </c>
      <c r="I107" s="23">
        <v>1.3</v>
      </c>
      <c r="J107" s="8">
        <v>6.2930000000000001</v>
      </c>
      <c r="K107">
        <f t="shared" si="6"/>
        <v>140000</v>
      </c>
      <c r="L107" t="str">
        <f t="shared" si="7"/>
        <v>BUY</v>
      </c>
      <c r="M107" t="str">
        <f t="shared" si="8"/>
        <v>CALL</v>
      </c>
      <c r="N107" t="str">
        <f t="shared" si="9"/>
        <v>BUY - CALL</v>
      </c>
      <c r="O107">
        <f t="shared" si="10"/>
        <v>7.593</v>
      </c>
      <c r="P107" s="5">
        <f t="shared" si="11"/>
        <v>59779.999999999942</v>
      </c>
    </row>
    <row r="108" spans="1:16" x14ac:dyDescent="0.2">
      <c r="A108" t="s">
        <v>26</v>
      </c>
      <c r="B108" t="s">
        <v>116</v>
      </c>
      <c r="C108" s="8" t="s">
        <v>21</v>
      </c>
      <c r="D108" t="s">
        <v>17</v>
      </c>
      <c r="E108" t="s">
        <v>20</v>
      </c>
      <c r="F108" s="9">
        <v>36923</v>
      </c>
      <c r="G108" s="10">
        <v>140000</v>
      </c>
      <c r="H108" s="8">
        <v>8.02</v>
      </c>
      <c r="I108" s="23">
        <v>1.3</v>
      </c>
      <c r="J108" s="8">
        <v>6.2930000000000001</v>
      </c>
      <c r="K108">
        <f t="shared" si="6"/>
        <v>140000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7.593</v>
      </c>
      <c r="P108" s="5">
        <f t="shared" si="11"/>
        <v>0</v>
      </c>
    </row>
    <row r="109" spans="1:16" x14ac:dyDescent="0.2">
      <c r="A109" s="6" t="s">
        <v>28</v>
      </c>
      <c r="B109" t="s">
        <v>124</v>
      </c>
      <c r="C109" s="8" t="s">
        <v>21</v>
      </c>
      <c r="D109" t="s">
        <v>17</v>
      </c>
      <c r="E109" t="s">
        <v>20</v>
      </c>
      <c r="F109" s="9">
        <v>36923</v>
      </c>
      <c r="G109" s="10">
        <v>500000</v>
      </c>
      <c r="H109" s="8">
        <v>8.02</v>
      </c>
      <c r="I109">
        <v>1</v>
      </c>
      <c r="J109" s="8">
        <v>6.2930000000000001</v>
      </c>
      <c r="K109">
        <f t="shared" si="6"/>
        <v>500000</v>
      </c>
      <c r="L109" t="str">
        <f t="shared" si="7"/>
        <v>BUY</v>
      </c>
      <c r="M109" t="str">
        <f t="shared" si="8"/>
        <v>PUT</v>
      </c>
      <c r="N109" t="str">
        <f t="shared" si="9"/>
        <v>BUY - PUT</v>
      </c>
      <c r="O109">
        <f t="shared" si="10"/>
        <v>7.2930000000000001</v>
      </c>
      <c r="P109" s="5">
        <f t="shared" si="11"/>
        <v>0</v>
      </c>
    </row>
    <row r="110" spans="1:16" x14ac:dyDescent="0.2">
      <c r="A110" s="12" t="s">
        <v>28</v>
      </c>
      <c r="B110" t="s">
        <v>125</v>
      </c>
      <c r="C110" s="8" t="s">
        <v>21</v>
      </c>
      <c r="D110" t="s">
        <v>17</v>
      </c>
      <c r="E110" t="s">
        <v>18</v>
      </c>
      <c r="F110" s="9">
        <v>36923</v>
      </c>
      <c r="G110" s="10">
        <v>-280000</v>
      </c>
      <c r="H110" s="8">
        <v>8.02</v>
      </c>
      <c r="I110">
        <v>2.5</v>
      </c>
      <c r="J110" s="8">
        <v>6.2930000000000001</v>
      </c>
      <c r="K110">
        <f t="shared" si="6"/>
        <v>280000</v>
      </c>
      <c r="L110" t="str">
        <f t="shared" si="7"/>
        <v>SELL</v>
      </c>
      <c r="M110" t="str">
        <f t="shared" si="8"/>
        <v>CALL</v>
      </c>
      <c r="N110" t="str">
        <f t="shared" si="9"/>
        <v>SELL - CALL</v>
      </c>
      <c r="O110">
        <f t="shared" si="10"/>
        <v>8.7929999999999993</v>
      </c>
      <c r="P110" s="5">
        <f t="shared" si="11"/>
        <v>0</v>
      </c>
    </row>
    <row r="111" spans="1:16" x14ac:dyDescent="0.2">
      <c r="A111" s="6" t="s">
        <v>28</v>
      </c>
      <c r="B111" t="s">
        <v>126</v>
      </c>
      <c r="C111" s="8" t="s">
        <v>21</v>
      </c>
      <c r="D111" t="s">
        <v>17</v>
      </c>
      <c r="E111" t="s">
        <v>18</v>
      </c>
      <c r="F111" s="9">
        <v>36923</v>
      </c>
      <c r="G111" s="10">
        <v>-500000</v>
      </c>
      <c r="H111" s="8">
        <v>8.02</v>
      </c>
      <c r="I111">
        <v>1.52</v>
      </c>
      <c r="J111" s="8">
        <v>6.2930000000000001</v>
      </c>
      <c r="K111">
        <f t="shared" si="6"/>
        <v>500000</v>
      </c>
      <c r="L111" t="str">
        <f t="shared" si="7"/>
        <v>SELL</v>
      </c>
      <c r="M111" t="str">
        <f t="shared" si="8"/>
        <v>CALL</v>
      </c>
      <c r="N111" t="str">
        <f t="shared" si="9"/>
        <v>SELL - CALL</v>
      </c>
      <c r="O111">
        <f t="shared" si="10"/>
        <v>7.8130000000000006</v>
      </c>
      <c r="P111" s="5">
        <f t="shared" si="11"/>
        <v>-103499.99999999948</v>
      </c>
    </row>
    <row r="112" spans="1:16" x14ac:dyDescent="0.2">
      <c r="A112" t="s">
        <v>28</v>
      </c>
      <c r="B112" t="s">
        <v>127</v>
      </c>
      <c r="C112" s="8" t="s">
        <v>21</v>
      </c>
      <c r="D112" t="s">
        <v>17</v>
      </c>
      <c r="E112" t="s">
        <v>20</v>
      </c>
      <c r="F112" s="9">
        <v>36923</v>
      </c>
      <c r="G112" s="10">
        <v>-500000</v>
      </c>
      <c r="H112" s="8">
        <v>8.02</v>
      </c>
      <c r="I112">
        <v>1.52</v>
      </c>
      <c r="J112" s="8">
        <v>6.2930000000000001</v>
      </c>
      <c r="K112">
        <f t="shared" si="6"/>
        <v>500000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7.8130000000000006</v>
      </c>
      <c r="P112" s="5">
        <f t="shared" si="11"/>
        <v>0</v>
      </c>
    </row>
    <row r="113" spans="1:16" x14ac:dyDescent="0.2">
      <c r="A113" t="s">
        <v>40</v>
      </c>
      <c r="B113" t="s">
        <v>128</v>
      </c>
      <c r="C113" s="8" t="s">
        <v>21</v>
      </c>
      <c r="D113" t="s">
        <v>17</v>
      </c>
      <c r="E113" t="s">
        <v>18</v>
      </c>
      <c r="F113" s="9">
        <v>36923</v>
      </c>
      <c r="G113" s="10">
        <v>560000</v>
      </c>
      <c r="H113" s="8">
        <v>8.02</v>
      </c>
      <c r="I113" s="23">
        <v>3</v>
      </c>
      <c r="J113" s="8">
        <v>6.2930000000000001</v>
      </c>
      <c r="K113">
        <f t="shared" si="6"/>
        <v>560000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9.2929999999999993</v>
      </c>
      <c r="P113" s="5">
        <f t="shared" si="11"/>
        <v>0</v>
      </c>
    </row>
    <row r="114" spans="1:16" x14ac:dyDescent="0.2">
      <c r="A114" t="s">
        <v>40</v>
      </c>
      <c r="B114" t="s">
        <v>129</v>
      </c>
      <c r="C114" s="8" t="s">
        <v>21</v>
      </c>
      <c r="D114" t="s">
        <v>17</v>
      </c>
      <c r="E114" t="s">
        <v>18</v>
      </c>
      <c r="F114" s="9">
        <v>36923</v>
      </c>
      <c r="G114" s="10">
        <v>-560000</v>
      </c>
      <c r="H114" s="8">
        <v>8.02</v>
      </c>
      <c r="I114" s="23">
        <v>3.5</v>
      </c>
      <c r="J114" s="8">
        <v>6.2930000000000001</v>
      </c>
      <c r="K114">
        <f t="shared" si="6"/>
        <v>560000</v>
      </c>
      <c r="L114" t="str">
        <f t="shared" si="7"/>
        <v>SELL</v>
      </c>
      <c r="M114" t="str">
        <f t="shared" si="8"/>
        <v>CALL</v>
      </c>
      <c r="N114" t="str">
        <f t="shared" si="9"/>
        <v>SELL - CALL</v>
      </c>
      <c r="O114">
        <f t="shared" si="10"/>
        <v>9.7929999999999993</v>
      </c>
      <c r="P114" s="5">
        <f t="shared" si="11"/>
        <v>0</v>
      </c>
    </row>
    <row r="115" spans="1:16" x14ac:dyDescent="0.2">
      <c r="A115" t="s">
        <v>28</v>
      </c>
      <c r="B115" t="s">
        <v>230</v>
      </c>
      <c r="C115" s="8" t="s">
        <v>21</v>
      </c>
      <c r="D115" t="s">
        <v>17</v>
      </c>
      <c r="E115" t="s">
        <v>18</v>
      </c>
      <c r="F115" s="9">
        <v>36923</v>
      </c>
      <c r="G115" s="10">
        <v>-500000</v>
      </c>
      <c r="H115" s="8">
        <v>8.02</v>
      </c>
      <c r="I115" s="24">
        <v>3</v>
      </c>
      <c r="J115" s="8">
        <v>6.2930000000000001</v>
      </c>
      <c r="K115">
        <f t="shared" si="6"/>
        <v>500000</v>
      </c>
      <c r="L115" t="str">
        <f t="shared" si="7"/>
        <v>SELL</v>
      </c>
      <c r="M115" t="str">
        <f t="shared" si="8"/>
        <v>CALL</v>
      </c>
      <c r="N115" t="str">
        <f t="shared" si="9"/>
        <v>SELL - CALL</v>
      </c>
      <c r="O115">
        <f t="shared" si="10"/>
        <v>9.2929999999999993</v>
      </c>
      <c r="P115" s="5">
        <f t="shared" si="11"/>
        <v>0</v>
      </c>
    </row>
    <row r="116" spans="1:16" x14ac:dyDescent="0.2">
      <c r="A116" t="s">
        <v>33</v>
      </c>
      <c r="B116" t="s">
        <v>130</v>
      </c>
      <c r="C116" s="8" t="s">
        <v>21</v>
      </c>
      <c r="D116" t="s">
        <v>17</v>
      </c>
      <c r="E116" t="s">
        <v>20</v>
      </c>
      <c r="F116" s="9">
        <v>36923</v>
      </c>
      <c r="G116" s="10">
        <v>1000000</v>
      </c>
      <c r="H116" s="8">
        <v>8.02</v>
      </c>
      <c r="I116" s="23">
        <v>0.95</v>
      </c>
      <c r="J116" s="8">
        <v>6.2930000000000001</v>
      </c>
      <c r="K116">
        <f t="shared" si="6"/>
        <v>1000000</v>
      </c>
      <c r="L116" t="str">
        <f t="shared" si="7"/>
        <v>BUY</v>
      </c>
      <c r="M116" t="str">
        <f t="shared" si="8"/>
        <v>PUT</v>
      </c>
      <c r="N116" t="str">
        <f t="shared" si="9"/>
        <v>BUY - PUT</v>
      </c>
      <c r="O116">
        <f t="shared" si="10"/>
        <v>7.2430000000000003</v>
      </c>
      <c r="P116" s="5">
        <f t="shared" si="11"/>
        <v>0</v>
      </c>
    </row>
    <row r="117" spans="1:16" x14ac:dyDescent="0.2">
      <c r="A117" t="s">
        <v>37</v>
      </c>
      <c r="B117" t="s">
        <v>131</v>
      </c>
      <c r="C117" s="8" t="s">
        <v>21</v>
      </c>
      <c r="D117" t="s">
        <v>17</v>
      </c>
      <c r="E117" t="s">
        <v>18</v>
      </c>
      <c r="F117" s="9">
        <v>36923</v>
      </c>
      <c r="G117" s="10">
        <v>-280000</v>
      </c>
      <c r="H117" s="8">
        <v>8.02</v>
      </c>
      <c r="I117" s="23">
        <v>4</v>
      </c>
      <c r="J117" s="8">
        <v>6.2930000000000001</v>
      </c>
      <c r="K117">
        <f t="shared" si="6"/>
        <v>280000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10.292999999999999</v>
      </c>
      <c r="P117" s="5">
        <f t="shared" si="11"/>
        <v>0</v>
      </c>
    </row>
    <row r="118" spans="1:16" x14ac:dyDescent="0.2">
      <c r="A118" t="s">
        <v>24</v>
      </c>
      <c r="B118" t="s">
        <v>134</v>
      </c>
      <c r="C118" s="8" t="s">
        <v>21</v>
      </c>
      <c r="D118" t="s">
        <v>17</v>
      </c>
      <c r="E118" t="s">
        <v>18</v>
      </c>
      <c r="F118" s="9">
        <v>36923</v>
      </c>
      <c r="G118" s="10">
        <v>280000</v>
      </c>
      <c r="H118" s="8">
        <v>8.02</v>
      </c>
      <c r="I118" s="23">
        <v>2.5</v>
      </c>
      <c r="J118" s="8">
        <v>6.2930000000000001</v>
      </c>
      <c r="K118">
        <f t="shared" si="6"/>
        <v>280000</v>
      </c>
      <c r="L118" t="str">
        <f t="shared" si="7"/>
        <v>BUY</v>
      </c>
      <c r="M118" t="str">
        <f t="shared" si="8"/>
        <v>CALL</v>
      </c>
      <c r="N118" t="str">
        <f t="shared" si="9"/>
        <v>BUY - CALL</v>
      </c>
      <c r="O118">
        <f t="shared" si="10"/>
        <v>8.7929999999999993</v>
      </c>
      <c r="P118" s="5">
        <f t="shared" si="11"/>
        <v>0</v>
      </c>
    </row>
    <row r="119" spans="1:16" x14ac:dyDescent="0.2">
      <c r="A119" t="s">
        <v>37</v>
      </c>
      <c r="B119" t="s">
        <v>136</v>
      </c>
      <c r="C119" s="8" t="s">
        <v>21</v>
      </c>
      <c r="D119" t="s">
        <v>17</v>
      </c>
      <c r="E119" t="s">
        <v>18</v>
      </c>
      <c r="F119" s="9">
        <v>36923</v>
      </c>
      <c r="G119" s="10">
        <v>-500000</v>
      </c>
      <c r="H119" s="8">
        <v>8.02</v>
      </c>
      <c r="I119" s="23">
        <v>1.45</v>
      </c>
      <c r="J119" s="8">
        <v>6.2930000000000001</v>
      </c>
      <c r="K119">
        <f t="shared" si="6"/>
        <v>500000</v>
      </c>
      <c r="L119" t="str">
        <f t="shared" si="7"/>
        <v>SELL</v>
      </c>
      <c r="M119" t="str">
        <f t="shared" si="8"/>
        <v>CALL</v>
      </c>
      <c r="N119" t="str">
        <f t="shared" si="9"/>
        <v>SELL - CALL</v>
      </c>
      <c r="O119">
        <f t="shared" si="10"/>
        <v>7.7430000000000003</v>
      </c>
      <c r="P119" s="5">
        <f t="shared" si="11"/>
        <v>-138499.99999999962</v>
      </c>
    </row>
    <row r="120" spans="1:16" x14ac:dyDescent="0.2">
      <c r="A120" t="s">
        <v>37</v>
      </c>
      <c r="B120" t="s">
        <v>137</v>
      </c>
      <c r="C120" s="8" t="s">
        <v>21</v>
      </c>
      <c r="D120" t="s">
        <v>17</v>
      </c>
      <c r="E120" t="s">
        <v>20</v>
      </c>
      <c r="F120" s="9">
        <v>36923</v>
      </c>
      <c r="G120" s="10">
        <v>-500000</v>
      </c>
      <c r="H120" s="8">
        <v>8.02</v>
      </c>
      <c r="I120" s="23">
        <v>1.45</v>
      </c>
      <c r="J120" s="8">
        <v>6.2930000000000001</v>
      </c>
      <c r="K120">
        <f t="shared" si="6"/>
        <v>500000</v>
      </c>
      <c r="L120" t="str">
        <f t="shared" si="7"/>
        <v>SELL</v>
      </c>
      <c r="M120" t="str">
        <f t="shared" si="8"/>
        <v>PUT</v>
      </c>
      <c r="N120" t="str">
        <f t="shared" si="9"/>
        <v>SELL - PUT</v>
      </c>
      <c r="O120">
        <f t="shared" si="10"/>
        <v>7.7430000000000003</v>
      </c>
      <c r="P120" s="5">
        <f t="shared" si="11"/>
        <v>0</v>
      </c>
    </row>
    <row r="121" spans="1:16" x14ac:dyDescent="0.2">
      <c r="A121" t="s">
        <v>37</v>
      </c>
      <c r="B121" t="s">
        <v>138</v>
      </c>
      <c r="C121" s="8" t="s">
        <v>21</v>
      </c>
      <c r="D121" t="s">
        <v>17</v>
      </c>
      <c r="E121" t="s">
        <v>20</v>
      </c>
      <c r="F121" s="9">
        <v>36923</v>
      </c>
      <c r="G121" s="10">
        <v>1000000</v>
      </c>
      <c r="H121" s="8">
        <v>8.02</v>
      </c>
      <c r="I121" s="23">
        <v>0.95</v>
      </c>
      <c r="J121" s="8">
        <v>6.2930000000000001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7.2430000000000003</v>
      </c>
      <c r="P121" s="5">
        <f t="shared" si="11"/>
        <v>0</v>
      </c>
    </row>
    <row r="122" spans="1:16" x14ac:dyDescent="0.2">
      <c r="A122" t="s">
        <v>28</v>
      </c>
      <c r="B122" t="s">
        <v>231</v>
      </c>
      <c r="C122" t="s">
        <v>21</v>
      </c>
      <c r="D122" t="s">
        <v>17</v>
      </c>
      <c r="E122" t="s">
        <v>18</v>
      </c>
      <c r="F122" s="9">
        <v>36923</v>
      </c>
      <c r="G122" s="10">
        <v>1000000</v>
      </c>
      <c r="H122" s="8">
        <v>8.02</v>
      </c>
      <c r="I122" s="24">
        <v>2.5</v>
      </c>
      <c r="J122" s="8">
        <v>6.2930000000000001</v>
      </c>
      <c r="K122">
        <f t="shared" si="6"/>
        <v>1000000</v>
      </c>
      <c r="L122" t="str">
        <f t="shared" si="7"/>
        <v>BUY</v>
      </c>
      <c r="M122" t="str">
        <f t="shared" si="8"/>
        <v>CALL</v>
      </c>
      <c r="N122" t="str">
        <f t="shared" si="9"/>
        <v>BUY - CALL</v>
      </c>
      <c r="O122">
        <f t="shared" si="10"/>
        <v>8.7929999999999993</v>
      </c>
      <c r="P122" s="5">
        <f t="shared" si="11"/>
        <v>0</v>
      </c>
    </row>
    <row r="123" spans="1:16" x14ac:dyDescent="0.2">
      <c r="A123" t="s">
        <v>28</v>
      </c>
      <c r="B123" t="s">
        <v>160</v>
      </c>
      <c r="C123" s="8" t="s">
        <v>21</v>
      </c>
      <c r="D123" t="s">
        <v>17</v>
      </c>
      <c r="E123" t="s">
        <v>18</v>
      </c>
      <c r="F123" s="9">
        <v>36923</v>
      </c>
      <c r="G123" s="10">
        <v>-560000</v>
      </c>
      <c r="H123" s="8">
        <v>8.02</v>
      </c>
      <c r="I123" s="23">
        <v>1.55</v>
      </c>
      <c r="J123" s="8">
        <v>6.2930000000000001</v>
      </c>
      <c r="K123">
        <f t="shared" si="6"/>
        <v>560000</v>
      </c>
      <c r="L123" t="str">
        <f t="shared" si="7"/>
        <v>SELL</v>
      </c>
      <c r="M123" t="str">
        <f t="shared" si="8"/>
        <v>CALL</v>
      </c>
      <c r="N123" t="str">
        <f t="shared" si="9"/>
        <v>SELL - CALL</v>
      </c>
      <c r="O123">
        <f t="shared" si="10"/>
        <v>7.843</v>
      </c>
      <c r="P123" s="5">
        <f t="shared" si="11"/>
        <v>-99119.999999999782</v>
      </c>
    </row>
    <row r="124" spans="1:16" x14ac:dyDescent="0.2">
      <c r="A124" t="s">
        <v>28</v>
      </c>
      <c r="B124" t="s">
        <v>161</v>
      </c>
      <c r="C124" s="8" t="s">
        <v>21</v>
      </c>
      <c r="D124" t="s">
        <v>17</v>
      </c>
      <c r="E124" t="s">
        <v>20</v>
      </c>
      <c r="F124" s="9">
        <v>36923</v>
      </c>
      <c r="G124" s="10">
        <v>-560000</v>
      </c>
      <c r="H124" s="8">
        <v>8.02</v>
      </c>
      <c r="I124" s="23">
        <v>1.55</v>
      </c>
      <c r="J124" s="8">
        <v>6.2930000000000001</v>
      </c>
      <c r="K124">
        <f t="shared" si="6"/>
        <v>560000</v>
      </c>
      <c r="L124" t="str">
        <f t="shared" si="7"/>
        <v>SELL</v>
      </c>
      <c r="M124" t="str">
        <f t="shared" si="8"/>
        <v>PUT</v>
      </c>
      <c r="N124" t="str">
        <f t="shared" si="9"/>
        <v>SELL - PUT</v>
      </c>
      <c r="O124">
        <f t="shared" si="10"/>
        <v>7.843</v>
      </c>
      <c r="P124" s="5">
        <f t="shared" si="11"/>
        <v>0</v>
      </c>
    </row>
    <row r="125" spans="1:16" x14ac:dyDescent="0.2">
      <c r="A125" t="s">
        <v>37</v>
      </c>
      <c r="B125" t="s">
        <v>167</v>
      </c>
      <c r="C125" s="8" t="s">
        <v>21</v>
      </c>
      <c r="D125" t="s">
        <v>17</v>
      </c>
      <c r="E125" t="s">
        <v>18</v>
      </c>
      <c r="F125" s="9">
        <v>36923</v>
      </c>
      <c r="G125">
        <v>-500000</v>
      </c>
      <c r="H125" s="8">
        <v>8.02</v>
      </c>
      <c r="I125">
        <v>3</v>
      </c>
      <c r="J125" s="8">
        <v>6.2930000000000001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9.2929999999999993</v>
      </c>
      <c r="P125" s="5">
        <f t="shared" si="11"/>
        <v>0</v>
      </c>
    </row>
    <row r="126" spans="1:16" x14ac:dyDescent="0.2">
      <c r="A126" t="s">
        <v>38</v>
      </c>
      <c r="B126" t="s">
        <v>168</v>
      </c>
      <c r="C126" s="8" t="s">
        <v>21</v>
      </c>
      <c r="D126" t="s">
        <v>17</v>
      </c>
      <c r="E126" t="s">
        <v>20</v>
      </c>
      <c r="F126" s="9">
        <v>36923</v>
      </c>
      <c r="G126">
        <v>280000</v>
      </c>
      <c r="H126" s="8">
        <v>8.02</v>
      </c>
      <c r="I126">
        <v>1</v>
      </c>
      <c r="J126" s="8">
        <v>6.2930000000000001</v>
      </c>
      <c r="K126">
        <f t="shared" si="6"/>
        <v>280000</v>
      </c>
      <c r="L126" t="str">
        <f t="shared" si="7"/>
        <v>BUY</v>
      </c>
      <c r="M126" t="str">
        <f t="shared" si="8"/>
        <v>PUT</v>
      </c>
      <c r="N126" t="str">
        <f t="shared" si="9"/>
        <v>BUY - PUT</v>
      </c>
      <c r="O126">
        <f t="shared" si="10"/>
        <v>7.2930000000000001</v>
      </c>
      <c r="P126" s="5">
        <f t="shared" si="11"/>
        <v>0</v>
      </c>
    </row>
    <row r="127" spans="1:16" x14ac:dyDescent="0.2">
      <c r="A127" t="s">
        <v>37</v>
      </c>
      <c r="B127" t="s">
        <v>232</v>
      </c>
      <c r="C127" s="8" t="s">
        <v>21</v>
      </c>
      <c r="D127" t="s">
        <v>17</v>
      </c>
      <c r="E127" t="s">
        <v>18</v>
      </c>
      <c r="F127" s="9">
        <v>36923</v>
      </c>
      <c r="G127">
        <v>-140000</v>
      </c>
      <c r="H127" s="8">
        <v>8.02</v>
      </c>
      <c r="I127">
        <v>3</v>
      </c>
      <c r="J127" s="8">
        <v>6.2930000000000001</v>
      </c>
      <c r="K127">
        <f t="shared" si="6"/>
        <v>140000</v>
      </c>
      <c r="L127" t="str">
        <f t="shared" si="7"/>
        <v>SELL</v>
      </c>
      <c r="M127" t="str">
        <f t="shared" si="8"/>
        <v>CALL</v>
      </c>
      <c r="N127" t="str">
        <f t="shared" si="9"/>
        <v>SELL - CALL</v>
      </c>
      <c r="O127">
        <f t="shared" si="10"/>
        <v>9.2929999999999993</v>
      </c>
      <c r="P127" s="5">
        <f t="shared" si="11"/>
        <v>0</v>
      </c>
    </row>
    <row r="128" spans="1:16" x14ac:dyDescent="0.2">
      <c r="A128" t="s">
        <v>28</v>
      </c>
      <c r="B128" t="s">
        <v>171</v>
      </c>
      <c r="C128" s="8" t="s">
        <v>21</v>
      </c>
      <c r="D128" t="s">
        <v>17</v>
      </c>
      <c r="E128" t="s">
        <v>18</v>
      </c>
      <c r="F128" s="9">
        <v>36923</v>
      </c>
      <c r="G128">
        <v>500000</v>
      </c>
      <c r="H128" s="8">
        <v>8.02</v>
      </c>
      <c r="I128">
        <v>2</v>
      </c>
      <c r="J128" s="8">
        <v>6.2930000000000001</v>
      </c>
      <c r="K128">
        <f t="shared" si="6"/>
        <v>500000</v>
      </c>
      <c r="L128" t="str">
        <f t="shared" si="7"/>
        <v>BUY</v>
      </c>
      <c r="M128" t="str">
        <f t="shared" si="8"/>
        <v>CALL</v>
      </c>
      <c r="N128" t="str">
        <f t="shared" si="9"/>
        <v>BUY - CALL</v>
      </c>
      <c r="O128">
        <f t="shared" si="10"/>
        <v>8.2929999999999993</v>
      </c>
      <c r="P128" s="5">
        <f t="shared" si="11"/>
        <v>0</v>
      </c>
    </row>
    <row r="129" spans="1:16" x14ac:dyDescent="0.2">
      <c r="A129" s="6" t="s">
        <v>37</v>
      </c>
      <c r="B129" t="s">
        <v>174</v>
      </c>
      <c r="C129" s="8" t="s">
        <v>21</v>
      </c>
      <c r="D129" t="s">
        <v>17</v>
      </c>
      <c r="E129" t="s">
        <v>18</v>
      </c>
      <c r="F129" s="9">
        <v>36923</v>
      </c>
      <c r="G129" s="10">
        <v>-280000</v>
      </c>
      <c r="H129" s="8">
        <v>8.02</v>
      </c>
      <c r="I129">
        <v>2</v>
      </c>
      <c r="J129" s="8">
        <v>6.2930000000000001</v>
      </c>
      <c r="K129">
        <f t="shared" si="6"/>
        <v>280000</v>
      </c>
      <c r="L129" t="str">
        <f t="shared" si="7"/>
        <v>SELL</v>
      </c>
      <c r="M129" t="str">
        <f t="shared" si="8"/>
        <v>CALL</v>
      </c>
      <c r="N129" t="str">
        <f t="shared" si="9"/>
        <v>SELL - CALL</v>
      </c>
      <c r="O129">
        <f t="shared" si="10"/>
        <v>8.2929999999999993</v>
      </c>
      <c r="P129" s="5">
        <f t="shared" si="11"/>
        <v>0</v>
      </c>
    </row>
    <row r="130" spans="1:16" x14ac:dyDescent="0.2">
      <c r="A130" s="6" t="s">
        <v>37</v>
      </c>
      <c r="B130" t="s">
        <v>175</v>
      </c>
      <c r="C130" s="8" t="s">
        <v>21</v>
      </c>
      <c r="D130" t="s">
        <v>17</v>
      </c>
      <c r="E130" t="s">
        <v>18</v>
      </c>
      <c r="F130" s="9">
        <v>36923</v>
      </c>
      <c r="G130" s="10">
        <v>280000</v>
      </c>
      <c r="H130" s="8">
        <v>8.02</v>
      </c>
      <c r="I130">
        <v>2</v>
      </c>
      <c r="J130" s="8">
        <v>6.2930000000000001</v>
      </c>
      <c r="K130">
        <f t="shared" si="6"/>
        <v>280000</v>
      </c>
      <c r="L130" t="str">
        <f t="shared" si="7"/>
        <v>BUY</v>
      </c>
      <c r="M130" t="str">
        <f t="shared" si="8"/>
        <v>CALL</v>
      </c>
      <c r="N130" t="str">
        <f t="shared" si="9"/>
        <v>BUY - CALL</v>
      </c>
      <c r="O130">
        <f t="shared" si="10"/>
        <v>8.2929999999999993</v>
      </c>
      <c r="P130" s="5">
        <f t="shared" si="11"/>
        <v>0</v>
      </c>
    </row>
    <row r="131" spans="1:16" x14ac:dyDescent="0.2">
      <c r="A131" s="6" t="s">
        <v>37</v>
      </c>
      <c r="B131" t="s">
        <v>176</v>
      </c>
      <c r="C131" s="8" t="s">
        <v>21</v>
      </c>
      <c r="D131" t="s">
        <v>17</v>
      </c>
      <c r="E131" t="s">
        <v>18</v>
      </c>
      <c r="F131" s="9">
        <v>36923</v>
      </c>
      <c r="G131" s="10">
        <v>-280000</v>
      </c>
      <c r="H131" s="8">
        <v>8.02</v>
      </c>
      <c r="I131">
        <v>2.5</v>
      </c>
      <c r="J131" s="8">
        <v>6.2930000000000001</v>
      </c>
      <c r="K131">
        <f t="shared" si="6"/>
        <v>280000</v>
      </c>
      <c r="L131" t="str">
        <f t="shared" si="7"/>
        <v>SELL</v>
      </c>
      <c r="M131" t="str">
        <f t="shared" si="8"/>
        <v>CALL</v>
      </c>
      <c r="N131" t="str">
        <f t="shared" si="9"/>
        <v>SELL - CALL</v>
      </c>
      <c r="O131">
        <f t="shared" si="10"/>
        <v>8.7929999999999993</v>
      </c>
      <c r="P131" s="5">
        <f t="shared" si="11"/>
        <v>0</v>
      </c>
    </row>
    <row r="132" spans="1:16" x14ac:dyDescent="0.2">
      <c r="A132" s="6" t="s">
        <v>37</v>
      </c>
      <c r="B132" t="s">
        <v>179</v>
      </c>
      <c r="C132" s="8" t="s">
        <v>21</v>
      </c>
      <c r="D132" t="s">
        <v>17</v>
      </c>
      <c r="E132" t="s">
        <v>18</v>
      </c>
      <c r="F132" s="9">
        <v>36923</v>
      </c>
      <c r="G132" s="10">
        <v>-500000</v>
      </c>
      <c r="H132" s="8">
        <v>8.02</v>
      </c>
      <c r="I132">
        <v>5</v>
      </c>
      <c r="J132" s="8">
        <v>6.2930000000000001</v>
      </c>
      <c r="K132">
        <f t="shared" ref="K132:K195" si="12">ABS(G132)</f>
        <v>500000</v>
      </c>
      <c r="L132" t="str">
        <f t="shared" ref="L132:L195" si="13">IF(G132&gt;0,"BUY","SELL")</f>
        <v>SELL</v>
      </c>
      <c r="M132" t="str">
        <f t="shared" ref="M132:M195" si="14">IF(E132="C","CALL","PUT")</f>
        <v>CALL</v>
      </c>
      <c r="N132" t="str">
        <f t="shared" ref="N132:N195" si="15">CONCATENATE(L132," - ",M132)</f>
        <v>SELL - CALL</v>
      </c>
      <c r="O132">
        <f t="shared" ref="O132:O195" si="16">I132+J132</f>
        <v>11.292999999999999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">
      <c r="A133" s="6" t="s">
        <v>37</v>
      </c>
      <c r="B133" t="s">
        <v>233</v>
      </c>
      <c r="C133" s="8" t="s">
        <v>21</v>
      </c>
      <c r="D133" t="s">
        <v>17</v>
      </c>
      <c r="E133" t="s">
        <v>20</v>
      </c>
      <c r="F133" s="9">
        <v>36923</v>
      </c>
      <c r="G133" s="10">
        <v>-1000000</v>
      </c>
      <c r="H133" s="8">
        <v>8.02</v>
      </c>
      <c r="I133">
        <v>1.2</v>
      </c>
      <c r="J133" s="8">
        <v>6.2930000000000001</v>
      </c>
      <c r="K133">
        <f t="shared" si="12"/>
        <v>1000000</v>
      </c>
      <c r="L133" t="str">
        <f t="shared" si="13"/>
        <v>SELL</v>
      </c>
      <c r="M133" t="str">
        <f t="shared" si="14"/>
        <v>PUT</v>
      </c>
      <c r="N133" t="str">
        <f t="shared" si="15"/>
        <v>SELL - PUT</v>
      </c>
      <c r="O133">
        <f t="shared" si="16"/>
        <v>7.4930000000000003</v>
      </c>
      <c r="P133" s="5">
        <f t="shared" si="17"/>
        <v>0</v>
      </c>
    </row>
    <row r="134" spans="1:16" x14ac:dyDescent="0.2">
      <c r="A134" s="6" t="s">
        <v>28</v>
      </c>
      <c r="B134" t="s">
        <v>182</v>
      </c>
      <c r="C134" s="8" t="s">
        <v>21</v>
      </c>
      <c r="D134" t="s">
        <v>17</v>
      </c>
      <c r="E134" t="s">
        <v>18</v>
      </c>
      <c r="F134" s="9">
        <v>36923</v>
      </c>
      <c r="G134" s="10">
        <v>-500000</v>
      </c>
      <c r="H134" s="8">
        <v>8.02</v>
      </c>
      <c r="I134">
        <v>5</v>
      </c>
      <c r="J134" s="8">
        <v>6.2930000000000001</v>
      </c>
      <c r="K134">
        <f t="shared" si="12"/>
        <v>500000</v>
      </c>
      <c r="L134" t="str">
        <f t="shared" si="13"/>
        <v>SELL</v>
      </c>
      <c r="M134" t="str">
        <f t="shared" si="14"/>
        <v>CALL</v>
      </c>
      <c r="N134" t="str">
        <f t="shared" si="15"/>
        <v>SELL - CALL</v>
      </c>
      <c r="O134">
        <f t="shared" si="16"/>
        <v>11.292999999999999</v>
      </c>
      <c r="P134" s="5">
        <f t="shared" si="17"/>
        <v>0</v>
      </c>
    </row>
    <row r="135" spans="1:16" x14ac:dyDescent="0.2">
      <c r="A135" s="6" t="s">
        <v>37</v>
      </c>
      <c r="B135" t="s">
        <v>183</v>
      </c>
      <c r="C135" s="8" t="s">
        <v>21</v>
      </c>
      <c r="D135" t="s">
        <v>17</v>
      </c>
      <c r="E135" t="s">
        <v>18</v>
      </c>
      <c r="F135" s="9">
        <v>36923</v>
      </c>
      <c r="G135" s="10">
        <v>500000</v>
      </c>
      <c r="H135" s="8">
        <v>8.02</v>
      </c>
      <c r="I135">
        <v>2</v>
      </c>
      <c r="J135" s="8">
        <v>6.2930000000000001</v>
      </c>
      <c r="K135">
        <f t="shared" si="12"/>
        <v>500000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8.2929999999999993</v>
      </c>
      <c r="P135" s="5">
        <f t="shared" si="17"/>
        <v>0</v>
      </c>
    </row>
    <row r="136" spans="1:16" x14ac:dyDescent="0.2">
      <c r="A136" s="6" t="s">
        <v>37</v>
      </c>
      <c r="B136" t="s">
        <v>184</v>
      </c>
      <c r="C136" s="8" t="s">
        <v>21</v>
      </c>
      <c r="D136" t="s">
        <v>17</v>
      </c>
      <c r="E136" t="s">
        <v>18</v>
      </c>
      <c r="F136" s="9">
        <v>36923</v>
      </c>
      <c r="G136" s="10">
        <v>-500000</v>
      </c>
      <c r="H136" s="8">
        <v>8.02</v>
      </c>
      <c r="I136">
        <v>4</v>
      </c>
      <c r="J136" s="8">
        <v>6.2930000000000001</v>
      </c>
      <c r="K136">
        <f t="shared" si="12"/>
        <v>500000</v>
      </c>
      <c r="L136" t="str">
        <f t="shared" si="13"/>
        <v>SELL</v>
      </c>
      <c r="M136" t="str">
        <f t="shared" si="14"/>
        <v>CALL</v>
      </c>
      <c r="N136" t="str">
        <f t="shared" si="15"/>
        <v>SELL - CALL</v>
      </c>
      <c r="O136">
        <f t="shared" si="16"/>
        <v>10.292999999999999</v>
      </c>
      <c r="P136" s="5">
        <f t="shared" si="17"/>
        <v>0</v>
      </c>
    </row>
    <row r="137" spans="1:16" x14ac:dyDescent="0.2">
      <c r="A137" s="6" t="s">
        <v>24</v>
      </c>
      <c r="B137" t="s">
        <v>189</v>
      </c>
      <c r="C137" s="8" t="s">
        <v>21</v>
      </c>
      <c r="D137" t="s">
        <v>17</v>
      </c>
      <c r="E137" t="s">
        <v>18</v>
      </c>
      <c r="F137" s="9">
        <v>36923</v>
      </c>
      <c r="G137" s="10">
        <v>140000</v>
      </c>
      <c r="H137" s="8">
        <v>8.02</v>
      </c>
      <c r="I137">
        <v>3.5</v>
      </c>
      <c r="J137" s="8">
        <v>6.2930000000000001</v>
      </c>
      <c r="K137">
        <f t="shared" si="12"/>
        <v>140000</v>
      </c>
      <c r="L137" t="str">
        <f t="shared" si="13"/>
        <v>BUY</v>
      </c>
      <c r="M137" t="str">
        <f t="shared" si="14"/>
        <v>CALL</v>
      </c>
      <c r="N137" t="str">
        <f t="shared" si="15"/>
        <v>BUY - CALL</v>
      </c>
      <c r="O137">
        <f t="shared" si="16"/>
        <v>9.7929999999999993</v>
      </c>
      <c r="P137" s="5">
        <f t="shared" si="17"/>
        <v>0</v>
      </c>
    </row>
    <row r="138" spans="1:16" x14ac:dyDescent="0.2">
      <c r="A138" s="6" t="s">
        <v>25</v>
      </c>
      <c r="B138" t="s">
        <v>190</v>
      </c>
      <c r="C138" s="8" t="s">
        <v>21</v>
      </c>
      <c r="D138" t="s">
        <v>17</v>
      </c>
      <c r="E138" t="s">
        <v>18</v>
      </c>
      <c r="F138" s="9">
        <v>36923</v>
      </c>
      <c r="G138" s="10">
        <v>500000</v>
      </c>
      <c r="H138" s="8">
        <v>8.02</v>
      </c>
      <c r="I138">
        <v>1.85</v>
      </c>
      <c r="J138" s="8">
        <v>6.2930000000000001</v>
      </c>
      <c r="K138">
        <f t="shared" si="12"/>
        <v>500000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8.1430000000000007</v>
      </c>
      <c r="P138" s="5">
        <f t="shared" si="17"/>
        <v>0</v>
      </c>
    </row>
    <row r="139" spans="1:16" x14ac:dyDescent="0.2">
      <c r="A139" s="6" t="s">
        <v>25</v>
      </c>
      <c r="B139" t="s">
        <v>191</v>
      </c>
      <c r="C139" s="8" t="s">
        <v>21</v>
      </c>
      <c r="D139" t="s">
        <v>17</v>
      </c>
      <c r="E139" t="s">
        <v>20</v>
      </c>
      <c r="F139" s="9">
        <v>36923</v>
      </c>
      <c r="G139" s="10">
        <v>500000</v>
      </c>
      <c r="H139" s="8">
        <v>8.02</v>
      </c>
      <c r="I139">
        <v>1.85</v>
      </c>
      <c r="J139" s="8">
        <v>6.2930000000000001</v>
      </c>
      <c r="K139">
        <f t="shared" si="12"/>
        <v>500000</v>
      </c>
      <c r="L139" t="str">
        <f t="shared" si="13"/>
        <v>BUY</v>
      </c>
      <c r="M139" t="str">
        <f t="shared" si="14"/>
        <v>PUT</v>
      </c>
      <c r="N139" t="str">
        <f t="shared" si="15"/>
        <v>BUY - PUT</v>
      </c>
      <c r="O139">
        <f t="shared" si="16"/>
        <v>8.1430000000000007</v>
      </c>
      <c r="P139" s="5">
        <f t="shared" si="17"/>
        <v>61500.000000000553</v>
      </c>
    </row>
    <row r="140" spans="1:16" x14ac:dyDescent="0.2">
      <c r="A140" s="6" t="s">
        <v>25</v>
      </c>
      <c r="B140" t="s">
        <v>192</v>
      </c>
      <c r="C140" s="8" t="s">
        <v>21</v>
      </c>
      <c r="D140" t="s">
        <v>17</v>
      </c>
      <c r="E140" t="s">
        <v>18</v>
      </c>
      <c r="F140" s="9">
        <v>36923</v>
      </c>
      <c r="G140" s="10">
        <v>500000</v>
      </c>
      <c r="H140" s="8">
        <v>8.02</v>
      </c>
      <c r="I140">
        <v>1.85</v>
      </c>
      <c r="J140" s="8">
        <v>6.2930000000000001</v>
      </c>
      <c r="K140">
        <f t="shared" si="12"/>
        <v>500000</v>
      </c>
      <c r="L140" t="str">
        <f t="shared" si="13"/>
        <v>BUY</v>
      </c>
      <c r="M140" t="str">
        <f t="shared" si="14"/>
        <v>CALL</v>
      </c>
      <c r="N140" t="str">
        <f t="shared" si="15"/>
        <v>BUY - CALL</v>
      </c>
      <c r="O140">
        <f t="shared" si="16"/>
        <v>8.1430000000000007</v>
      </c>
      <c r="P140" s="5">
        <f t="shared" si="17"/>
        <v>0</v>
      </c>
    </row>
    <row r="141" spans="1:16" x14ac:dyDescent="0.2">
      <c r="A141" s="26" t="s">
        <v>25</v>
      </c>
      <c r="B141" s="27" t="s">
        <v>193</v>
      </c>
      <c r="C141" s="28" t="s">
        <v>21</v>
      </c>
      <c r="D141" s="27" t="s">
        <v>17</v>
      </c>
      <c r="E141" s="27" t="s">
        <v>20</v>
      </c>
      <c r="F141" s="29">
        <v>36923</v>
      </c>
      <c r="G141" s="30">
        <v>500000</v>
      </c>
      <c r="H141" s="28">
        <v>8.02</v>
      </c>
      <c r="I141" s="27">
        <v>1.85</v>
      </c>
      <c r="J141" s="28">
        <v>6.2930000000000001</v>
      </c>
      <c r="K141" s="27">
        <f t="shared" si="12"/>
        <v>500000</v>
      </c>
      <c r="L141" s="27" t="str">
        <f t="shared" si="13"/>
        <v>BUY</v>
      </c>
      <c r="M141" s="27" t="str">
        <f t="shared" si="14"/>
        <v>PUT</v>
      </c>
      <c r="N141" s="27" t="str">
        <f t="shared" si="15"/>
        <v>BUY - PUT</v>
      </c>
      <c r="O141" s="27">
        <f t="shared" si="16"/>
        <v>8.1430000000000007</v>
      </c>
      <c r="P141" s="5">
        <f t="shared" si="17"/>
        <v>61500.000000000553</v>
      </c>
    </row>
    <row r="142" spans="1:16" x14ac:dyDescent="0.2">
      <c r="A142" s="26" t="s">
        <v>37</v>
      </c>
      <c r="B142" s="27" t="s">
        <v>194</v>
      </c>
      <c r="C142" s="28" t="s">
        <v>21</v>
      </c>
      <c r="D142" s="27" t="s">
        <v>17</v>
      </c>
      <c r="E142" s="27" t="s">
        <v>20</v>
      </c>
      <c r="F142" s="29">
        <v>36923</v>
      </c>
      <c r="G142" s="30">
        <v>280000</v>
      </c>
      <c r="H142" s="28">
        <v>8.02</v>
      </c>
      <c r="I142" s="27">
        <v>0.95</v>
      </c>
      <c r="J142" s="28">
        <v>6.2930000000000001</v>
      </c>
      <c r="K142" s="27">
        <f t="shared" si="12"/>
        <v>280000</v>
      </c>
      <c r="L142" s="27" t="str">
        <f t="shared" si="13"/>
        <v>BUY</v>
      </c>
      <c r="M142" s="27" t="str">
        <f t="shared" si="14"/>
        <v>PUT</v>
      </c>
      <c r="N142" s="27" t="str">
        <f t="shared" si="15"/>
        <v>BUY - PUT</v>
      </c>
      <c r="O142" s="27">
        <f t="shared" si="16"/>
        <v>7.2430000000000003</v>
      </c>
      <c r="P142" s="5">
        <f t="shared" si="17"/>
        <v>0</v>
      </c>
    </row>
    <row r="143" spans="1:16" x14ac:dyDescent="0.2">
      <c r="A143" s="26" t="s">
        <v>24</v>
      </c>
      <c r="B143" s="27" t="s">
        <v>195</v>
      </c>
      <c r="C143" s="28" t="s">
        <v>21</v>
      </c>
      <c r="D143" s="27" t="s">
        <v>17</v>
      </c>
      <c r="E143" s="27" t="s">
        <v>20</v>
      </c>
      <c r="F143" s="29">
        <v>36923</v>
      </c>
      <c r="G143" s="30">
        <v>-280000</v>
      </c>
      <c r="H143" s="28">
        <v>8.02</v>
      </c>
      <c r="I143" s="27">
        <v>1.5</v>
      </c>
      <c r="J143" s="28">
        <v>6.2930000000000001</v>
      </c>
      <c r="K143" s="27">
        <f t="shared" si="12"/>
        <v>280000</v>
      </c>
      <c r="L143" s="27" t="str">
        <f t="shared" si="13"/>
        <v>SELL</v>
      </c>
      <c r="M143" s="27" t="str">
        <f t="shared" si="14"/>
        <v>PUT</v>
      </c>
      <c r="N143" s="27" t="str">
        <f t="shared" si="15"/>
        <v>SELL - PUT</v>
      </c>
      <c r="O143" s="27">
        <f t="shared" si="16"/>
        <v>7.7930000000000001</v>
      </c>
      <c r="P143" s="5">
        <f t="shared" si="17"/>
        <v>0</v>
      </c>
    </row>
    <row r="144" spans="1:16" x14ac:dyDescent="0.2">
      <c r="A144" s="26" t="s">
        <v>24</v>
      </c>
      <c r="B144" s="27" t="s">
        <v>196</v>
      </c>
      <c r="C144" s="28" t="s">
        <v>21</v>
      </c>
      <c r="D144" s="27" t="s">
        <v>17</v>
      </c>
      <c r="E144" s="27" t="s">
        <v>20</v>
      </c>
      <c r="F144" s="29">
        <v>36923</v>
      </c>
      <c r="G144" s="30">
        <v>560000</v>
      </c>
      <c r="H144" s="28">
        <v>8.02</v>
      </c>
      <c r="I144" s="27">
        <v>1</v>
      </c>
      <c r="J144" s="28">
        <v>6.2930000000000001</v>
      </c>
      <c r="K144" s="27">
        <f t="shared" si="12"/>
        <v>560000</v>
      </c>
      <c r="L144" s="27" t="str">
        <f t="shared" si="13"/>
        <v>BUY</v>
      </c>
      <c r="M144" s="27" t="str">
        <f t="shared" si="14"/>
        <v>PUT</v>
      </c>
      <c r="N144" s="27" t="str">
        <f t="shared" si="15"/>
        <v>BUY - PUT</v>
      </c>
      <c r="O144" s="27">
        <f t="shared" si="16"/>
        <v>7.2930000000000001</v>
      </c>
      <c r="P144" s="5">
        <f t="shared" si="17"/>
        <v>0</v>
      </c>
    </row>
    <row r="145" spans="1:16" x14ac:dyDescent="0.2">
      <c r="A145" s="26" t="s">
        <v>28</v>
      </c>
      <c r="B145" s="27" t="s">
        <v>197</v>
      </c>
      <c r="C145" s="28" t="s">
        <v>21</v>
      </c>
      <c r="D145" s="27" t="s">
        <v>17</v>
      </c>
      <c r="E145" s="27" t="s">
        <v>18</v>
      </c>
      <c r="F145" s="29">
        <v>36923</v>
      </c>
      <c r="G145" s="30">
        <v>-1000000</v>
      </c>
      <c r="H145" s="28">
        <v>8.02</v>
      </c>
      <c r="I145" s="27">
        <v>2.5</v>
      </c>
      <c r="J145" s="28">
        <v>6.2930000000000001</v>
      </c>
      <c r="K145" s="27">
        <f t="shared" si="12"/>
        <v>1000000</v>
      </c>
      <c r="L145" s="27" t="str">
        <f t="shared" si="13"/>
        <v>SELL</v>
      </c>
      <c r="M145" s="27" t="str">
        <f t="shared" si="14"/>
        <v>CALL</v>
      </c>
      <c r="N145" s="27" t="str">
        <f t="shared" si="15"/>
        <v>SELL - CALL</v>
      </c>
      <c r="O145" s="27">
        <f t="shared" si="16"/>
        <v>8.7929999999999993</v>
      </c>
      <c r="P145" s="5">
        <f t="shared" si="17"/>
        <v>0</v>
      </c>
    </row>
    <row r="146" spans="1:16" x14ac:dyDescent="0.2">
      <c r="A146" s="26" t="s">
        <v>37</v>
      </c>
      <c r="B146" s="27" t="s">
        <v>252</v>
      </c>
      <c r="C146" s="28" t="s">
        <v>21</v>
      </c>
      <c r="D146" s="27" t="s">
        <v>17</v>
      </c>
      <c r="E146" s="27" t="s">
        <v>18</v>
      </c>
      <c r="F146" s="29">
        <v>36923</v>
      </c>
      <c r="G146" s="30">
        <v>280000</v>
      </c>
      <c r="H146" s="28">
        <v>8.02</v>
      </c>
      <c r="I146" s="27">
        <v>1.75</v>
      </c>
      <c r="J146" s="28">
        <v>6.2930000000000001</v>
      </c>
      <c r="K146" s="27">
        <f t="shared" si="12"/>
        <v>280000</v>
      </c>
      <c r="L146" s="27" t="str">
        <f t="shared" si="13"/>
        <v>BUY</v>
      </c>
      <c r="M146" s="27" t="str">
        <f t="shared" si="14"/>
        <v>CALL</v>
      </c>
      <c r="N146" s="27" t="str">
        <f t="shared" si="15"/>
        <v>BUY - CALL</v>
      </c>
      <c r="O146" s="27">
        <f t="shared" si="16"/>
        <v>8.0429999999999993</v>
      </c>
      <c r="P146" s="5">
        <f t="shared" si="17"/>
        <v>0</v>
      </c>
    </row>
    <row r="147" spans="1:16" x14ac:dyDescent="0.2">
      <c r="A147" s="26" t="s">
        <v>37</v>
      </c>
      <c r="B147" s="27" t="s">
        <v>253</v>
      </c>
      <c r="C147" s="28" t="s">
        <v>21</v>
      </c>
      <c r="D147" s="27" t="s">
        <v>17</v>
      </c>
      <c r="E147" s="27" t="s">
        <v>18</v>
      </c>
      <c r="F147" s="29">
        <v>36923</v>
      </c>
      <c r="G147" s="30">
        <v>-280000</v>
      </c>
      <c r="H147" s="28">
        <v>8.02</v>
      </c>
      <c r="I147" s="27">
        <v>2.5</v>
      </c>
      <c r="J147" s="28">
        <v>6.2930000000000001</v>
      </c>
      <c r="K147" s="27">
        <f t="shared" si="12"/>
        <v>280000</v>
      </c>
      <c r="L147" s="27" t="str">
        <f t="shared" si="13"/>
        <v>SELL</v>
      </c>
      <c r="M147" s="27" t="str">
        <f t="shared" si="14"/>
        <v>CALL</v>
      </c>
      <c r="N147" s="27" t="str">
        <f t="shared" si="15"/>
        <v>SELL - CALL</v>
      </c>
      <c r="O147" s="27">
        <f t="shared" si="16"/>
        <v>8.7929999999999993</v>
      </c>
      <c r="P147" s="5">
        <f t="shared" si="17"/>
        <v>0</v>
      </c>
    </row>
    <row r="148" spans="1:16" x14ac:dyDescent="0.2">
      <c r="A148" s="26" t="s">
        <v>54</v>
      </c>
      <c r="B148" s="27" t="s">
        <v>205</v>
      </c>
      <c r="C148" s="28" t="s">
        <v>21</v>
      </c>
      <c r="D148" s="27" t="s">
        <v>17</v>
      </c>
      <c r="E148" s="27" t="s">
        <v>20</v>
      </c>
      <c r="F148" s="29">
        <v>36923</v>
      </c>
      <c r="G148" s="30">
        <v>500000</v>
      </c>
      <c r="H148" s="28">
        <v>8.02</v>
      </c>
      <c r="I148" s="27">
        <v>0.4</v>
      </c>
      <c r="J148" s="28">
        <v>6.2930000000000001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6.6930000000000005</v>
      </c>
      <c r="P148" s="5">
        <f t="shared" si="17"/>
        <v>0</v>
      </c>
    </row>
    <row r="149" spans="1:16" x14ac:dyDescent="0.2">
      <c r="A149" s="26" t="s">
        <v>50</v>
      </c>
      <c r="B149" s="27" t="s">
        <v>206</v>
      </c>
      <c r="C149" s="28" t="s">
        <v>21</v>
      </c>
      <c r="D149" s="27" t="s">
        <v>17</v>
      </c>
      <c r="E149" s="27" t="s">
        <v>20</v>
      </c>
      <c r="F149" s="29">
        <v>36923</v>
      </c>
      <c r="G149" s="30">
        <v>-500000</v>
      </c>
      <c r="H149" s="28">
        <v>8.02</v>
      </c>
      <c r="I149" s="27">
        <v>0.4</v>
      </c>
      <c r="J149" s="28">
        <v>6.2930000000000001</v>
      </c>
      <c r="K149" s="27">
        <f t="shared" si="12"/>
        <v>500000</v>
      </c>
      <c r="L149" s="27" t="str">
        <f t="shared" si="13"/>
        <v>SELL</v>
      </c>
      <c r="M149" s="27" t="str">
        <f t="shared" si="14"/>
        <v>PUT</v>
      </c>
      <c r="N149" s="27" t="str">
        <f t="shared" si="15"/>
        <v>SELL - PUT</v>
      </c>
      <c r="O149" s="27">
        <f t="shared" si="16"/>
        <v>6.6930000000000005</v>
      </c>
      <c r="P149" s="5">
        <f t="shared" si="17"/>
        <v>0</v>
      </c>
    </row>
    <row r="150" spans="1:16" x14ac:dyDescent="0.2">
      <c r="A150" s="26" t="s">
        <v>28</v>
      </c>
      <c r="B150" s="27" t="s">
        <v>209</v>
      </c>
      <c r="C150" s="28" t="s">
        <v>21</v>
      </c>
      <c r="D150" s="27" t="s">
        <v>17</v>
      </c>
      <c r="E150" s="27" t="s">
        <v>18</v>
      </c>
      <c r="F150" s="29">
        <v>36923</v>
      </c>
      <c r="G150" s="30">
        <v>500000</v>
      </c>
      <c r="H150" s="28">
        <v>8.02</v>
      </c>
      <c r="I150" s="27">
        <v>1.55</v>
      </c>
      <c r="J150" s="28">
        <v>6.2930000000000001</v>
      </c>
      <c r="K150" s="27">
        <f t="shared" si="12"/>
        <v>500000</v>
      </c>
      <c r="L150" s="27" t="str">
        <f t="shared" si="13"/>
        <v>BUY</v>
      </c>
      <c r="M150" s="27" t="str">
        <f t="shared" si="14"/>
        <v>CALL</v>
      </c>
      <c r="N150" s="27" t="str">
        <f t="shared" si="15"/>
        <v>BUY - CALL</v>
      </c>
      <c r="O150" s="27">
        <f t="shared" si="16"/>
        <v>7.843</v>
      </c>
      <c r="P150" s="5">
        <f t="shared" si="17"/>
        <v>88499.999999999796</v>
      </c>
    </row>
    <row r="151" spans="1:16" x14ac:dyDescent="0.2">
      <c r="A151" s="26" t="s">
        <v>28</v>
      </c>
      <c r="B151" s="27" t="s">
        <v>210</v>
      </c>
      <c r="C151" s="28" t="s">
        <v>21</v>
      </c>
      <c r="D151" s="27" t="s">
        <v>17</v>
      </c>
      <c r="E151" s="27" t="s">
        <v>20</v>
      </c>
      <c r="F151" s="29">
        <v>36923</v>
      </c>
      <c r="G151" s="30">
        <v>500000</v>
      </c>
      <c r="H151" s="28">
        <v>8.02</v>
      </c>
      <c r="I151" s="27">
        <v>1.55</v>
      </c>
      <c r="J151" s="28">
        <v>6.2930000000000001</v>
      </c>
      <c r="K151" s="27">
        <f t="shared" si="12"/>
        <v>500000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7.843</v>
      </c>
      <c r="P151" s="5">
        <f t="shared" si="17"/>
        <v>0</v>
      </c>
    </row>
    <row r="152" spans="1:16" x14ac:dyDescent="0.2">
      <c r="A152" s="26" t="s">
        <v>28</v>
      </c>
      <c r="B152" s="27" t="s">
        <v>211</v>
      </c>
      <c r="C152" s="28" t="s">
        <v>21</v>
      </c>
      <c r="D152" s="27" t="s">
        <v>17</v>
      </c>
      <c r="E152" s="27" t="s">
        <v>18</v>
      </c>
      <c r="F152" s="29">
        <v>36923</v>
      </c>
      <c r="G152" s="30">
        <v>-1000000</v>
      </c>
      <c r="H152" s="28">
        <v>8.02</v>
      </c>
      <c r="I152" s="27">
        <v>2.5</v>
      </c>
      <c r="J152" s="28">
        <v>6.2930000000000001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8.7929999999999993</v>
      </c>
      <c r="P152" s="5">
        <f t="shared" si="17"/>
        <v>0</v>
      </c>
    </row>
    <row r="153" spans="1:16" x14ac:dyDescent="0.2">
      <c r="A153" s="26" t="s">
        <v>28</v>
      </c>
      <c r="B153" s="27" t="s">
        <v>212</v>
      </c>
      <c r="C153" s="28" t="s">
        <v>21</v>
      </c>
      <c r="D153" s="27" t="s">
        <v>17</v>
      </c>
      <c r="E153" s="27" t="s">
        <v>18</v>
      </c>
      <c r="F153" s="29">
        <v>36923</v>
      </c>
      <c r="G153" s="30">
        <v>1000000</v>
      </c>
      <c r="H153" s="28">
        <v>8.02</v>
      </c>
      <c r="I153" s="27">
        <v>1.7</v>
      </c>
      <c r="J153" s="28">
        <v>6.2930000000000001</v>
      </c>
      <c r="K153" s="27">
        <f t="shared" si="12"/>
        <v>1000000</v>
      </c>
      <c r="L153" s="27" t="str">
        <f t="shared" si="13"/>
        <v>BUY</v>
      </c>
      <c r="M153" s="27" t="str">
        <f t="shared" si="14"/>
        <v>CALL</v>
      </c>
      <c r="N153" s="27" t="str">
        <f t="shared" si="15"/>
        <v>BUY - CALL</v>
      </c>
      <c r="O153" s="27">
        <f t="shared" si="16"/>
        <v>7.9930000000000003</v>
      </c>
      <c r="P153" s="5">
        <f t="shared" si="17"/>
        <v>26999.999999999247</v>
      </c>
    </row>
    <row r="154" spans="1:16" x14ac:dyDescent="0.2">
      <c r="A154" s="26" t="s">
        <v>28</v>
      </c>
      <c r="B154" s="27" t="s">
        <v>234</v>
      </c>
      <c r="C154" s="28" t="s">
        <v>21</v>
      </c>
      <c r="D154" s="27" t="s">
        <v>17</v>
      </c>
      <c r="E154" s="27" t="s">
        <v>18</v>
      </c>
      <c r="F154" s="29">
        <v>36923</v>
      </c>
      <c r="G154" s="30">
        <v>500000</v>
      </c>
      <c r="H154" s="28">
        <v>8.02</v>
      </c>
      <c r="I154" s="27">
        <v>1.7</v>
      </c>
      <c r="J154" s="28">
        <v>6.2930000000000001</v>
      </c>
      <c r="K154" s="27">
        <f t="shared" si="12"/>
        <v>500000</v>
      </c>
      <c r="L154" s="27" t="str">
        <f t="shared" si="13"/>
        <v>BUY</v>
      </c>
      <c r="M154" s="27" t="str">
        <f t="shared" si="14"/>
        <v>CALL</v>
      </c>
      <c r="N154" s="27" t="str">
        <f t="shared" si="15"/>
        <v>BUY - CALL</v>
      </c>
      <c r="O154" s="27">
        <f t="shared" si="16"/>
        <v>7.9930000000000003</v>
      </c>
      <c r="P154" s="5">
        <f t="shared" si="17"/>
        <v>13499.999999999623</v>
      </c>
    </row>
    <row r="155" spans="1:16" x14ac:dyDescent="0.2">
      <c r="A155" s="26" t="s">
        <v>28</v>
      </c>
      <c r="B155" s="27" t="s">
        <v>235</v>
      </c>
      <c r="C155" s="28" t="s">
        <v>21</v>
      </c>
      <c r="D155" s="27" t="s">
        <v>17</v>
      </c>
      <c r="E155" s="27" t="s">
        <v>18</v>
      </c>
      <c r="F155" s="29">
        <v>36923</v>
      </c>
      <c r="G155" s="30">
        <v>-500000</v>
      </c>
      <c r="H155" s="28">
        <v>8.02</v>
      </c>
      <c r="I155" s="27">
        <v>2.5</v>
      </c>
      <c r="J155" s="28">
        <v>6.2930000000000001</v>
      </c>
      <c r="K155" s="27">
        <f t="shared" si="12"/>
        <v>500000</v>
      </c>
      <c r="L155" s="27" t="str">
        <f t="shared" si="13"/>
        <v>SELL</v>
      </c>
      <c r="M155" s="27" t="str">
        <f t="shared" si="14"/>
        <v>CALL</v>
      </c>
      <c r="N155" s="27" t="str">
        <f t="shared" si="15"/>
        <v>SELL - CALL</v>
      </c>
      <c r="O155" s="27">
        <f t="shared" si="16"/>
        <v>8.7929999999999993</v>
      </c>
      <c r="P155" s="5">
        <f t="shared" si="17"/>
        <v>0</v>
      </c>
    </row>
    <row r="156" spans="1:16" x14ac:dyDescent="0.2">
      <c r="A156" s="26" t="s">
        <v>28</v>
      </c>
      <c r="B156" s="27" t="s">
        <v>236</v>
      </c>
      <c r="C156" s="28" t="s">
        <v>21</v>
      </c>
      <c r="D156" s="27" t="s">
        <v>17</v>
      </c>
      <c r="E156" s="27" t="s">
        <v>18</v>
      </c>
      <c r="F156" s="29">
        <v>36923</v>
      </c>
      <c r="G156" s="30">
        <v>1000000</v>
      </c>
      <c r="H156" s="28">
        <v>8.02</v>
      </c>
      <c r="I156" s="27">
        <v>3</v>
      </c>
      <c r="J156" s="28">
        <v>6.2930000000000001</v>
      </c>
      <c r="K156" s="27">
        <f t="shared" si="12"/>
        <v>1000000</v>
      </c>
      <c r="L156" s="27" t="str">
        <f t="shared" si="13"/>
        <v>BUY</v>
      </c>
      <c r="M156" s="27" t="str">
        <f t="shared" si="14"/>
        <v>CALL</v>
      </c>
      <c r="N156" s="27" t="str">
        <f t="shared" si="15"/>
        <v>BUY - CALL</v>
      </c>
      <c r="O156" s="27">
        <f t="shared" si="16"/>
        <v>9.2929999999999993</v>
      </c>
      <c r="P156" s="5">
        <f t="shared" si="17"/>
        <v>0</v>
      </c>
    </row>
    <row r="157" spans="1:16" x14ac:dyDescent="0.2">
      <c r="A157" s="26" t="s">
        <v>37</v>
      </c>
      <c r="B157" s="27" t="s">
        <v>237</v>
      </c>
      <c r="C157" s="28" t="s">
        <v>21</v>
      </c>
      <c r="D157" s="27" t="s">
        <v>17</v>
      </c>
      <c r="E157" s="27" t="s">
        <v>18</v>
      </c>
      <c r="F157" s="29">
        <v>36923</v>
      </c>
      <c r="G157" s="30">
        <v>500000</v>
      </c>
      <c r="H157" s="28">
        <v>8.02</v>
      </c>
      <c r="I157" s="27">
        <v>2</v>
      </c>
      <c r="J157" s="28">
        <v>6.2930000000000001</v>
      </c>
      <c r="K157" s="27">
        <f t="shared" si="12"/>
        <v>500000</v>
      </c>
      <c r="L157" s="27" t="str">
        <f t="shared" si="13"/>
        <v>BUY</v>
      </c>
      <c r="M157" s="27" t="str">
        <f t="shared" si="14"/>
        <v>CALL</v>
      </c>
      <c r="N157" s="27" t="str">
        <f t="shared" si="15"/>
        <v>BUY - CALL</v>
      </c>
      <c r="O157" s="27">
        <f t="shared" si="16"/>
        <v>8.2929999999999993</v>
      </c>
      <c r="P157" s="5">
        <f t="shared" si="17"/>
        <v>0</v>
      </c>
    </row>
    <row r="158" spans="1:16" x14ac:dyDescent="0.2">
      <c r="A158" s="26" t="s">
        <v>37</v>
      </c>
      <c r="B158" s="27" t="s">
        <v>238</v>
      </c>
      <c r="C158" s="28" t="s">
        <v>21</v>
      </c>
      <c r="D158" s="27" t="s">
        <v>17</v>
      </c>
      <c r="E158" s="27" t="s">
        <v>18</v>
      </c>
      <c r="F158" s="29">
        <v>36923</v>
      </c>
      <c r="G158" s="30">
        <v>-500000</v>
      </c>
      <c r="H158" s="28">
        <v>8.02</v>
      </c>
      <c r="I158" s="27">
        <v>4</v>
      </c>
      <c r="J158" s="28">
        <v>6.2930000000000001</v>
      </c>
      <c r="K158" s="27">
        <f t="shared" si="12"/>
        <v>500000</v>
      </c>
      <c r="L158" s="27" t="str">
        <f t="shared" si="13"/>
        <v>SELL</v>
      </c>
      <c r="M158" s="27" t="str">
        <f t="shared" si="14"/>
        <v>CALL</v>
      </c>
      <c r="N158" s="27" t="str">
        <f t="shared" si="15"/>
        <v>SELL - CALL</v>
      </c>
      <c r="O158" s="27">
        <f t="shared" si="16"/>
        <v>10.292999999999999</v>
      </c>
      <c r="P158" s="5">
        <f t="shared" si="17"/>
        <v>0</v>
      </c>
    </row>
    <row r="159" spans="1:16" x14ac:dyDescent="0.2">
      <c r="A159" s="26" t="s">
        <v>37</v>
      </c>
      <c r="B159" s="27" t="s">
        <v>255</v>
      </c>
      <c r="C159" s="28" t="s">
        <v>21</v>
      </c>
      <c r="D159" s="27" t="s">
        <v>17</v>
      </c>
      <c r="E159" s="27" t="s">
        <v>18</v>
      </c>
      <c r="F159" s="29">
        <v>36923</v>
      </c>
      <c r="G159" s="30">
        <v>-500000</v>
      </c>
      <c r="H159" s="28">
        <v>8.02</v>
      </c>
      <c r="I159" s="27">
        <v>2</v>
      </c>
      <c r="J159" s="28">
        <v>6.2930000000000001</v>
      </c>
      <c r="K159" s="27">
        <f t="shared" si="12"/>
        <v>500000</v>
      </c>
      <c r="L159" s="27" t="str">
        <f t="shared" si="13"/>
        <v>SELL</v>
      </c>
      <c r="M159" s="27" t="str">
        <f t="shared" si="14"/>
        <v>CALL</v>
      </c>
      <c r="N159" s="27" t="str">
        <f t="shared" si="15"/>
        <v>SELL - CALL</v>
      </c>
      <c r="O159" s="27">
        <f t="shared" si="16"/>
        <v>8.2929999999999993</v>
      </c>
      <c r="P159" s="5">
        <f t="shared" si="17"/>
        <v>0</v>
      </c>
    </row>
    <row r="160" spans="1:16" x14ac:dyDescent="0.2">
      <c r="A160" s="26" t="s">
        <v>28</v>
      </c>
      <c r="B160" s="27" t="s">
        <v>256</v>
      </c>
      <c r="C160" s="28" t="s">
        <v>21</v>
      </c>
      <c r="D160" s="27" t="s">
        <v>17</v>
      </c>
      <c r="E160" s="27" t="s">
        <v>18</v>
      </c>
      <c r="F160" s="29">
        <v>36923</v>
      </c>
      <c r="G160" s="30">
        <v>-500000</v>
      </c>
      <c r="H160" s="28">
        <v>8.02</v>
      </c>
      <c r="I160" s="27">
        <v>2</v>
      </c>
      <c r="J160" s="28">
        <v>6.2930000000000001</v>
      </c>
      <c r="K160" s="27">
        <f t="shared" si="12"/>
        <v>500000</v>
      </c>
      <c r="L160" s="27" t="str">
        <f t="shared" si="13"/>
        <v>SELL</v>
      </c>
      <c r="M160" s="27" t="str">
        <f t="shared" si="14"/>
        <v>CALL</v>
      </c>
      <c r="N160" s="27" t="str">
        <f t="shared" si="15"/>
        <v>SELL - CALL</v>
      </c>
      <c r="O160" s="27">
        <f t="shared" si="16"/>
        <v>8.2929999999999993</v>
      </c>
      <c r="P160" s="5">
        <f t="shared" si="17"/>
        <v>0</v>
      </c>
    </row>
    <row r="161" spans="1:16" x14ac:dyDescent="0.2">
      <c r="A161" s="26" t="s">
        <v>27</v>
      </c>
      <c r="B161" s="27" t="s">
        <v>241</v>
      </c>
      <c r="C161" s="28" t="s">
        <v>21</v>
      </c>
      <c r="D161" s="27" t="s">
        <v>17</v>
      </c>
      <c r="E161" s="27" t="s">
        <v>20</v>
      </c>
      <c r="F161" s="29">
        <v>36923</v>
      </c>
      <c r="G161" s="30">
        <v>-280000</v>
      </c>
      <c r="H161" s="28">
        <v>8.02</v>
      </c>
      <c r="I161" s="27">
        <v>0.75</v>
      </c>
      <c r="J161" s="28">
        <v>6.2930000000000001</v>
      </c>
      <c r="K161" s="27">
        <f t="shared" si="12"/>
        <v>280000</v>
      </c>
      <c r="L161" s="27" t="str">
        <f t="shared" si="13"/>
        <v>SELL</v>
      </c>
      <c r="M161" s="27" t="str">
        <f t="shared" si="14"/>
        <v>PUT</v>
      </c>
      <c r="N161" s="27" t="str">
        <f t="shared" si="15"/>
        <v>SELL - PUT</v>
      </c>
      <c r="O161" s="27">
        <f t="shared" si="16"/>
        <v>7.0430000000000001</v>
      </c>
      <c r="P161" s="5">
        <f t="shared" si="17"/>
        <v>0</v>
      </c>
    </row>
    <row r="162" spans="1:16" x14ac:dyDescent="0.2">
      <c r="A162" s="26" t="s">
        <v>28</v>
      </c>
      <c r="B162" s="27" t="s">
        <v>261</v>
      </c>
      <c r="C162" s="28" t="s">
        <v>21</v>
      </c>
      <c r="D162" s="27" t="s">
        <v>17</v>
      </c>
      <c r="E162" s="27" t="s">
        <v>18</v>
      </c>
      <c r="F162" s="29">
        <v>36923</v>
      </c>
      <c r="G162" s="30">
        <v>280000</v>
      </c>
      <c r="H162" s="28">
        <v>8.02</v>
      </c>
      <c r="I162" s="27">
        <v>3</v>
      </c>
      <c r="J162" s="28">
        <v>6.2930000000000001</v>
      </c>
      <c r="K162" s="27">
        <f t="shared" si="12"/>
        <v>280000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9.2929999999999993</v>
      </c>
      <c r="P162" s="5">
        <f t="shared" si="17"/>
        <v>0</v>
      </c>
    </row>
    <row r="163" spans="1:16" x14ac:dyDescent="0.2">
      <c r="A163" s="26" t="s">
        <v>28</v>
      </c>
      <c r="B163" s="27" t="s">
        <v>262</v>
      </c>
      <c r="C163" s="28" t="s">
        <v>21</v>
      </c>
      <c r="D163" s="27" t="s">
        <v>17</v>
      </c>
      <c r="E163" s="27" t="s">
        <v>18</v>
      </c>
      <c r="F163" s="29">
        <v>36923</v>
      </c>
      <c r="G163" s="30">
        <v>-1000000</v>
      </c>
      <c r="H163" s="28">
        <v>8.02</v>
      </c>
      <c r="I163" s="27">
        <v>1.6</v>
      </c>
      <c r="J163" s="28">
        <v>6.2930000000000001</v>
      </c>
      <c r="K163" s="27">
        <f t="shared" si="12"/>
        <v>1000000</v>
      </c>
      <c r="L163" s="27" t="str">
        <f t="shared" si="13"/>
        <v>SELL</v>
      </c>
      <c r="M163" s="27" t="str">
        <f t="shared" si="14"/>
        <v>CALL</v>
      </c>
      <c r="N163" s="27" t="str">
        <f t="shared" si="15"/>
        <v>SELL - CALL</v>
      </c>
      <c r="O163" s="27">
        <f t="shared" si="16"/>
        <v>7.8930000000000007</v>
      </c>
      <c r="P163" s="5">
        <f t="shared" si="17"/>
        <v>-126999.99999999889</v>
      </c>
    </row>
    <row r="164" spans="1:16" x14ac:dyDescent="0.2">
      <c r="A164" s="26" t="s">
        <v>28</v>
      </c>
      <c r="B164" s="27" t="s">
        <v>263</v>
      </c>
      <c r="C164" s="28" t="s">
        <v>21</v>
      </c>
      <c r="D164" s="27" t="s">
        <v>17</v>
      </c>
      <c r="E164" s="27" t="s">
        <v>20</v>
      </c>
      <c r="F164" s="29">
        <v>36923</v>
      </c>
      <c r="G164" s="30">
        <v>-1000000</v>
      </c>
      <c r="H164" s="28">
        <v>8.02</v>
      </c>
      <c r="I164" s="27">
        <v>1.6</v>
      </c>
      <c r="J164" s="28">
        <v>6.2930000000000001</v>
      </c>
      <c r="K164" s="27">
        <f t="shared" si="12"/>
        <v>1000000</v>
      </c>
      <c r="L164" s="27" t="str">
        <f t="shared" si="13"/>
        <v>SELL</v>
      </c>
      <c r="M164" s="27" t="str">
        <f t="shared" si="14"/>
        <v>PUT</v>
      </c>
      <c r="N164" s="27" t="str">
        <f t="shared" si="15"/>
        <v>SELL - PUT</v>
      </c>
      <c r="O164" s="27">
        <f t="shared" si="16"/>
        <v>7.8930000000000007</v>
      </c>
      <c r="P164" s="5">
        <f t="shared" si="17"/>
        <v>0</v>
      </c>
    </row>
    <row r="165" spans="1:16" x14ac:dyDescent="0.2">
      <c r="A165" s="26" t="s">
        <v>28</v>
      </c>
      <c r="B165" s="27" t="s">
        <v>264</v>
      </c>
      <c r="C165" s="28" t="s">
        <v>21</v>
      </c>
      <c r="D165" s="27" t="s">
        <v>17</v>
      </c>
      <c r="E165" s="27" t="s">
        <v>18</v>
      </c>
      <c r="F165" s="29">
        <v>36923</v>
      </c>
      <c r="G165" s="30">
        <v>-500000</v>
      </c>
      <c r="H165" s="28">
        <v>8.02</v>
      </c>
      <c r="I165" s="27">
        <v>1.6</v>
      </c>
      <c r="J165" s="28">
        <v>6.2930000000000001</v>
      </c>
      <c r="K165" s="27">
        <f t="shared" si="12"/>
        <v>500000</v>
      </c>
      <c r="L165" s="27" t="str">
        <f t="shared" si="13"/>
        <v>SELL</v>
      </c>
      <c r="M165" s="27" t="str">
        <f t="shared" si="14"/>
        <v>CALL</v>
      </c>
      <c r="N165" s="27" t="str">
        <f t="shared" si="15"/>
        <v>SELL - CALL</v>
      </c>
      <c r="O165" s="27">
        <f t="shared" si="16"/>
        <v>7.8930000000000007</v>
      </c>
      <c r="P165" s="5">
        <f t="shared" si="17"/>
        <v>-63499.999999999447</v>
      </c>
    </row>
    <row r="166" spans="1:16" x14ac:dyDescent="0.2">
      <c r="A166" s="26" t="s">
        <v>28</v>
      </c>
      <c r="B166" s="27" t="s">
        <v>265</v>
      </c>
      <c r="C166" s="28" t="s">
        <v>21</v>
      </c>
      <c r="D166" s="27" t="s">
        <v>17</v>
      </c>
      <c r="E166" s="27" t="s">
        <v>20</v>
      </c>
      <c r="F166" s="29">
        <v>36923</v>
      </c>
      <c r="G166" s="30">
        <v>-500000</v>
      </c>
      <c r="H166" s="28">
        <v>8.02</v>
      </c>
      <c r="I166" s="27">
        <v>1.6</v>
      </c>
      <c r="J166" s="28">
        <v>6.2930000000000001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PUT</v>
      </c>
      <c r="N166" s="27" t="str">
        <f t="shared" si="15"/>
        <v>SELL - PUT</v>
      </c>
      <c r="O166" s="27">
        <f t="shared" si="16"/>
        <v>7.8930000000000007</v>
      </c>
      <c r="P166" s="5">
        <f t="shared" si="17"/>
        <v>0</v>
      </c>
    </row>
    <row r="167" spans="1:16" x14ac:dyDescent="0.2">
      <c r="A167" s="26" t="s">
        <v>25</v>
      </c>
      <c r="B167" s="27" t="s">
        <v>271</v>
      </c>
      <c r="C167" s="28" t="s">
        <v>21</v>
      </c>
      <c r="D167" s="27" t="s">
        <v>17</v>
      </c>
      <c r="E167" s="27" t="s">
        <v>20</v>
      </c>
      <c r="F167" s="29">
        <v>36923</v>
      </c>
      <c r="G167" s="30">
        <v>2000000</v>
      </c>
      <c r="H167" s="28">
        <v>8.02</v>
      </c>
      <c r="I167" s="27">
        <v>2.6</v>
      </c>
      <c r="J167" s="28">
        <v>6.2930000000000001</v>
      </c>
      <c r="K167" s="27">
        <f t="shared" si="12"/>
        <v>2000000</v>
      </c>
      <c r="L167" s="27" t="str">
        <f t="shared" si="13"/>
        <v>BUY</v>
      </c>
      <c r="M167" s="27" t="str">
        <f t="shared" si="14"/>
        <v>PUT</v>
      </c>
      <c r="N167" s="27" t="str">
        <f t="shared" si="15"/>
        <v>BUY - PUT</v>
      </c>
      <c r="O167" s="27">
        <f t="shared" si="16"/>
        <v>8.8930000000000007</v>
      </c>
      <c r="P167" s="5">
        <f t="shared" si="17"/>
        <v>1746000.0000000023</v>
      </c>
    </row>
    <row r="168" spans="1:16" x14ac:dyDescent="0.2">
      <c r="A168" s="26" t="s">
        <v>28</v>
      </c>
      <c r="B168" s="27" t="s">
        <v>272</v>
      </c>
      <c r="C168" s="28" t="s">
        <v>21</v>
      </c>
      <c r="D168" s="27" t="s">
        <v>17</v>
      </c>
      <c r="E168" s="27" t="s">
        <v>18</v>
      </c>
      <c r="F168" s="29">
        <v>36923</v>
      </c>
      <c r="G168" s="30">
        <v>280000</v>
      </c>
      <c r="H168" s="28">
        <v>8.02</v>
      </c>
      <c r="I168" s="27">
        <v>10</v>
      </c>
      <c r="J168" s="28">
        <v>6.2930000000000001</v>
      </c>
      <c r="K168" s="27">
        <f t="shared" si="12"/>
        <v>280000</v>
      </c>
      <c r="L168" s="27" t="str">
        <f t="shared" si="13"/>
        <v>BUY</v>
      </c>
      <c r="M168" s="27" t="str">
        <f t="shared" si="14"/>
        <v>CALL</v>
      </c>
      <c r="N168" s="27" t="str">
        <f t="shared" si="15"/>
        <v>BUY - CALL</v>
      </c>
      <c r="O168" s="27">
        <f t="shared" si="16"/>
        <v>16.292999999999999</v>
      </c>
      <c r="P168" s="5">
        <f t="shared" si="17"/>
        <v>0</v>
      </c>
    </row>
    <row r="169" spans="1:16" x14ac:dyDescent="0.2">
      <c r="A169" s="26" t="s">
        <v>28</v>
      </c>
      <c r="B169" s="27" t="s">
        <v>273</v>
      </c>
      <c r="C169" s="28" t="s">
        <v>21</v>
      </c>
      <c r="D169" s="27" t="s">
        <v>17</v>
      </c>
      <c r="E169" s="27" t="s">
        <v>18</v>
      </c>
      <c r="F169" s="29">
        <v>36923</v>
      </c>
      <c r="G169" s="30">
        <v>500000</v>
      </c>
      <c r="H169" s="28">
        <v>8.02</v>
      </c>
      <c r="I169" s="27">
        <v>7</v>
      </c>
      <c r="J169" s="28">
        <v>6.2930000000000001</v>
      </c>
      <c r="K169" s="27">
        <f t="shared" si="12"/>
        <v>500000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13.292999999999999</v>
      </c>
      <c r="P169" s="5">
        <f t="shared" si="17"/>
        <v>0</v>
      </c>
    </row>
    <row r="170" spans="1:16" x14ac:dyDescent="0.2">
      <c r="A170" s="26" t="s">
        <v>37</v>
      </c>
      <c r="B170" s="27" t="s">
        <v>274</v>
      </c>
      <c r="C170" s="28" t="s">
        <v>21</v>
      </c>
      <c r="D170" s="27" t="s">
        <v>17</v>
      </c>
      <c r="E170" s="27" t="s">
        <v>18</v>
      </c>
      <c r="F170" s="29">
        <v>36923</v>
      </c>
      <c r="G170" s="30">
        <v>500000</v>
      </c>
      <c r="H170" s="28">
        <v>8.02</v>
      </c>
      <c r="I170" s="27">
        <v>7</v>
      </c>
      <c r="J170" s="28">
        <v>6.2930000000000001</v>
      </c>
      <c r="K170" s="27">
        <f t="shared" si="12"/>
        <v>500000</v>
      </c>
      <c r="L170" s="27" t="str">
        <f t="shared" si="13"/>
        <v>BUY</v>
      </c>
      <c r="M170" s="27" t="str">
        <f t="shared" si="14"/>
        <v>CALL</v>
      </c>
      <c r="N170" s="27" t="str">
        <f t="shared" si="15"/>
        <v>BUY - CALL</v>
      </c>
      <c r="O170" s="27">
        <f t="shared" si="16"/>
        <v>13.292999999999999</v>
      </c>
      <c r="P170" s="5">
        <f t="shared" si="17"/>
        <v>0</v>
      </c>
    </row>
    <row r="171" spans="1:16" x14ac:dyDescent="0.2">
      <c r="A171" s="26" t="s">
        <v>28</v>
      </c>
      <c r="B171" s="27" t="s">
        <v>275</v>
      </c>
      <c r="C171" s="28" t="s">
        <v>21</v>
      </c>
      <c r="D171" s="27" t="s">
        <v>17</v>
      </c>
      <c r="E171" s="27" t="s">
        <v>18</v>
      </c>
      <c r="F171" s="29">
        <v>36923</v>
      </c>
      <c r="G171" s="30">
        <v>500000</v>
      </c>
      <c r="H171" s="28">
        <v>8.02</v>
      </c>
      <c r="I171" s="27">
        <v>5</v>
      </c>
      <c r="J171" s="28">
        <v>6.2930000000000001</v>
      </c>
      <c r="K171" s="27">
        <f t="shared" si="12"/>
        <v>500000</v>
      </c>
      <c r="L171" s="27" t="str">
        <f t="shared" si="13"/>
        <v>BUY</v>
      </c>
      <c r="M171" s="27" t="str">
        <f t="shared" si="14"/>
        <v>CALL</v>
      </c>
      <c r="N171" s="27" t="str">
        <f t="shared" si="15"/>
        <v>BUY - CALL</v>
      </c>
      <c r="O171" s="27">
        <f t="shared" si="16"/>
        <v>11.292999999999999</v>
      </c>
      <c r="P171" s="5">
        <f t="shared" si="17"/>
        <v>0</v>
      </c>
    </row>
    <row r="172" spans="1:16" x14ac:dyDescent="0.2">
      <c r="A172" s="26" t="s">
        <v>28</v>
      </c>
      <c r="B172" s="27" t="s">
        <v>277</v>
      </c>
      <c r="C172" s="28" t="s">
        <v>21</v>
      </c>
      <c r="D172" s="27" t="s">
        <v>17</v>
      </c>
      <c r="E172" s="27" t="s">
        <v>18</v>
      </c>
      <c r="F172" s="29">
        <v>36923</v>
      </c>
      <c r="G172" s="30">
        <v>500000</v>
      </c>
      <c r="H172" s="28">
        <v>8.02</v>
      </c>
      <c r="I172" s="27">
        <v>15</v>
      </c>
      <c r="J172" s="28">
        <v>6.2930000000000001</v>
      </c>
      <c r="K172" s="27">
        <f t="shared" si="12"/>
        <v>500000</v>
      </c>
      <c r="L172" s="27" t="str">
        <f t="shared" si="13"/>
        <v>BUY</v>
      </c>
      <c r="M172" s="27" t="str">
        <f t="shared" si="14"/>
        <v>CALL</v>
      </c>
      <c r="N172" s="27" t="str">
        <f t="shared" si="15"/>
        <v>BUY - CALL</v>
      </c>
      <c r="O172" s="27">
        <f t="shared" si="16"/>
        <v>21.292999999999999</v>
      </c>
      <c r="P172" s="5">
        <f t="shared" si="17"/>
        <v>0</v>
      </c>
    </row>
    <row r="173" spans="1:16" x14ac:dyDescent="0.2">
      <c r="A173" s="26" t="s">
        <v>37</v>
      </c>
      <c r="B173" s="27" t="s">
        <v>315</v>
      </c>
      <c r="C173" s="28" t="s">
        <v>21</v>
      </c>
      <c r="D173" s="27" t="s">
        <v>17</v>
      </c>
      <c r="E173" s="27" t="s">
        <v>20</v>
      </c>
      <c r="F173" s="29">
        <v>36923</v>
      </c>
      <c r="G173" s="30">
        <v>2000000</v>
      </c>
      <c r="H173" s="28">
        <v>8.02</v>
      </c>
      <c r="I173" s="27">
        <v>1</v>
      </c>
      <c r="J173" s="28">
        <v>6.2930000000000001</v>
      </c>
      <c r="K173" s="27">
        <f t="shared" si="12"/>
        <v>2000000</v>
      </c>
      <c r="L173" s="27" t="str">
        <f t="shared" si="13"/>
        <v>BUY</v>
      </c>
      <c r="M173" s="27" t="str">
        <f t="shared" si="14"/>
        <v>PUT</v>
      </c>
      <c r="N173" s="27" t="str">
        <f t="shared" si="15"/>
        <v>BUY - PUT</v>
      </c>
      <c r="O173" s="27">
        <f t="shared" si="16"/>
        <v>7.2930000000000001</v>
      </c>
      <c r="P173" s="5">
        <f t="shared" si="17"/>
        <v>0</v>
      </c>
    </row>
    <row r="174" spans="1:16" x14ac:dyDescent="0.2">
      <c r="A174" s="26" t="s">
        <v>36</v>
      </c>
      <c r="B174" s="27" t="s">
        <v>316</v>
      </c>
      <c r="C174" s="28" t="s">
        <v>21</v>
      </c>
      <c r="D174" s="27" t="s">
        <v>17</v>
      </c>
      <c r="E174" s="27" t="s">
        <v>20</v>
      </c>
      <c r="F174" s="29">
        <v>36923</v>
      </c>
      <c r="G174" s="30">
        <v>280000</v>
      </c>
      <c r="H174" s="28">
        <v>8.02</v>
      </c>
      <c r="I174" s="27">
        <v>1</v>
      </c>
      <c r="J174" s="28">
        <v>6.2930000000000001</v>
      </c>
      <c r="K174" s="27">
        <f t="shared" si="12"/>
        <v>280000</v>
      </c>
      <c r="L174" s="27" t="str">
        <f t="shared" si="13"/>
        <v>BUY</v>
      </c>
      <c r="M174" s="27" t="str">
        <f t="shared" si="14"/>
        <v>PUT</v>
      </c>
      <c r="N174" s="27" t="str">
        <f t="shared" si="15"/>
        <v>BUY - PUT</v>
      </c>
      <c r="O174" s="27">
        <f t="shared" si="16"/>
        <v>7.2930000000000001</v>
      </c>
      <c r="P174" s="5">
        <f t="shared" si="17"/>
        <v>0</v>
      </c>
    </row>
    <row r="175" spans="1:16" x14ac:dyDescent="0.2">
      <c r="A175" s="26" t="s">
        <v>38</v>
      </c>
      <c r="B175" s="27" t="s">
        <v>317</v>
      </c>
      <c r="C175" s="28" t="s">
        <v>21</v>
      </c>
      <c r="D175" s="27" t="s">
        <v>17</v>
      </c>
      <c r="E175" s="27" t="s">
        <v>20</v>
      </c>
      <c r="F175" s="29">
        <v>36923</v>
      </c>
      <c r="G175" s="30">
        <v>560000</v>
      </c>
      <c r="H175" s="28">
        <v>8.02</v>
      </c>
      <c r="I175" s="27">
        <v>1</v>
      </c>
      <c r="J175" s="28">
        <v>6.2930000000000001</v>
      </c>
      <c r="K175" s="27">
        <f t="shared" si="12"/>
        <v>560000</v>
      </c>
      <c r="L175" s="27" t="str">
        <f t="shared" si="13"/>
        <v>BUY</v>
      </c>
      <c r="M175" s="27" t="str">
        <f t="shared" si="14"/>
        <v>PUT</v>
      </c>
      <c r="N175" s="27" t="str">
        <f t="shared" si="15"/>
        <v>BUY - PUT</v>
      </c>
      <c r="O175" s="27">
        <f t="shared" si="16"/>
        <v>7.2930000000000001</v>
      </c>
      <c r="P175" s="5">
        <f t="shared" si="17"/>
        <v>0</v>
      </c>
    </row>
    <row r="176" spans="1:16" x14ac:dyDescent="0.2">
      <c r="A176" s="26" t="s">
        <v>27</v>
      </c>
      <c r="B176" s="27" t="s">
        <v>100</v>
      </c>
      <c r="C176" s="28" t="s">
        <v>221</v>
      </c>
      <c r="D176" s="27" t="s">
        <v>17</v>
      </c>
      <c r="E176" s="27" t="s">
        <v>18</v>
      </c>
      <c r="F176" s="29">
        <v>36923</v>
      </c>
      <c r="G176" s="30">
        <v>-500000</v>
      </c>
      <c r="H176" s="28">
        <v>6.49</v>
      </c>
      <c r="I176" s="27">
        <v>0.35</v>
      </c>
      <c r="J176" s="28">
        <v>6.2930000000000001</v>
      </c>
      <c r="K176" s="27">
        <f t="shared" si="12"/>
        <v>500000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6.6429999999999998</v>
      </c>
      <c r="P176" s="5">
        <f t="shared" si="17"/>
        <v>0</v>
      </c>
    </row>
    <row r="177" spans="1:16" x14ac:dyDescent="0.2">
      <c r="A177" s="26" t="s">
        <v>46</v>
      </c>
      <c r="B177" s="27" t="s">
        <v>407</v>
      </c>
      <c r="C177" s="28" t="s">
        <v>221</v>
      </c>
      <c r="D177" s="27" t="s">
        <v>17</v>
      </c>
      <c r="E177" s="27" t="s">
        <v>18</v>
      </c>
      <c r="F177" s="29">
        <v>36923</v>
      </c>
      <c r="G177" s="30">
        <v>-1000000</v>
      </c>
      <c r="H177" s="28">
        <v>6.49</v>
      </c>
      <c r="I177" s="27">
        <v>0.3</v>
      </c>
      <c r="J177" s="28">
        <v>6.2930000000000001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CALL</v>
      </c>
      <c r="N177" s="27" t="str">
        <f t="shared" si="15"/>
        <v>SELL - CALL</v>
      </c>
      <c r="O177" s="27">
        <f t="shared" si="16"/>
        <v>6.593</v>
      </c>
      <c r="P177" s="5">
        <f t="shared" si="17"/>
        <v>0</v>
      </c>
    </row>
    <row r="178" spans="1:16" x14ac:dyDescent="0.2">
      <c r="A178" s="26" t="s">
        <v>27</v>
      </c>
      <c r="B178" s="27" t="s">
        <v>276</v>
      </c>
      <c r="C178" s="28" t="s">
        <v>221</v>
      </c>
      <c r="D178" s="27" t="s">
        <v>17</v>
      </c>
      <c r="E178" s="27" t="s">
        <v>18</v>
      </c>
      <c r="F178" s="29">
        <v>36923</v>
      </c>
      <c r="G178" s="30">
        <v>500000</v>
      </c>
      <c r="H178" s="28">
        <v>6.49</v>
      </c>
      <c r="I178" s="27">
        <v>0.35</v>
      </c>
      <c r="J178" s="28">
        <v>6.2930000000000001</v>
      </c>
      <c r="K178" s="27">
        <f t="shared" si="12"/>
        <v>500000</v>
      </c>
      <c r="L178" s="27" t="str">
        <f t="shared" si="13"/>
        <v>BUY</v>
      </c>
      <c r="M178" s="27" t="str">
        <f t="shared" si="14"/>
        <v>CALL</v>
      </c>
      <c r="N178" s="27" t="str">
        <f t="shared" si="15"/>
        <v>BUY - CALL</v>
      </c>
      <c r="O178" s="27">
        <f t="shared" si="16"/>
        <v>6.6429999999999998</v>
      </c>
      <c r="P178" s="5">
        <f t="shared" si="17"/>
        <v>0</v>
      </c>
    </row>
    <row r="179" spans="1:16" x14ac:dyDescent="0.2">
      <c r="A179" s="26" t="s">
        <v>48</v>
      </c>
      <c r="B179" s="27" t="s">
        <v>71</v>
      </c>
      <c r="C179" s="28" t="s">
        <v>22</v>
      </c>
      <c r="D179" s="27" t="s">
        <v>17</v>
      </c>
      <c r="E179" s="27" t="s">
        <v>18</v>
      </c>
      <c r="F179" s="29">
        <v>36923</v>
      </c>
      <c r="G179" s="30">
        <v>280000</v>
      </c>
      <c r="H179" s="28">
        <v>6.52</v>
      </c>
      <c r="I179" s="27">
        <v>0.15</v>
      </c>
      <c r="J179" s="28">
        <v>6.2930000000000001</v>
      </c>
      <c r="K179" s="27">
        <f t="shared" si="12"/>
        <v>280000</v>
      </c>
      <c r="L179" s="27" t="str">
        <f t="shared" si="13"/>
        <v>BUY</v>
      </c>
      <c r="M179" s="27" t="str">
        <f t="shared" si="14"/>
        <v>CALL</v>
      </c>
      <c r="N179" s="27" t="str">
        <f t="shared" si="15"/>
        <v>BUY - CALL</v>
      </c>
      <c r="O179" s="27">
        <f t="shared" si="16"/>
        <v>6.4430000000000005</v>
      </c>
      <c r="P179" s="5">
        <f t="shared" si="17"/>
        <v>21559.999999999738</v>
      </c>
    </row>
    <row r="180" spans="1:16" x14ac:dyDescent="0.2">
      <c r="A180" s="26" t="s">
        <v>27</v>
      </c>
      <c r="B180" s="27" t="s">
        <v>72</v>
      </c>
      <c r="C180" s="28" t="s">
        <v>22</v>
      </c>
      <c r="D180" s="27" t="s">
        <v>17</v>
      </c>
      <c r="E180" s="27" t="s">
        <v>18</v>
      </c>
      <c r="F180" s="29">
        <v>36923</v>
      </c>
      <c r="G180" s="30">
        <v>280000</v>
      </c>
      <c r="H180" s="28">
        <v>6.52</v>
      </c>
      <c r="I180" s="27">
        <v>0.15</v>
      </c>
      <c r="J180" s="28">
        <v>6.2930000000000001</v>
      </c>
      <c r="K180" s="27">
        <f t="shared" si="12"/>
        <v>280000</v>
      </c>
      <c r="L180" s="27" t="str">
        <f t="shared" si="13"/>
        <v>BUY</v>
      </c>
      <c r="M180" s="27" t="str">
        <f t="shared" si="14"/>
        <v>CALL</v>
      </c>
      <c r="N180" s="27" t="str">
        <f t="shared" si="15"/>
        <v>BUY - CALL</v>
      </c>
      <c r="O180" s="27">
        <f t="shared" si="16"/>
        <v>6.4430000000000005</v>
      </c>
      <c r="P180" s="5">
        <f t="shared" si="17"/>
        <v>21559.999999999738</v>
      </c>
    </row>
    <row r="181" spans="1:16" x14ac:dyDescent="0.2">
      <c r="A181" s="26" t="s">
        <v>28</v>
      </c>
      <c r="B181" s="27" t="s">
        <v>93</v>
      </c>
      <c r="C181" s="28" t="s">
        <v>22</v>
      </c>
      <c r="D181" s="27" t="s">
        <v>17</v>
      </c>
      <c r="E181" s="27" t="s">
        <v>18</v>
      </c>
      <c r="F181" s="29">
        <v>36923</v>
      </c>
      <c r="G181" s="30">
        <v>-1500000</v>
      </c>
      <c r="H181" s="28">
        <v>6.52</v>
      </c>
      <c r="I181" s="27">
        <v>0.3</v>
      </c>
      <c r="J181" s="28">
        <v>6.2930000000000001</v>
      </c>
      <c r="K181" s="27">
        <f t="shared" si="12"/>
        <v>1500000</v>
      </c>
      <c r="L181" s="27" t="str">
        <f t="shared" si="13"/>
        <v>SELL</v>
      </c>
      <c r="M181" s="27" t="str">
        <f t="shared" si="14"/>
        <v>CALL</v>
      </c>
      <c r="N181" s="27" t="str">
        <f t="shared" si="15"/>
        <v>SELL - CALL</v>
      </c>
      <c r="O181" s="27">
        <f t="shared" si="16"/>
        <v>6.593</v>
      </c>
      <c r="P181" s="5">
        <f t="shared" si="17"/>
        <v>0</v>
      </c>
    </row>
    <row r="182" spans="1:16" x14ac:dyDescent="0.2">
      <c r="A182" s="26" t="s">
        <v>46</v>
      </c>
      <c r="B182" s="27" t="s">
        <v>107</v>
      </c>
      <c r="C182" s="28" t="s">
        <v>22</v>
      </c>
      <c r="D182" s="27" t="s">
        <v>17</v>
      </c>
      <c r="E182" s="27" t="s">
        <v>18</v>
      </c>
      <c r="F182" s="29">
        <v>36923</v>
      </c>
      <c r="G182" s="30">
        <v>-140000</v>
      </c>
      <c r="H182" s="28">
        <v>6.52</v>
      </c>
      <c r="I182" s="27">
        <v>0.15</v>
      </c>
      <c r="J182" s="28">
        <v>6.2930000000000001</v>
      </c>
      <c r="K182" s="27">
        <f t="shared" si="12"/>
        <v>140000</v>
      </c>
      <c r="L182" s="27" t="str">
        <f t="shared" si="13"/>
        <v>SELL</v>
      </c>
      <c r="M182" s="27" t="str">
        <f t="shared" si="14"/>
        <v>CALL</v>
      </c>
      <c r="N182" s="27" t="str">
        <f t="shared" si="15"/>
        <v>SELL - CALL</v>
      </c>
      <c r="O182" s="27">
        <f t="shared" si="16"/>
        <v>6.4430000000000005</v>
      </c>
      <c r="P182" s="5">
        <f t="shared" si="17"/>
        <v>-10779.999999999869</v>
      </c>
    </row>
    <row r="183" spans="1:16" x14ac:dyDescent="0.2">
      <c r="A183" s="26" t="s">
        <v>27</v>
      </c>
      <c r="B183" s="27" t="s">
        <v>112</v>
      </c>
      <c r="C183" s="28" t="s">
        <v>22</v>
      </c>
      <c r="D183" s="27" t="s">
        <v>17</v>
      </c>
      <c r="E183" s="27" t="s">
        <v>18</v>
      </c>
      <c r="F183" s="29">
        <v>36923</v>
      </c>
      <c r="G183" s="30">
        <v>-280000</v>
      </c>
      <c r="H183" s="28">
        <v>6.52</v>
      </c>
      <c r="I183" s="27">
        <v>0.15</v>
      </c>
      <c r="J183" s="28">
        <v>6.2930000000000001</v>
      </c>
      <c r="K183" s="27">
        <f t="shared" si="12"/>
        <v>280000</v>
      </c>
      <c r="L183" s="27" t="str">
        <f t="shared" si="13"/>
        <v>SELL</v>
      </c>
      <c r="M183" s="27" t="str">
        <f t="shared" si="14"/>
        <v>CALL</v>
      </c>
      <c r="N183" s="27" t="str">
        <f t="shared" si="15"/>
        <v>SELL - CALL</v>
      </c>
      <c r="O183" s="27">
        <f t="shared" si="16"/>
        <v>6.4430000000000005</v>
      </c>
      <c r="P183" s="5">
        <f t="shared" si="17"/>
        <v>-21559.999999999738</v>
      </c>
    </row>
    <row r="184" spans="1:16" x14ac:dyDescent="0.2">
      <c r="A184" s="26" t="s">
        <v>46</v>
      </c>
      <c r="B184" s="27" t="s">
        <v>122</v>
      </c>
      <c r="C184" s="28" t="s">
        <v>22</v>
      </c>
      <c r="D184" s="27" t="s">
        <v>17</v>
      </c>
      <c r="E184" s="27" t="s">
        <v>18</v>
      </c>
      <c r="F184" s="29">
        <v>36923</v>
      </c>
      <c r="G184" s="30">
        <v>-140000</v>
      </c>
      <c r="H184" s="28">
        <v>6.52</v>
      </c>
      <c r="I184" s="27">
        <v>0.15</v>
      </c>
      <c r="J184" s="28">
        <v>6.2930000000000001</v>
      </c>
      <c r="K184" s="27">
        <f t="shared" si="12"/>
        <v>140000</v>
      </c>
      <c r="L184" s="27" t="str">
        <f t="shared" si="13"/>
        <v>SELL</v>
      </c>
      <c r="M184" s="27" t="str">
        <f t="shared" si="14"/>
        <v>CALL</v>
      </c>
      <c r="N184" s="27" t="str">
        <f t="shared" si="15"/>
        <v>SELL - CALL</v>
      </c>
      <c r="O184" s="27">
        <f t="shared" si="16"/>
        <v>6.4430000000000005</v>
      </c>
      <c r="P184" s="5">
        <f t="shared" si="17"/>
        <v>-10779.999999999869</v>
      </c>
    </row>
    <row r="185" spans="1:16" x14ac:dyDescent="0.2">
      <c r="A185" s="26" t="s">
        <v>51</v>
      </c>
      <c r="B185" s="27" t="s">
        <v>132</v>
      </c>
      <c r="C185" s="28" t="s">
        <v>22</v>
      </c>
      <c r="D185" s="27" t="s">
        <v>17</v>
      </c>
      <c r="E185" s="27" t="s">
        <v>18</v>
      </c>
      <c r="F185" s="29">
        <v>36923</v>
      </c>
      <c r="G185" s="30">
        <v>-1400000</v>
      </c>
      <c r="H185" s="28">
        <v>6.52</v>
      </c>
      <c r="I185" s="27">
        <v>0.12</v>
      </c>
      <c r="J185" s="28">
        <v>6.2930000000000001</v>
      </c>
      <c r="K185" s="27">
        <f t="shared" si="12"/>
        <v>1400000</v>
      </c>
      <c r="L185" s="27" t="str">
        <f t="shared" si="13"/>
        <v>SELL</v>
      </c>
      <c r="M185" s="27" t="str">
        <f t="shared" si="14"/>
        <v>CALL</v>
      </c>
      <c r="N185" s="27" t="str">
        <f t="shared" si="15"/>
        <v>SELL - CALL</v>
      </c>
      <c r="O185" s="27">
        <f t="shared" si="16"/>
        <v>6.4130000000000003</v>
      </c>
      <c r="P185" s="5">
        <f t="shared" si="17"/>
        <v>-149799.99999999904</v>
      </c>
    </row>
    <row r="186" spans="1:16" x14ac:dyDescent="0.2">
      <c r="A186" s="26" t="s">
        <v>48</v>
      </c>
      <c r="B186" s="27" t="s">
        <v>133</v>
      </c>
      <c r="C186" s="28" t="s">
        <v>22</v>
      </c>
      <c r="D186" s="27" t="s">
        <v>17</v>
      </c>
      <c r="E186" s="27" t="s">
        <v>18</v>
      </c>
      <c r="F186" s="29">
        <v>36923</v>
      </c>
      <c r="G186" s="30">
        <v>-280000</v>
      </c>
      <c r="H186" s="28">
        <v>6.52</v>
      </c>
      <c r="I186" s="27">
        <v>0.12</v>
      </c>
      <c r="J186" s="28">
        <v>6.2930000000000001</v>
      </c>
      <c r="K186" s="27">
        <f t="shared" si="12"/>
        <v>280000</v>
      </c>
      <c r="L186" s="27" t="str">
        <f t="shared" si="13"/>
        <v>SELL</v>
      </c>
      <c r="M186" s="27" t="str">
        <f t="shared" si="14"/>
        <v>CALL</v>
      </c>
      <c r="N186" s="27" t="str">
        <f t="shared" si="15"/>
        <v>SELL - CALL</v>
      </c>
      <c r="O186" s="27">
        <f t="shared" si="16"/>
        <v>6.4130000000000003</v>
      </c>
      <c r="P186" s="5">
        <f t="shared" si="17"/>
        <v>-29959.999999999811</v>
      </c>
    </row>
    <row r="187" spans="1:16" x14ac:dyDescent="0.2">
      <c r="A187" s="26" t="s">
        <v>32</v>
      </c>
      <c r="B187" s="27" t="s">
        <v>248</v>
      </c>
      <c r="C187" s="28" t="s">
        <v>22</v>
      </c>
      <c r="D187" s="27" t="s">
        <v>17</v>
      </c>
      <c r="E187" s="27" t="s">
        <v>18</v>
      </c>
      <c r="F187" s="29">
        <v>36923</v>
      </c>
      <c r="G187" s="30">
        <v>-1000000</v>
      </c>
      <c r="H187" s="28">
        <v>6.52</v>
      </c>
      <c r="I187" s="27">
        <v>0.2</v>
      </c>
      <c r="J187" s="28">
        <v>6.2930000000000001</v>
      </c>
      <c r="K187" s="27">
        <f t="shared" si="12"/>
        <v>1000000</v>
      </c>
      <c r="L187" s="27" t="str">
        <f t="shared" si="13"/>
        <v>SELL</v>
      </c>
      <c r="M187" s="27" t="str">
        <f t="shared" si="14"/>
        <v>CALL</v>
      </c>
      <c r="N187" s="27" t="str">
        <f t="shared" si="15"/>
        <v>SELL - CALL</v>
      </c>
      <c r="O187" s="27">
        <f t="shared" si="16"/>
        <v>6.4930000000000003</v>
      </c>
      <c r="P187" s="5">
        <f t="shared" si="17"/>
        <v>-26999.999999999247</v>
      </c>
    </row>
    <row r="188" spans="1:16" x14ac:dyDescent="0.2">
      <c r="A188" s="26" t="s">
        <v>46</v>
      </c>
      <c r="B188" s="27" t="s">
        <v>249</v>
      </c>
      <c r="C188" s="28" t="s">
        <v>22</v>
      </c>
      <c r="D188" s="27" t="s">
        <v>17</v>
      </c>
      <c r="E188" s="27" t="s">
        <v>18</v>
      </c>
      <c r="F188" s="29">
        <v>36923</v>
      </c>
      <c r="G188" s="30">
        <v>-1000000</v>
      </c>
      <c r="H188" s="28">
        <v>6.52</v>
      </c>
      <c r="I188" s="27">
        <v>0.2</v>
      </c>
      <c r="J188" s="28">
        <v>6.2930000000000001</v>
      </c>
      <c r="K188" s="27">
        <f t="shared" si="12"/>
        <v>1000000</v>
      </c>
      <c r="L188" s="27" t="str">
        <f t="shared" si="13"/>
        <v>SELL</v>
      </c>
      <c r="M188" s="27" t="str">
        <f t="shared" si="14"/>
        <v>CALL</v>
      </c>
      <c r="N188" s="27" t="str">
        <f t="shared" si="15"/>
        <v>SELL - CALL</v>
      </c>
      <c r="O188" s="27">
        <f t="shared" si="16"/>
        <v>6.4930000000000003</v>
      </c>
      <c r="P188" s="5">
        <f t="shared" si="17"/>
        <v>-26999.999999999247</v>
      </c>
    </row>
    <row r="189" spans="1:16" x14ac:dyDescent="0.2">
      <c r="A189" s="26" t="s">
        <v>40</v>
      </c>
      <c r="B189" s="27" t="s">
        <v>144</v>
      </c>
      <c r="C189" s="28" t="s">
        <v>22</v>
      </c>
      <c r="D189" s="27" t="s">
        <v>17</v>
      </c>
      <c r="E189" s="27" t="s">
        <v>18</v>
      </c>
      <c r="F189" s="29">
        <v>36923</v>
      </c>
      <c r="G189" s="30">
        <v>-280000</v>
      </c>
      <c r="H189" s="28">
        <v>6.52</v>
      </c>
      <c r="I189" s="27">
        <v>0.15</v>
      </c>
      <c r="J189" s="28">
        <v>6.2930000000000001</v>
      </c>
      <c r="K189" s="27">
        <f t="shared" si="12"/>
        <v>280000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6.4430000000000005</v>
      </c>
      <c r="P189" s="5">
        <f t="shared" si="17"/>
        <v>-21559.999999999738</v>
      </c>
    </row>
    <row r="190" spans="1:16" x14ac:dyDescent="0.2">
      <c r="A190" s="26" t="s">
        <v>32</v>
      </c>
      <c r="B190" s="27" t="s">
        <v>145</v>
      </c>
      <c r="C190" s="28" t="s">
        <v>22</v>
      </c>
      <c r="D190" s="27" t="s">
        <v>17</v>
      </c>
      <c r="E190" s="27" t="s">
        <v>18</v>
      </c>
      <c r="F190" s="29">
        <v>36923</v>
      </c>
      <c r="G190" s="30">
        <v>-280000</v>
      </c>
      <c r="H190" s="28">
        <v>6.52</v>
      </c>
      <c r="I190" s="27">
        <v>0.15</v>
      </c>
      <c r="J190" s="28">
        <v>6.2930000000000001</v>
      </c>
      <c r="K190" s="27">
        <f t="shared" si="12"/>
        <v>280000</v>
      </c>
      <c r="L190" s="27" t="str">
        <f t="shared" si="13"/>
        <v>SELL</v>
      </c>
      <c r="M190" s="27" t="str">
        <f t="shared" si="14"/>
        <v>CALL</v>
      </c>
      <c r="N190" s="27" t="str">
        <f t="shared" si="15"/>
        <v>SELL - CALL</v>
      </c>
      <c r="O190" s="27">
        <f t="shared" si="16"/>
        <v>6.4430000000000005</v>
      </c>
      <c r="P190" s="5">
        <f t="shared" si="17"/>
        <v>-21559.999999999738</v>
      </c>
    </row>
    <row r="191" spans="1:16" x14ac:dyDescent="0.2">
      <c r="A191" s="26" t="s">
        <v>36</v>
      </c>
      <c r="B191" s="27" t="s">
        <v>146</v>
      </c>
      <c r="C191" s="28" t="s">
        <v>22</v>
      </c>
      <c r="D191" s="27" t="s">
        <v>17</v>
      </c>
      <c r="E191" s="27" t="s">
        <v>18</v>
      </c>
      <c r="F191" s="29">
        <v>36923</v>
      </c>
      <c r="G191" s="30">
        <v>-280000</v>
      </c>
      <c r="H191" s="28">
        <v>6.52</v>
      </c>
      <c r="I191" s="27">
        <v>0.15</v>
      </c>
      <c r="J191" s="28">
        <v>6.2930000000000001</v>
      </c>
      <c r="K191" s="27">
        <f t="shared" si="12"/>
        <v>280000</v>
      </c>
      <c r="L191" s="27" t="str">
        <f t="shared" si="13"/>
        <v>SELL</v>
      </c>
      <c r="M191" s="27" t="str">
        <f t="shared" si="14"/>
        <v>CALL</v>
      </c>
      <c r="N191" s="27" t="str">
        <f t="shared" si="15"/>
        <v>SELL - CALL</v>
      </c>
      <c r="O191" s="27">
        <f t="shared" si="16"/>
        <v>6.4430000000000005</v>
      </c>
      <c r="P191" s="5">
        <f t="shared" si="17"/>
        <v>-21559.999999999738</v>
      </c>
    </row>
    <row r="192" spans="1:16" x14ac:dyDescent="0.2">
      <c r="A192" s="26" t="s">
        <v>32</v>
      </c>
      <c r="B192" s="27" t="s">
        <v>150</v>
      </c>
      <c r="C192" s="28" t="s">
        <v>22</v>
      </c>
      <c r="D192" s="27" t="s">
        <v>17</v>
      </c>
      <c r="E192" s="27" t="s">
        <v>18</v>
      </c>
      <c r="F192" s="29">
        <v>36923</v>
      </c>
      <c r="G192" s="30">
        <v>-1000000</v>
      </c>
      <c r="H192" s="28">
        <v>6.52</v>
      </c>
      <c r="I192" s="27">
        <v>0.2</v>
      </c>
      <c r="J192" s="28">
        <v>6.2930000000000001</v>
      </c>
      <c r="K192" s="27">
        <f t="shared" si="12"/>
        <v>1000000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6.4930000000000003</v>
      </c>
      <c r="P192" s="5">
        <f t="shared" si="17"/>
        <v>-26999.999999999247</v>
      </c>
    </row>
    <row r="193" spans="1:16" x14ac:dyDescent="0.2">
      <c r="A193" s="26" t="s">
        <v>48</v>
      </c>
      <c r="B193" s="27" t="s">
        <v>151</v>
      </c>
      <c r="C193" s="28" t="s">
        <v>22</v>
      </c>
      <c r="D193" s="27" t="s">
        <v>17</v>
      </c>
      <c r="E193" s="27" t="s">
        <v>20</v>
      </c>
      <c r="F193" s="29">
        <v>36923</v>
      </c>
      <c r="G193" s="30">
        <v>280000</v>
      </c>
      <c r="H193" s="28">
        <v>6.52</v>
      </c>
      <c r="I193" s="27">
        <v>0.11</v>
      </c>
      <c r="J193" s="28">
        <v>6.2930000000000001</v>
      </c>
      <c r="K193" s="27">
        <f t="shared" si="12"/>
        <v>280000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6.4030000000000005</v>
      </c>
      <c r="P193" s="5">
        <f t="shared" si="17"/>
        <v>0</v>
      </c>
    </row>
    <row r="194" spans="1:16" x14ac:dyDescent="0.2">
      <c r="A194" s="26" t="s">
        <v>48</v>
      </c>
      <c r="B194" s="27" t="s">
        <v>152</v>
      </c>
      <c r="C194" s="28" t="s">
        <v>22</v>
      </c>
      <c r="D194" s="27" t="s">
        <v>17</v>
      </c>
      <c r="E194" s="27" t="s">
        <v>20</v>
      </c>
      <c r="F194" s="29">
        <v>36923</v>
      </c>
      <c r="G194" s="30">
        <v>280000</v>
      </c>
      <c r="H194" s="28">
        <v>6.52</v>
      </c>
      <c r="I194" s="27">
        <v>0.11</v>
      </c>
      <c r="J194" s="28">
        <v>6.2930000000000001</v>
      </c>
      <c r="K194" s="27">
        <f t="shared" si="12"/>
        <v>280000</v>
      </c>
      <c r="L194" s="27" t="str">
        <f t="shared" si="13"/>
        <v>BUY</v>
      </c>
      <c r="M194" s="27" t="str">
        <f t="shared" si="14"/>
        <v>PUT</v>
      </c>
      <c r="N194" s="27" t="str">
        <f t="shared" si="15"/>
        <v>BUY - PUT</v>
      </c>
      <c r="O194" s="27">
        <f t="shared" si="16"/>
        <v>6.4030000000000005</v>
      </c>
      <c r="P194" s="5">
        <f t="shared" si="17"/>
        <v>0</v>
      </c>
    </row>
    <row r="195" spans="1:16" x14ac:dyDescent="0.2">
      <c r="A195" s="26" t="s">
        <v>48</v>
      </c>
      <c r="B195" s="27" t="s">
        <v>159</v>
      </c>
      <c r="C195" s="28" t="s">
        <v>22</v>
      </c>
      <c r="D195" s="27" t="s">
        <v>17</v>
      </c>
      <c r="E195" s="27" t="s">
        <v>20</v>
      </c>
      <c r="F195" s="29">
        <v>36923</v>
      </c>
      <c r="G195" s="30">
        <v>280000</v>
      </c>
      <c r="H195" s="28">
        <v>6.52</v>
      </c>
      <c r="I195" s="27">
        <v>0.11</v>
      </c>
      <c r="J195" s="28">
        <v>6.2930000000000001</v>
      </c>
      <c r="K195" s="27">
        <f t="shared" si="12"/>
        <v>280000</v>
      </c>
      <c r="L195" s="27" t="str">
        <f t="shared" si="13"/>
        <v>BUY</v>
      </c>
      <c r="M195" s="27" t="str">
        <f t="shared" si="14"/>
        <v>PUT</v>
      </c>
      <c r="N195" s="27" t="str">
        <f t="shared" si="15"/>
        <v>BUY - PUT</v>
      </c>
      <c r="O195" s="27">
        <f t="shared" si="16"/>
        <v>6.4030000000000005</v>
      </c>
      <c r="P195" s="5">
        <f t="shared" si="17"/>
        <v>0</v>
      </c>
    </row>
    <row r="196" spans="1:16" x14ac:dyDescent="0.2">
      <c r="A196" s="26" t="s">
        <v>25</v>
      </c>
      <c r="B196" s="27" t="s">
        <v>170</v>
      </c>
      <c r="C196" s="28" t="s">
        <v>22</v>
      </c>
      <c r="D196" s="27" t="s">
        <v>17</v>
      </c>
      <c r="E196" s="27" t="s">
        <v>18</v>
      </c>
      <c r="F196" s="29">
        <v>36923</v>
      </c>
      <c r="G196" s="30">
        <v>280000</v>
      </c>
      <c r="H196" s="28">
        <v>6.52</v>
      </c>
      <c r="I196" s="27">
        <v>0.15</v>
      </c>
      <c r="J196" s="28">
        <v>6.2930000000000001</v>
      </c>
      <c r="K196" s="27">
        <f t="shared" ref="K196:K228" si="18">ABS(G196)</f>
        <v>280000</v>
      </c>
      <c r="L196" s="27" t="str">
        <f t="shared" ref="L196:L228" si="19">IF(G196&gt;0,"BUY","SELL")</f>
        <v>BUY</v>
      </c>
      <c r="M196" s="27" t="str">
        <f t="shared" ref="M196:M228" si="20">IF(E196="C","CALL","PUT")</f>
        <v>CALL</v>
      </c>
      <c r="N196" s="27" t="str">
        <f t="shared" ref="N196:N228" si="21">CONCATENATE(L196," - ",M196)</f>
        <v>BUY - CALL</v>
      </c>
      <c r="O196" s="27">
        <f t="shared" ref="O196:O228" si="22">I196+J196</f>
        <v>6.4430000000000005</v>
      </c>
      <c r="P196" s="5">
        <f t="shared" ref="P196:P228" si="23">IF(N196="SELL - PUT",IF(H196-O196&gt;0,0,(H196-O196)*K196),IF(N196="BUY - CALL",IF(O196-H196&gt;0,0,(H196-O196)*K196),IF(N196="SELL - CALL",IF(O196-H196&gt;0,0,(O196-H196)*K196),IF(N196="BUY - PUT",IF(H196-O196&gt;0,0,(O196-H196)*K196)))))</f>
        <v>21559.999999999738</v>
      </c>
    </row>
    <row r="197" spans="1:16" x14ac:dyDescent="0.2">
      <c r="A197" s="26" t="s">
        <v>40</v>
      </c>
      <c r="B197" s="27" t="s">
        <v>250</v>
      </c>
      <c r="C197" s="28" t="s">
        <v>22</v>
      </c>
      <c r="D197" s="27" t="s">
        <v>17</v>
      </c>
      <c r="E197" s="27" t="s">
        <v>18</v>
      </c>
      <c r="F197" s="29">
        <v>36923</v>
      </c>
      <c r="G197" s="30">
        <v>280000</v>
      </c>
      <c r="H197" s="28">
        <v>6.52</v>
      </c>
      <c r="I197" s="27">
        <v>0.2</v>
      </c>
      <c r="J197" s="28">
        <v>6.2930000000000001</v>
      </c>
      <c r="K197" s="27">
        <f t="shared" si="18"/>
        <v>280000</v>
      </c>
      <c r="L197" s="27" t="str">
        <f t="shared" si="19"/>
        <v>BUY</v>
      </c>
      <c r="M197" s="27" t="str">
        <f t="shared" si="20"/>
        <v>CALL</v>
      </c>
      <c r="N197" s="27" t="str">
        <f t="shared" si="21"/>
        <v>BUY - CALL</v>
      </c>
      <c r="O197" s="27">
        <f t="shared" si="22"/>
        <v>6.4930000000000003</v>
      </c>
      <c r="P197" s="5">
        <f t="shared" si="23"/>
        <v>7559.999999999789</v>
      </c>
    </row>
    <row r="198" spans="1:16" x14ac:dyDescent="0.2">
      <c r="A198" s="26" t="s">
        <v>46</v>
      </c>
      <c r="B198" s="27" t="s">
        <v>251</v>
      </c>
      <c r="C198" s="28" t="s">
        <v>22</v>
      </c>
      <c r="D198" s="27" t="s">
        <v>17</v>
      </c>
      <c r="E198" s="27" t="s">
        <v>18</v>
      </c>
      <c r="F198" s="29">
        <v>36923</v>
      </c>
      <c r="G198" s="30">
        <v>500000</v>
      </c>
      <c r="H198" s="28">
        <v>6.52</v>
      </c>
      <c r="I198" s="27">
        <v>0.2</v>
      </c>
      <c r="J198" s="28">
        <v>6.2930000000000001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6.4930000000000003</v>
      </c>
      <c r="P198" s="5">
        <f t="shared" si="23"/>
        <v>13499.999999999623</v>
      </c>
    </row>
    <row r="199" spans="1:16" x14ac:dyDescent="0.2">
      <c r="A199" s="26" t="s">
        <v>36</v>
      </c>
      <c r="B199" s="27" t="s">
        <v>242</v>
      </c>
      <c r="C199" s="28" t="s">
        <v>22</v>
      </c>
      <c r="D199" s="27" t="s">
        <v>17</v>
      </c>
      <c r="E199" s="27" t="s">
        <v>18</v>
      </c>
      <c r="F199" s="29">
        <v>36923</v>
      </c>
      <c r="G199" s="30">
        <v>-500000</v>
      </c>
      <c r="H199" s="28">
        <v>6.52</v>
      </c>
      <c r="I199" s="27">
        <v>0.2</v>
      </c>
      <c r="J199" s="28">
        <v>6.2930000000000001</v>
      </c>
      <c r="K199" s="27">
        <f t="shared" si="18"/>
        <v>500000</v>
      </c>
      <c r="L199" s="27" t="str">
        <f t="shared" si="19"/>
        <v>SELL</v>
      </c>
      <c r="M199" s="27" t="str">
        <f t="shared" si="20"/>
        <v>CALL</v>
      </c>
      <c r="N199" s="27" t="str">
        <f t="shared" si="21"/>
        <v>SELL - CALL</v>
      </c>
      <c r="O199" s="27">
        <f t="shared" si="22"/>
        <v>6.4930000000000003</v>
      </c>
      <c r="P199" s="5">
        <f t="shared" si="23"/>
        <v>-13499.999999999623</v>
      </c>
    </row>
    <row r="200" spans="1:16" x14ac:dyDescent="0.2">
      <c r="A200" s="26" t="s">
        <v>25</v>
      </c>
      <c r="B200" s="27" t="s">
        <v>243</v>
      </c>
      <c r="C200" s="28" t="s">
        <v>22</v>
      </c>
      <c r="D200" s="27" t="s">
        <v>17</v>
      </c>
      <c r="E200" s="27" t="s">
        <v>18</v>
      </c>
      <c r="F200" s="29">
        <v>36923</v>
      </c>
      <c r="G200" s="30">
        <v>-500000</v>
      </c>
      <c r="H200" s="28">
        <v>6.52</v>
      </c>
      <c r="I200" s="27">
        <v>0.2</v>
      </c>
      <c r="J200" s="28">
        <v>6.2930000000000001</v>
      </c>
      <c r="K200" s="27">
        <f t="shared" si="18"/>
        <v>500000</v>
      </c>
      <c r="L200" s="27" t="str">
        <f t="shared" si="19"/>
        <v>SELL</v>
      </c>
      <c r="M200" s="27" t="str">
        <f t="shared" si="20"/>
        <v>CALL</v>
      </c>
      <c r="N200" s="27" t="str">
        <f t="shared" si="21"/>
        <v>SELL - CALL</v>
      </c>
      <c r="O200" s="27">
        <f t="shared" si="22"/>
        <v>6.4930000000000003</v>
      </c>
      <c r="P200" s="5">
        <f t="shared" si="23"/>
        <v>-13499.999999999623</v>
      </c>
    </row>
    <row r="201" spans="1:16" x14ac:dyDescent="0.2">
      <c r="A201" s="26" t="s">
        <v>37</v>
      </c>
      <c r="B201" s="27" t="s">
        <v>200</v>
      </c>
      <c r="C201" s="28" t="s">
        <v>22</v>
      </c>
      <c r="D201" s="27" t="s">
        <v>17</v>
      </c>
      <c r="E201" s="27" t="s">
        <v>18</v>
      </c>
      <c r="F201" s="29">
        <v>36923</v>
      </c>
      <c r="G201" s="30">
        <v>500000</v>
      </c>
      <c r="H201" s="28">
        <v>6.52</v>
      </c>
      <c r="I201" s="27">
        <v>0.3</v>
      </c>
      <c r="J201" s="28">
        <v>6.2930000000000001</v>
      </c>
      <c r="K201" s="27">
        <f t="shared" si="18"/>
        <v>500000</v>
      </c>
      <c r="L201" s="27" t="str">
        <f t="shared" si="19"/>
        <v>BUY</v>
      </c>
      <c r="M201" s="27" t="str">
        <f t="shared" si="20"/>
        <v>CALL</v>
      </c>
      <c r="N201" s="27" t="str">
        <f t="shared" si="21"/>
        <v>BUY - CALL</v>
      </c>
      <c r="O201" s="27">
        <f t="shared" si="22"/>
        <v>6.593</v>
      </c>
      <c r="P201" s="5">
        <f t="shared" si="23"/>
        <v>0</v>
      </c>
    </row>
    <row r="202" spans="1:16" x14ac:dyDescent="0.2">
      <c r="A202" s="26" t="s">
        <v>46</v>
      </c>
      <c r="B202" s="27" t="s">
        <v>254</v>
      </c>
      <c r="C202" s="28" t="s">
        <v>22</v>
      </c>
      <c r="D202" s="27" t="s">
        <v>17</v>
      </c>
      <c r="E202" s="27" t="s">
        <v>18</v>
      </c>
      <c r="F202" s="29">
        <v>36923</v>
      </c>
      <c r="G202" s="30">
        <v>-560000</v>
      </c>
      <c r="H202" s="28">
        <v>6.52</v>
      </c>
      <c r="I202" s="27">
        <v>0.2</v>
      </c>
      <c r="J202" s="28">
        <v>6.2930000000000001</v>
      </c>
      <c r="K202" s="27">
        <f t="shared" si="18"/>
        <v>560000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6.4930000000000003</v>
      </c>
      <c r="P202" s="5">
        <f t="shared" si="23"/>
        <v>-15119.999999999578</v>
      </c>
    </row>
    <row r="203" spans="1:16" x14ac:dyDescent="0.2">
      <c r="A203" s="26" t="s">
        <v>46</v>
      </c>
      <c r="B203" s="27" t="s">
        <v>204</v>
      </c>
      <c r="C203" s="28" t="s">
        <v>22</v>
      </c>
      <c r="D203" s="27" t="s">
        <v>17</v>
      </c>
      <c r="E203" s="27" t="s">
        <v>18</v>
      </c>
      <c r="F203" s="29">
        <v>36923</v>
      </c>
      <c r="G203" s="30">
        <v>-280000</v>
      </c>
      <c r="H203" s="28">
        <v>6.52</v>
      </c>
      <c r="I203" s="27">
        <v>0.15</v>
      </c>
      <c r="J203" s="28">
        <v>6.2930000000000001</v>
      </c>
      <c r="K203" s="27">
        <f t="shared" si="18"/>
        <v>280000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6.4430000000000005</v>
      </c>
      <c r="P203" s="5">
        <f t="shared" si="23"/>
        <v>-21559.999999999738</v>
      </c>
    </row>
    <row r="204" spans="1:16" x14ac:dyDescent="0.2">
      <c r="A204" s="26" t="s">
        <v>25</v>
      </c>
      <c r="B204" s="27" t="s">
        <v>208</v>
      </c>
      <c r="C204" s="28" t="s">
        <v>22</v>
      </c>
      <c r="D204" s="27" t="s">
        <v>17</v>
      </c>
      <c r="E204" s="27" t="s">
        <v>20</v>
      </c>
      <c r="F204" s="29">
        <v>36923</v>
      </c>
      <c r="G204" s="30">
        <v>500000</v>
      </c>
      <c r="H204" s="28">
        <v>6.52</v>
      </c>
      <c r="I204" s="27">
        <v>0.15</v>
      </c>
      <c r="J204" s="28">
        <v>6.2930000000000001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PUT</v>
      </c>
      <c r="N204" s="27" t="str">
        <f t="shared" si="21"/>
        <v>BUY - PUT</v>
      </c>
      <c r="O204" s="27">
        <f t="shared" si="22"/>
        <v>6.4430000000000005</v>
      </c>
      <c r="P204" s="5">
        <f t="shared" si="23"/>
        <v>0</v>
      </c>
    </row>
    <row r="205" spans="1:16" x14ac:dyDescent="0.2">
      <c r="A205" s="26" t="s">
        <v>26</v>
      </c>
      <c r="B205" s="27" t="s">
        <v>214</v>
      </c>
      <c r="C205" s="28" t="s">
        <v>22</v>
      </c>
      <c r="D205" s="27" t="s">
        <v>17</v>
      </c>
      <c r="E205" s="27" t="s">
        <v>18</v>
      </c>
      <c r="F205" s="29">
        <v>36923</v>
      </c>
      <c r="G205" s="30">
        <v>-1000000</v>
      </c>
      <c r="H205" s="28">
        <v>6.52</v>
      </c>
      <c r="I205" s="27">
        <v>0.16</v>
      </c>
      <c r="J205" s="28">
        <v>6.2930000000000001</v>
      </c>
      <c r="K205" s="27">
        <f t="shared" si="18"/>
        <v>1000000</v>
      </c>
      <c r="L205" s="27" t="str">
        <f t="shared" si="19"/>
        <v>SELL</v>
      </c>
      <c r="M205" s="27" t="str">
        <f t="shared" si="20"/>
        <v>CALL</v>
      </c>
      <c r="N205" s="27" t="str">
        <f t="shared" si="21"/>
        <v>SELL - CALL</v>
      </c>
      <c r="O205" s="27">
        <f t="shared" si="22"/>
        <v>6.4530000000000003</v>
      </c>
      <c r="P205" s="5">
        <f t="shared" si="23"/>
        <v>-66999.999999999287</v>
      </c>
    </row>
    <row r="206" spans="1:16" x14ac:dyDescent="0.2">
      <c r="A206" s="26" t="s">
        <v>25</v>
      </c>
      <c r="B206" s="27" t="s">
        <v>217</v>
      </c>
      <c r="C206" s="28" t="s">
        <v>22</v>
      </c>
      <c r="D206" s="27" t="s">
        <v>17</v>
      </c>
      <c r="E206" s="27" t="s">
        <v>18</v>
      </c>
      <c r="F206" s="29">
        <v>36923</v>
      </c>
      <c r="G206" s="30">
        <v>-500000</v>
      </c>
      <c r="H206" s="28">
        <v>6.52</v>
      </c>
      <c r="I206" s="27">
        <v>0.15</v>
      </c>
      <c r="J206" s="28">
        <v>6.2930000000000001</v>
      </c>
      <c r="K206" s="27">
        <f t="shared" si="18"/>
        <v>500000</v>
      </c>
      <c r="L206" s="27" t="str">
        <f t="shared" si="19"/>
        <v>SELL</v>
      </c>
      <c r="M206" s="27" t="str">
        <f t="shared" si="20"/>
        <v>CALL</v>
      </c>
      <c r="N206" s="27" t="str">
        <f t="shared" si="21"/>
        <v>SELL - CALL</v>
      </c>
      <c r="O206" s="27">
        <f t="shared" si="22"/>
        <v>6.4430000000000005</v>
      </c>
      <c r="P206" s="5">
        <f t="shared" si="23"/>
        <v>-38499.999999999534</v>
      </c>
    </row>
    <row r="207" spans="1:16" x14ac:dyDescent="0.2">
      <c r="A207" s="26" t="s">
        <v>51</v>
      </c>
      <c r="B207" s="27" t="s">
        <v>239</v>
      </c>
      <c r="C207" s="28" t="s">
        <v>22</v>
      </c>
      <c r="D207" s="27" t="s">
        <v>17</v>
      </c>
      <c r="E207" s="27" t="s">
        <v>18</v>
      </c>
      <c r="F207" s="29">
        <v>36923</v>
      </c>
      <c r="G207" s="30">
        <v>-1000000</v>
      </c>
      <c r="H207" s="28">
        <v>6.52</v>
      </c>
      <c r="I207" s="27">
        <v>0.12</v>
      </c>
      <c r="J207" s="28">
        <v>6.2930000000000001</v>
      </c>
      <c r="K207" s="27">
        <f t="shared" si="18"/>
        <v>1000000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6.4130000000000003</v>
      </c>
      <c r="P207" s="5">
        <f t="shared" si="23"/>
        <v>-106999.99999999932</v>
      </c>
    </row>
    <row r="208" spans="1:16" x14ac:dyDescent="0.2">
      <c r="A208" s="26" t="s">
        <v>36</v>
      </c>
      <c r="B208" s="27" t="s">
        <v>259</v>
      </c>
      <c r="C208" s="28" t="s">
        <v>22</v>
      </c>
      <c r="D208" s="27" t="s">
        <v>17</v>
      </c>
      <c r="E208" s="27" t="s">
        <v>18</v>
      </c>
      <c r="F208" s="29">
        <v>36923</v>
      </c>
      <c r="G208" s="30">
        <v>-560000</v>
      </c>
      <c r="H208" s="28">
        <v>6.52</v>
      </c>
      <c r="I208" s="27">
        <v>0.2</v>
      </c>
      <c r="J208" s="28">
        <v>6.2930000000000001</v>
      </c>
      <c r="K208" s="27">
        <f t="shared" si="18"/>
        <v>560000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6.4930000000000003</v>
      </c>
      <c r="P208" s="5">
        <f t="shared" si="23"/>
        <v>-15119.999999999578</v>
      </c>
    </row>
    <row r="209" spans="1:16" x14ac:dyDescent="0.2">
      <c r="A209" s="26" t="s">
        <v>51</v>
      </c>
      <c r="B209" s="27" t="s">
        <v>266</v>
      </c>
      <c r="C209" s="28" t="s">
        <v>22</v>
      </c>
      <c r="D209" s="27" t="s">
        <v>17</v>
      </c>
      <c r="E209" s="27" t="s">
        <v>18</v>
      </c>
      <c r="F209" s="29">
        <v>36923</v>
      </c>
      <c r="G209" s="30">
        <v>280000</v>
      </c>
      <c r="H209" s="28">
        <v>6.52</v>
      </c>
      <c r="I209" s="27">
        <v>0.2</v>
      </c>
      <c r="J209" s="28">
        <v>6.2930000000000001</v>
      </c>
      <c r="K209" s="27">
        <f t="shared" si="18"/>
        <v>280000</v>
      </c>
      <c r="L209" s="27" t="str">
        <f t="shared" si="19"/>
        <v>BUY</v>
      </c>
      <c r="M209" s="27" t="str">
        <f t="shared" si="20"/>
        <v>CALL</v>
      </c>
      <c r="N209" s="27" t="str">
        <f t="shared" si="21"/>
        <v>BUY - CALL</v>
      </c>
      <c r="O209" s="27">
        <f t="shared" si="22"/>
        <v>6.4930000000000003</v>
      </c>
      <c r="P209" s="5">
        <f t="shared" si="23"/>
        <v>7559.999999999789</v>
      </c>
    </row>
    <row r="210" spans="1:16" x14ac:dyDescent="0.2">
      <c r="A210" s="26" t="s">
        <v>51</v>
      </c>
      <c r="B210" s="27" t="s">
        <v>267</v>
      </c>
      <c r="C210" s="28" t="s">
        <v>22</v>
      </c>
      <c r="D210" s="27" t="s">
        <v>17</v>
      </c>
      <c r="E210" s="27" t="s">
        <v>18</v>
      </c>
      <c r="F210" s="29">
        <v>36923</v>
      </c>
      <c r="G210" s="30">
        <v>560000</v>
      </c>
      <c r="H210" s="28">
        <v>6.52</v>
      </c>
      <c r="I210" s="27">
        <v>0.2</v>
      </c>
      <c r="J210" s="28">
        <v>6.2930000000000001</v>
      </c>
      <c r="K210" s="27">
        <f t="shared" si="18"/>
        <v>560000</v>
      </c>
      <c r="L210" s="27" t="str">
        <f t="shared" si="19"/>
        <v>BUY</v>
      </c>
      <c r="M210" s="27" t="str">
        <f t="shared" si="20"/>
        <v>CALL</v>
      </c>
      <c r="N210" s="27" t="str">
        <f t="shared" si="21"/>
        <v>BUY - CALL</v>
      </c>
      <c r="O210" s="27">
        <f t="shared" si="22"/>
        <v>6.4930000000000003</v>
      </c>
      <c r="P210" s="5">
        <f t="shared" si="23"/>
        <v>15119.999999999578</v>
      </c>
    </row>
    <row r="211" spans="1:16" x14ac:dyDescent="0.2">
      <c r="A211" s="26" t="s">
        <v>25</v>
      </c>
      <c r="B211" s="27" t="s">
        <v>268</v>
      </c>
      <c r="C211" s="28" t="s">
        <v>22</v>
      </c>
      <c r="D211" s="27" t="s">
        <v>17</v>
      </c>
      <c r="E211" s="27" t="s">
        <v>18</v>
      </c>
      <c r="F211" s="29">
        <v>36923</v>
      </c>
      <c r="G211" s="30">
        <v>1000000</v>
      </c>
      <c r="H211" s="28">
        <v>6.52</v>
      </c>
      <c r="I211" s="27">
        <v>0.3</v>
      </c>
      <c r="J211" s="28">
        <v>6.2930000000000001</v>
      </c>
      <c r="K211" s="27">
        <f t="shared" si="18"/>
        <v>1000000</v>
      </c>
      <c r="L211" s="27" t="str">
        <f t="shared" si="19"/>
        <v>BUY</v>
      </c>
      <c r="M211" s="27" t="str">
        <f t="shared" si="20"/>
        <v>CALL</v>
      </c>
      <c r="N211" s="27" t="str">
        <f t="shared" si="21"/>
        <v>BUY - CALL</v>
      </c>
      <c r="O211" s="27">
        <f t="shared" si="22"/>
        <v>6.593</v>
      </c>
      <c r="P211" s="5">
        <f t="shared" si="23"/>
        <v>0</v>
      </c>
    </row>
    <row r="212" spans="1:16" x14ac:dyDescent="0.2">
      <c r="A212" s="26" t="s">
        <v>40</v>
      </c>
      <c r="B212" s="27" t="s">
        <v>269</v>
      </c>
      <c r="C212" s="28" t="s">
        <v>22</v>
      </c>
      <c r="D212" s="27" t="s">
        <v>17</v>
      </c>
      <c r="E212" s="27" t="s">
        <v>18</v>
      </c>
      <c r="F212" s="29">
        <v>36923</v>
      </c>
      <c r="G212" s="30">
        <v>280000</v>
      </c>
      <c r="H212" s="28">
        <v>6.52</v>
      </c>
      <c r="I212" s="27">
        <v>0.3</v>
      </c>
      <c r="J212" s="28">
        <v>6.2930000000000001</v>
      </c>
      <c r="K212" s="27">
        <f t="shared" si="18"/>
        <v>280000</v>
      </c>
      <c r="L212" s="27" t="str">
        <f t="shared" si="19"/>
        <v>BUY</v>
      </c>
      <c r="M212" s="27" t="str">
        <f t="shared" si="20"/>
        <v>CALL</v>
      </c>
      <c r="N212" s="27" t="str">
        <f t="shared" si="21"/>
        <v>BUY - CALL</v>
      </c>
      <c r="O212" s="27">
        <f t="shared" si="22"/>
        <v>6.593</v>
      </c>
      <c r="P212" s="5">
        <f t="shared" si="23"/>
        <v>0</v>
      </c>
    </row>
    <row r="213" spans="1:16" x14ac:dyDescent="0.2">
      <c r="A213" s="26" t="s">
        <v>38</v>
      </c>
      <c r="B213" s="27" t="s">
        <v>270</v>
      </c>
      <c r="C213" s="28" t="s">
        <v>22</v>
      </c>
      <c r="D213" s="27" t="s">
        <v>17</v>
      </c>
      <c r="E213" s="27" t="s">
        <v>18</v>
      </c>
      <c r="F213" s="29">
        <v>36923</v>
      </c>
      <c r="G213" s="30">
        <v>1000000</v>
      </c>
      <c r="H213" s="28">
        <v>6.52</v>
      </c>
      <c r="I213" s="27">
        <v>0.3</v>
      </c>
      <c r="J213" s="28">
        <v>6.2930000000000001</v>
      </c>
      <c r="K213" s="27">
        <f t="shared" si="18"/>
        <v>1000000</v>
      </c>
      <c r="L213" s="27" t="str">
        <f t="shared" si="19"/>
        <v>BUY</v>
      </c>
      <c r="M213" s="27" t="str">
        <f t="shared" si="20"/>
        <v>CALL</v>
      </c>
      <c r="N213" s="27" t="str">
        <f t="shared" si="21"/>
        <v>BUY - CALL</v>
      </c>
      <c r="O213" s="27">
        <f t="shared" si="22"/>
        <v>6.593</v>
      </c>
      <c r="P213" s="5">
        <f t="shared" si="23"/>
        <v>0</v>
      </c>
    </row>
    <row r="214" spans="1:16" x14ac:dyDescent="0.2">
      <c r="A214" s="26" t="s">
        <v>38</v>
      </c>
      <c r="B214" s="27" t="s">
        <v>278</v>
      </c>
      <c r="C214" s="28" t="s">
        <v>22</v>
      </c>
      <c r="D214" s="27" t="s">
        <v>17</v>
      </c>
      <c r="E214" s="27" t="s">
        <v>20</v>
      </c>
      <c r="F214" s="29">
        <v>36923</v>
      </c>
      <c r="G214" s="30">
        <v>280000</v>
      </c>
      <c r="H214" s="28">
        <v>6.52</v>
      </c>
      <c r="I214" s="27">
        <v>0.15</v>
      </c>
      <c r="J214" s="28">
        <v>6.2930000000000001</v>
      </c>
      <c r="K214" s="27">
        <f t="shared" si="18"/>
        <v>280000</v>
      </c>
      <c r="L214" s="27" t="str">
        <f t="shared" si="19"/>
        <v>BUY</v>
      </c>
      <c r="M214" s="27" t="str">
        <f t="shared" si="20"/>
        <v>PUT</v>
      </c>
      <c r="N214" s="27" t="str">
        <f t="shared" si="21"/>
        <v>BUY - PUT</v>
      </c>
      <c r="O214" s="27">
        <f t="shared" si="22"/>
        <v>6.4430000000000005</v>
      </c>
      <c r="P214" s="5">
        <f t="shared" si="23"/>
        <v>0</v>
      </c>
    </row>
    <row r="215" spans="1:16" x14ac:dyDescent="0.2">
      <c r="A215" s="26" t="s">
        <v>36</v>
      </c>
      <c r="B215" s="27" t="s">
        <v>284</v>
      </c>
      <c r="C215" s="28" t="s">
        <v>22</v>
      </c>
      <c r="D215" s="27" t="s">
        <v>17</v>
      </c>
      <c r="E215" s="27" t="s">
        <v>18</v>
      </c>
      <c r="F215" s="29">
        <v>36923</v>
      </c>
      <c r="G215" s="30">
        <v>280000</v>
      </c>
      <c r="H215" s="28">
        <v>6.52</v>
      </c>
      <c r="I215" s="27">
        <v>0.8</v>
      </c>
      <c r="J215" s="28">
        <v>6.2930000000000001</v>
      </c>
      <c r="K215" s="27">
        <f t="shared" si="18"/>
        <v>280000</v>
      </c>
      <c r="L215" s="27" t="str">
        <f t="shared" si="19"/>
        <v>BUY</v>
      </c>
      <c r="M215" s="27" t="str">
        <f t="shared" si="20"/>
        <v>CALL</v>
      </c>
      <c r="N215" s="27" t="str">
        <f t="shared" si="21"/>
        <v>BUY - CALL</v>
      </c>
      <c r="O215" s="27">
        <f t="shared" si="22"/>
        <v>7.093</v>
      </c>
      <c r="P215" s="5">
        <f t="shared" si="23"/>
        <v>0</v>
      </c>
    </row>
    <row r="216" spans="1:16" x14ac:dyDescent="0.2">
      <c r="A216" s="26" t="s">
        <v>52</v>
      </c>
      <c r="B216" s="27" t="s">
        <v>285</v>
      </c>
      <c r="C216" s="28" t="s">
        <v>22</v>
      </c>
      <c r="D216" s="27" t="s">
        <v>17</v>
      </c>
      <c r="E216" s="27" t="s">
        <v>18</v>
      </c>
      <c r="F216" s="29">
        <v>36923</v>
      </c>
      <c r="G216" s="30">
        <v>280000</v>
      </c>
      <c r="H216" s="28">
        <v>6.52</v>
      </c>
      <c r="I216" s="27">
        <v>0.75</v>
      </c>
      <c r="J216" s="28">
        <v>6.2930000000000001</v>
      </c>
      <c r="K216" s="27">
        <f t="shared" si="18"/>
        <v>280000</v>
      </c>
      <c r="L216" s="27" t="str">
        <f t="shared" si="19"/>
        <v>BUY</v>
      </c>
      <c r="M216" s="27" t="str">
        <f t="shared" si="20"/>
        <v>CALL</v>
      </c>
      <c r="N216" s="27" t="str">
        <f t="shared" si="21"/>
        <v>BUY - CALL</v>
      </c>
      <c r="O216" s="27">
        <f t="shared" si="22"/>
        <v>7.0430000000000001</v>
      </c>
      <c r="P216" s="5">
        <f t="shared" si="23"/>
        <v>0</v>
      </c>
    </row>
    <row r="217" spans="1:16" x14ac:dyDescent="0.2">
      <c r="A217" s="26" t="s">
        <v>38</v>
      </c>
      <c r="B217" s="27" t="s">
        <v>286</v>
      </c>
      <c r="C217" s="28" t="s">
        <v>22</v>
      </c>
      <c r="D217" s="27" t="s">
        <v>17</v>
      </c>
      <c r="E217" s="27" t="s">
        <v>20</v>
      </c>
      <c r="F217" s="29">
        <v>36923</v>
      </c>
      <c r="G217" s="30">
        <v>1000000</v>
      </c>
      <c r="H217" s="28">
        <v>6.52</v>
      </c>
      <c r="I217" s="27">
        <v>0.15</v>
      </c>
      <c r="J217" s="28">
        <v>6.2930000000000001</v>
      </c>
      <c r="K217" s="27">
        <f t="shared" si="18"/>
        <v>1000000</v>
      </c>
      <c r="L217" s="27" t="str">
        <f t="shared" si="19"/>
        <v>BUY</v>
      </c>
      <c r="M217" s="27" t="str">
        <f t="shared" si="20"/>
        <v>PUT</v>
      </c>
      <c r="N217" s="27" t="str">
        <f t="shared" si="21"/>
        <v>BUY - PUT</v>
      </c>
      <c r="O217" s="27">
        <f t="shared" si="22"/>
        <v>6.4430000000000005</v>
      </c>
      <c r="P217" s="5">
        <f t="shared" si="23"/>
        <v>0</v>
      </c>
    </row>
    <row r="218" spans="1:16" x14ac:dyDescent="0.2">
      <c r="A218" s="26" t="s">
        <v>36</v>
      </c>
      <c r="B218" s="27" t="s">
        <v>288</v>
      </c>
      <c r="C218" s="28" t="s">
        <v>22</v>
      </c>
      <c r="D218" s="27" t="s">
        <v>17</v>
      </c>
      <c r="E218" s="27" t="s">
        <v>18</v>
      </c>
      <c r="F218" s="29">
        <v>36923</v>
      </c>
      <c r="G218" s="30">
        <v>280000</v>
      </c>
      <c r="H218" s="28">
        <v>6.52</v>
      </c>
      <c r="I218" s="27">
        <v>1.2</v>
      </c>
      <c r="J218" s="28">
        <v>6.2930000000000001</v>
      </c>
      <c r="K218" s="27">
        <f t="shared" si="18"/>
        <v>280000</v>
      </c>
      <c r="L218" s="27" t="str">
        <f t="shared" si="19"/>
        <v>BUY</v>
      </c>
      <c r="M218" s="27" t="str">
        <f t="shared" si="20"/>
        <v>CALL</v>
      </c>
      <c r="N218" s="27" t="str">
        <f t="shared" si="21"/>
        <v>BUY - CALL</v>
      </c>
      <c r="O218" s="27">
        <f t="shared" si="22"/>
        <v>7.4930000000000003</v>
      </c>
      <c r="P218" s="5">
        <f t="shared" si="23"/>
        <v>0</v>
      </c>
    </row>
    <row r="219" spans="1:16" x14ac:dyDescent="0.2">
      <c r="A219" s="26" t="s">
        <v>38</v>
      </c>
      <c r="B219" s="27" t="s">
        <v>297</v>
      </c>
      <c r="C219" s="28" t="s">
        <v>22</v>
      </c>
      <c r="D219" s="27" t="s">
        <v>17</v>
      </c>
      <c r="E219" s="27" t="s">
        <v>20</v>
      </c>
      <c r="F219" s="29">
        <v>36923</v>
      </c>
      <c r="G219" s="30">
        <v>1000000</v>
      </c>
      <c r="H219" s="28">
        <v>6.52</v>
      </c>
      <c r="I219" s="27">
        <v>0.15</v>
      </c>
      <c r="J219" s="28">
        <v>6.2930000000000001</v>
      </c>
      <c r="K219" s="27">
        <f t="shared" si="18"/>
        <v>1000000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6.4430000000000005</v>
      </c>
      <c r="P219" s="5">
        <f t="shared" si="23"/>
        <v>0</v>
      </c>
    </row>
    <row r="220" spans="1:16" x14ac:dyDescent="0.2">
      <c r="A220" s="26" t="s">
        <v>38</v>
      </c>
      <c r="B220" s="27" t="s">
        <v>298</v>
      </c>
      <c r="C220" s="28" t="s">
        <v>22</v>
      </c>
      <c r="D220" s="27" t="s">
        <v>17</v>
      </c>
      <c r="E220" s="27" t="s">
        <v>20</v>
      </c>
      <c r="F220" s="29">
        <v>36923</v>
      </c>
      <c r="G220" s="30">
        <v>-1000000</v>
      </c>
      <c r="H220" s="28">
        <v>6.52</v>
      </c>
      <c r="I220" s="27">
        <v>0.3</v>
      </c>
      <c r="J220" s="28">
        <v>6.2930000000000001</v>
      </c>
      <c r="K220" s="27">
        <f t="shared" si="18"/>
        <v>1000000</v>
      </c>
      <c r="L220" s="27" t="str">
        <f t="shared" si="19"/>
        <v>SELL</v>
      </c>
      <c r="M220" s="27" t="str">
        <f t="shared" si="20"/>
        <v>PUT</v>
      </c>
      <c r="N220" s="27" t="str">
        <f t="shared" si="21"/>
        <v>SELL - PUT</v>
      </c>
      <c r="O220" s="27">
        <f t="shared" si="22"/>
        <v>6.593</v>
      </c>
      <c r="P220" s="5">
        <f t="shared" si="23"/>
        <v>-73000.000000000393</v>
      </c>
    </row>
    <row r="221" spans="1:16" x14ac:dyDescent="0.2">
      <c r="A221" s="26" t="s">
        <v>38</v>
      </c>
      <c r="B221" s="27" t="s">
        <v>299</v>
      </c>
      <c r="C221" s="28" t="s">
        <v>22</v>
      </c>
      <c r="D221" s="27" t="s">
        <v>17</v>
      </c>
      <c r="E221" s="27" t="s">
        <v>18</v>
      </c>
      <c r="F221" s="29">
        <v>36923</v>
      </c>
      <c r="G221" s="30">
        <v>1000000</v>
      </c>
      <c r="H221" s="28">
        <v>6.52</v>
      </c>
      <c r="I221" s="27">
        <v>1.5</v>
      </c>
      <c r="J221" s="28">
        <v>6.2930000000000001</v>
      </c>
      <c r="K221" s="27">
        <f t="shared" si="18"/>
        <v>1000000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7.7930000000000001</v>
      </c>
      <c r="P221" s="5">
        <f t="shared" si="23"/>
        <v>0</v>
      </c>
    </row>
    <row r="222" spans="1:16" x14ac:dyDescent="0.2">
      <c r="A222" s="26" t="s">
        <v>37</v>
      </c>
      <c r="B222" s="27" t="s">
        <v>301</v>
      </c>
      <c r="C222" s="28" t="s">
        <v>22</v>
      </c>
      <c r="D222" s="27" t="s">
        <v>17</v>
      </c>
      <c r="E222" s="27" t="s">
        <v>18</v>
      </c>
      <c r="F222" s="29">
        <v>36923</v>
      </c>
      <c r="G222" s="30">
        <v>560000</v>
      </c>
      <c r="H222" s="28">
        <v>6.52</v>
      </c>
      <c r="I222" s="27">
        <v>0.3</v>
      </c>
      <c r="J222" s="28">
        <v>6.2930000000000001</v>
      </c>
      <c r="K222" s="27">
        <f t="shared" si="18"/>
        <v>560000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6.593</v>
      </c>
      <c r="P222" s="5">
        <f t="shared" si="23"/>
        <v>0</v>
      </c>
    </row>
    <row r="223" spans="1:16" x14ac:dyDescent="0.2">
      <c r="A223" s="26" t="s">
        <v>38</v>
      </c>
      <c r="B223" s="27" t="s">
        <v>303</v>
      </c>
      <c r="C223" s="28" t="s">
        <v>22</v>
      </c>
      <c r="D223" s="27" t="s">
        <v>17</v>
      </c>
      <c r="E223" s="27" t="s">
        <v>18</v>
      </c>
      <c r="F223" s="29">
        <v>36923</v>
      </c>
      <c r="G223" s="30">
        <v>-560000</v>
      </c>
      <c r="H223" s="28">
        <v>6.52</v>
      </c>
      <c r="I223" s="27">
        <v>1</v>
      </c>
      <c r="J223" s="28">
        <v>6.2930000000000001</v>
      </c>
      <c r="K223" s="27">
        <f t="shared" si="18"/>
        <v>560000</v>
      </c>
      <c r="L223" s="27" t="str">
        <f t="shared" si="19"/>
        <v>SELL</v>
      </c>
      <c r="M223" s="27" t="str">
        <f t="shared" si="20"/>
        <v>CALL</v>
      </c>
      <c r="N223" s="27" t="str">
        <f t="shared" si="21"/>
        <v>SELL - CALL</v>
      </c>
      <c r="O223" s="27">
        <f t="shared" si="22"/>
        <v>7.2930000000000001</v>
      </c>
      <c r="P223" s="5">
        <f t="shared" si="23"/>
        <v>0</v>
      </c>
    </row>
    <row r="224" spans="1:16" x14ac:dyDescent="0.2">
      <c r="A224" s="26" t="s">
        <v>38</v>
      </c>
      <c r="B224" s="27" t="s">
        <v>306</v>
      </c>
      <c r="C224" s="28" t="s">
        <v>22</v>
      </c>
      <c r="D224" s="27" t="s">
        <v>17</v>
      </c>
      <c r="E224" s="27" t="s">
        <v>18</v>
      </c>
      <c r="F224" s="29">
        <v>36923</v>
      </c>
      <c r="G224" s="30">
        <v>1000000</v>
      </c>
      <c r="H224" s="28">
        <v>6.52</v>
      </c>
      <c r="I224" s="27">
        <v>0.6</v>
      </c>
      <c r="J224" s="28">
        <v>6.2930000000000001</v>
      </c>
      <c r="K224" s="27">
        <f t="shared" si="18"/>
        <v>1000000</v>
      </c>
      <c r="L224" s="27" t="str">
        <f t="shared" si="19"/>
        <v>BUY</v>
      </c>
      <c r="M224" s="27" t="str">
        <f t="shared" si="20"/>
        <v>CALL</v>
      </c>
      <c r="N224" s="27" t="str">
        <f t="shared" si="21"/>
        <v>BUY - CALL</v>
      </c>
      <c r="O224" s="27">
        <f t="shared" si="22"/>
        <v>6.8929999999999998</v>
      </c>
      <c r="P224" s="5">
        <f t="shared" si="23"/>
        <v>0</v>
      </c>
    </row>
    <row r="225" spans="1:16" x14ac:dyDescent="0.2">
      <c r="A225" s="26" t="s">
        <v>38</v>
      </c>
      <c r="B225" s="27" t="s">
        <v>307</v>
      </c>
      <c r="C225" s="28" t="s">
        <v>22</v>
      </c>
      <c r="D225" s="27" t="s">
        <v>17</v>
      </c>
      <c r="E225" s="27" t="s">
        <v>18</v>
      </c>
      <c r="F225" s="29">
        <v>36923</v>
      </c>
      <c r="G225" s="30">
        <v>1000000</v>
      </c>
      <c r="H225" s="28">
        <v>6.52</v>
      </c>
      <c r="I225" s="27">
        <v>0.6</v>
      </c>
      <c r="J225" s="28">
        <v>6.2930000000000001</v>
      </c>
      <c r="K225" s="27">
        <f t="shared" si="18"/>
        <v>1000000</v>
      </c>
      <c r="L225" s="27" t="str">
        <f t="shared" si="19"/>
        <v>BUY</v>
      </c>
      <c r="M225" s="27" t="str">
        <f t="shared" si="20"/>
        <v>CALL</v>
      </c>
      <c r="N225" s="27" t="str">
        <f t="shared" si="21"/>
        <v>BUY - CALL</v>
      </c>
      <c r="O225" s="27">
        <f t="shared" si="22"/>
        <v>6.8929999999999998</v>
      </c>
      <c r="P225" s="5">
        <f t="shared" si="23"/>
        <v>0</v>
      </c>
    </row>
    <row r="226" spans="1:16" x14ac:dyDescent="0.2">
      <c r="A226" s="26" t="s">
        <v>38</v>
      </c>
      <c r="B226" s="27" t="s">
        <v>308</v>
      </c>
      <c r="C226" s="28" t="s">
        <v>22</v>
      </c>
      <c r="D226" s="27" t="s">
        <v>17</v>
      </c>
      <c r="E226" s="27" t="s">
        <v>18</v>
      </c>
      <c r="F226" s="29">
        <v>36923</v>
      </c>
      <c r="G226" s="30">
        <v>1000000</v>
      </c>
      <c r="H226" s="28">
        <v>6.52</v>
      </c>
      <c r="I226" s="27">
        <v>0.27</v>
      </c>
      <c r="J226" s="28">
        <v>6.2930000000000001</v>
      </c>
      <c r="K226" s="27">
        <f t="shared" si="18"/>
        <v>1000000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6.5630000000000006</v>
      </c>
      <c r="P226" s="5">
        <f t="shared" si="23"/>
        <v>0</v>
      </c>
    </row>
    <row r="227" spans="1:16" x14ac:dyDescent="0.2">
      <c r="A227" s="26" t="s">
        <v>38</v>
      </c>
      <c r="B227" s="27" t="s">
        <v>313</v>
      </c>
      <c r="C227" s="28" t="s">
        <v>22</v>
      </c>
      <c r="D227" s="27" t="s">
        <v>17</v>
      </c>
      <c r="E227" s="27" t="s">
        <v>18</v>
      </c>
      <c r="F227" s="29">
        <v>36923</v>
      </c>
      <c r="G227" s="30">
        <v>140000</v>
      </c>
      <c r="H227" s="28">
        <v>6.52</v>
      </c>
      <c r="I227" s="27">
        <v>0.5</v>
      </c>
      <c r="J227" s="28">
        <v>6.2930000000000001</v>
      </c>
      <c r="K227" s="27">
        <f t="shared" si="18"/>
        <v>140000</v>
      </c>
      <c r="L227" s="27" t="str">
        <f t="shared" si="19"/>
        <v>BUY</v>
      </c>
      <c r="M227" s="27" t="str">
        <f t="shared" si="20"/>
        <v>CALL</v>
      </c>
      <c r="N227" s="27" t="str">
        <f t="shared" si="21"/>
        <v>BUY - CALL</v>
      </c>
      <c r="O227" s="27">
        <f t="shared" si="22"/>
        <v>6.7930000000000001</v>
      </c>
      <c r="P227" s="5">
        <f t="shared" si="23"/>
        <v>0</v>
      </c>
    </row>
    <row r="228" spans="1:16" x14ac:dyDescent="0.2">
      <c r="A228" s="26" t="s">
        <v>38</v>
      </c>
      <c r="B228" s="27" t="s">
        <v>314</v>
      </c>
      <c r="C228" s="28" t="s">
        <v>22</v>
      </c>
      <c r="D228" s="27" t="s">
        <v>17</v>
      </c>
      <c r="E228" s="27" t="s">
        <v>20</v>
      </c>
      <c r="F228" s="29">
        <v>36923</v>
      </c>
      <c r="G228" s="30">
        <v>-140000</v>
      </c>
      <c r="H228" s="28">
        <v>6.52</v>
      </c>
      <c r="I228" s="27">
        <v>0.1</v>
      </c>
      <c r="J228" s="28">
        <v>6.2930000000000001</v>
      </c>
      <c r="K228" s="27">
        <f t="shared" si="18"/>
        <v>140000</v>
      </c>
      <c r="L228" s="27" t="str">
        <f t="shared" si="19"/>
        <v>SELL</v>
      </c>
      <c r="M228" s="27" t="str">
        <f t="shared" si="20"/>
        <v>PUT</v>
      </c>
      <c r="N228" s="27" t="str">
        <f t="shared" si="21"/>
        <v>SELL - PUT</v>
      </c>
      <c r="O228" s="27">
        <f t="shared" si="22"/>
        <v>6.3929999999999998</v>
      </c>
      <c r="P228" s="5">
        <f t="shared" si="23"/>
        <v>0</v>
      </c>
    </row>
    <row r="229" spans="1:16" x14ac:dyDescent="0.2">
      <c r="A229" s="26" t="s">
        <v>25</v>
      </c>
      <c r="B229" s="27" t="s">
        <v>103</v>
      </c>
      <c r="C229" s="28" t="s">
        <v>35</v>
      </c>
      <c r="D229" s="27" t="s">
        <v>17</v>
      </c>
      <c r="E229" s="27" t="s">
        <v>18</v>
      </c>
      <c r="F229" s="29">
        <v>36923</v>
      </c>
      <c r="G229" s="30">
        <v>140000</v>
      </c>
      <c r="H229" s="28">
        <v>12.63</v>
      </c>
      <c r="I229" s="27">
        <v>0.2</v>
      </c>
      <c r="J229" s="28">
        <v>6.2930000000000001</v>
      </c>
      <c r="K229" s="27">
        <f t="shared" ref="K229:K265" si="24">ABS(G229)</f>
        <v>140000</v>
      </c>
      <c r="L229" s="27" t="str">
        <f t="shared" ref="L229:L265" si="25">IF(G229&gt;0,"BUY","SELL")</f>
        <v>BUY</v>
      </c>
      <c r="M229" s="27" t="str">
        <f t="shared" ref="M229:M265" si="26">IF(E229="C","CALL","PUT")</f>
        <v>CALL</v>
      </c>
      <c r="N229" s="27" t="str">
        <f t="shared" ref="N229:N265" si="27">CONCATENATE(L229," - ",M229)</f>
        <v>BUY - CALL</v>
      </c>
      <c r="O229" s="27">
        <f t="shared" ref="O229:O265" si="28">I229+J229</f>
        <v>6.4930000000000003</v>
      </c>
      <c r="P229" s="5">
        <f t="shared" ref="P229:P265" si="29">IF(N229="SELL - PUT",IF(H229-O229&gt;0,0,(H229-O229)*K229),IF(N229="BUY - CALL",IF(O229-H229&gt;0,0,(H229-O229)*K229),IF(N229="SELL - CALL",IF(O229-H229&gt;0,0,(O229-H229)*K229),IF(N229="BUY - PUT",IF(H229-O229&gt;0,0,(O229-H229)*K229)))))</f>
        <v>859180.00000000012</v>
      </c>
    </row>
    <row r="230" spans="1:16" x14ac:dyDescent="0.2">
      <c r="A230" s="26" t="s">
        <v>28</v>
      </c>
      <c r="B230" s="27" t="s">
        <v>108</v>
      </c>
      <c r="C230" s="28" t="s">
        <v>35</v>
      </c>
      <c r="D230" s="27" t="s">
        <v>17</v>
      </c>
      <c r="E230" s="27" t="s">
        <v>18</v>
      </c>
      <c r="F230" s="29">
        <v>36923</v>
      </c>
      <c r="G230" s="30">
        <v>1000000</v>
      </c>
      <c r="H230" s="28">
        <v>12.63</v>
      </c>
      <c r="I230" s="27">
        <v>0.3</v>
      </c>
      <c r="J230" s="28">
        <v>6.2930000000000001</v>
      </c>
      <c r="K230" s="27">
        <f t="shared" si="24"/>
        <v>1000000</v>
      </c>
      <c r="L230" s="27" t="str">
        <f t="shared" si="25"/>
        <v>BUY</v>
      </c>
      <c r="M230" s="27" t="str">
        <f t="shared" si="26"/>
        <v>CALL</v>
      </c>
      <c r="N230" s="27" t="str">
        <f t="shared" si="27"/>
        <v>BUY - CALL</v>
      </c>
      <c r="O230" s="27">
        <f t="shared" si="28"/>
        <v>6.593</v>
      </c>
      <c r="P230" s="5">
        <f t="shared" si="29"/>
        <v>6037000.0000000009</v>
      </c>
    </row>
    <row r="231" spans="1:16" x14ac:dyDescent="0.2">
      <c r="A231" s="26" t="s">
        <v>47</v>
      </c>
      <c r="B231" s="27" t="s">
        <v>109</v>
      </c>
      <c r="C231" s="28" t="s">
        <v>35</v>
      </c>
      <c r="D231" s="27" t="s">
        <v>17</v>
      </c>
      <c r="E231" s="27" t="s">
        <v>18</v>
      </c>
      <c r="F231" s="29">
        <v>36923</v>
      </c>
      <c r="G231" s="30">
        <v>500000</v>
      </c>
      <c r="H231" s="28">
        <v>12.63</v>
      </c>
      <c r="I231" s="27">
        <v>0.3</v>
      </c>
      <c r="J231" s="28">
        <v>6.2930000000000001</v>
      </c>
      <c r="K231" s="27">
        <f t="shared" si="24"/>
        <v>500000</v>
      </c>
      <c r="L231" s="27" t="str">
        <f t="shared" si="25"/>
        <v>BUY</v>
      </c>
      <c r="M231" s="27" t="str">
        <f t="shared" si="26"/>
        <v>CALL</v>
      </c>
      <c r="N231" s="27" t="str">
        <f t="shared" si="27"/>
        <v>BUY - CALL</v>
      </c>
      <c r="O231" s="27">
        <f t="shared" si="28"/>
        <v>6.593</v>
      </c>
      <c r="P231" s="5">
        <f t="shared" si="29"/>
        <v>3018500.0000000005</v>
      </c>
    </row>
    <row r="232" spans="1:16" x14ac:dyDescent="0.2">
      <c r="A232" s="26" t="s">
        <v>28</v>
      </c>
      <c r="B232" s="27" t="s">
        <v>110</v>
      </c>
      <c r="C232" s="28" t="s">
        <v>35</v>
      </c>
      <c r="D232" s="27" t="s">
        <v>17</v>
      </c>
      <c r="E232" s="27" t="s">
        <v>18</v>
      </c>
      <c r="F232" s="29">
        <v>36923</v>
      </c>
      <c r="G232" s="30">
        <v>500000</v>
      </c>
      <c r="H232" s="28">
        <v>12.63</v>
      </c>
      <c r="I232" s="27">
        <v>0.3</v>
      </c>
      <c r="J232" s="28">
        <v>6.2930000000000001</v>
      </c>
      <c r="K232" s="27">
        <f t="shared" si="24"/>
        <v>500000</v>
      </c>
      <c r="L232" s="27" t="str">
        <f t="shared" si="25"/>
        <v>BUY</v>
      </c>
      <c r="M232" s="27" t="str">
        <f t="shared" si="26"/>
        <v>CALL</v>
      </c>
      <c r="N232" s="27" t="str">
        <f t="shared" si="27"/>
        <v>BUY - CALL</v>
      </c>
      <c r="O232" s="27">
        <f t="shared" si="28"/>
        <v>6.593</v>
      </c>
      <c r="P232" s="5">
        <f t="shared" si="29"/>
        <v>3018500.0000000005</v>
      </c>
    </row>
    <row r="233" spans="1:16" x14ac:dyDescent="0.2">
      <c r="A233" s="26" t="s">
        <v>28</v>
      </c>
      <c r="B233" s="27" t="s">
        <v>113</v>
      </c>
      <c r="C233" s="28" t="s">
        <v>35</v>
      </c>
      <c r="D233" s="27" t="s">
        <v>17</v>
      </c>
      <c r="E233" s="27" t="s">
        <v>18</v>
      </c>
      <c r="F233" s="29">
        <v>36923</v>
      </c>
      <c r="G233" s="30">
        <v>500000</v>
      </c>
      <c r="H233" s="28">
        <v>12.63</v>
      </c>
      <c r="I233" s="27">
        <v>0.3</v>
      </c>
      <c r="J233" s="28">
        <v>6.2930000000000001</v>
      </c>
      <c r="K233" s="27">
        <f t="shared" si="24"/>
        <v>500000</v>
      </c>
      <c r="L233" s="27" t="str">
        <f t="shared" si="25"/>
        <v>BUY</v>
      </c>
      <c r="M233" s="27" t="str">
        <f t="shared" si="26"/>
        <v>CALL</v>
      </c>
      <c r="N233" s="27" t="str">
        <f t="shared" si="27"/>
        <v>BUY - CALL</v>
      </c>
      <c r="O233" s="27">
        <f t="shared" si="28"/>
        <v>6.593</v>
      </c>
      <c r="P233" s="5">
        <f t="shared" si="29"/>
        <v>3018500.0000000005</v>
      </c>
    </row>
    <row r="234" spans="1:16" x14ac:dyDescent="0.2">
      <c r="A234" s="26" t="s">
        <v>28</v>
      </c>
      <c r="B234" s="27" t="s">
        <v>120</v>
      </c>
      <c r="C234" s="28" t="s">
        <v>35</v>
      </c>
      <c r="D234" s="27" t="s">
        <v>17</v>
      </c>
      <c r="E234" s="27" t="s">
        <v>18</v>
      </c>
      <c r="F234" s="29">
        <v>36923</v>
      </c>
      <c r="G234" s="30">
        <v>140000</v>
      </c>
      <c r="H234" s="28">
        <v>12.63</v>
      </c>
      <c r="I234" s="27">
        <v>0.3</v>
      </c>
      <c r="J234" s="28">
        <v>6.2930000000000001</v>
      </c>
      <c r="K234" s="27">
        <f t="shared" si="24"/>
        <v>140000</v>
      </c>
      <c r="L234" s="27" t="str">
        <f t="shared" si="25"/>
        <v>BUY</v>
      </c>
      <c r="M234" s="27" t="str">
        <f t="shared" si="26"/>
        <v>CALL</v>
      </c>
      <c r="N234" s="27" t="str">
        <f t="shared" si="27"/>
        <v>BUY - CALL</v>
      </c>
      <c r="O234" s="27">
        <f t="shared" si="28"/>
        <v>6.593</v>
      </c>
      <c r="P234" s="5">
        <f t="shared" si="29"/>
        <v>845180.00000000012</v>
      </c>
    </row>
    <row r="235" spans="1:16" x14ac:dyDescent="0.2">
      <c r="A235" s="26" t="s">
        <v>28</v>
      </c>
      <c r="B235" s="27" t="s">
        <v>121</v>
      </c>
      <c r="C235" s="28" t="s">
        <v>35</v>
      </c>
      <c r="D235" s="27" t="s">
        <v>17</v>
      </c>
      <c r="E235" s="27" t="s">
        <v>18</v>
      </c>
      <c r="F235" s="29">
        <v>36923</v>
      </c>
      <c r="G235" s="30">
        <v>140000</v>
      </c>
      <c r="H235" s="28">
        <v>12.63</v>
      </c>
      <c r="I235" s="27">
        <v>0.3</v>
      </c>
      <c r="J235" s="28">
        <v>6.2930000000000001</v>
      </c>
      <c r="K235" s="27">
        <f t="shared" si="24"/>
        <v>140000</v>
      </c>
      <c r="L235" s="27" t="str">
        <f t="shared" si="25"/>
        <v>BUY</v>
      </c>
      <c r="M235" s="27" t="str">
        <f t="shared" si="26"/>
        <v>CALL</v>
      </c>
      <c r="N235" s="27" t="str">
        <f t="shared" si="27"/>
        <v>BUY - CALL</v>
      </c>
      <c r="O235" s="27">
        <f t="shared" si="28"/>
        <v>6.593</v>
      </c>
      <c r="P235" s="5">
        <f t="shared" si="29"/>
        <v>845180.00000000012</v>
      </c>
    </row>
    <row r="236" spans="1:16" x14ac:dyDescent="0.2">
      <c r="A236" s="26" t="s">
        <v>28</v>
      </c>
      <c r="B236" s="27" t="s">
        <v>141</v>
      </c>
      <c r="C236" s="28" t="s">
        <v>35</v>
      </c>
      <c r="D236" s="27" t="s">
        <v>17</v>
      </c>
      <c r="E236" s="27" t="s">
        <v>18</v>
      </c>
      <c r="F236" s="29">
        <v>36923</v>
      </c>
      <c r="G236" s="30">
        <v>-280000</v>
      </c>
      <c r="H236" s="28">
        <v>12.63</v>
      </c>
      <c r="I236" s="27">
        <v>0.4</v>
      </c>
      <c r="J236" s="28">
        <v>6.2930000000000001</v>
      </c>
      <c r="K236" s="27">
        <f t="shared" si="24"/>
        <v>280000</v>
      </c>
      <c r="L236" s="27" t="str">
        <f t="shared" si="25"/>
        <v>SELL</v>
      </c>
      <c r="M236" s="27" t="str">
        <f t="shared" si="26"/>
        <v>CALL</v>
      </c>
      <c r="N236" s="27" t="str">
        <f t="shared" si="27"/>
        <v>SELL - CALL</v>
      </c>
      <c r="O236" s="27">
        <f t="shared" si="28"/>
        <v>6.6930000000000005</v>
      </c>
      <c r="P236" s="5">
        <f t="shared" si="29"/>
        <v>-1662360</v>
      </c>
    </row>
    <row r="237" spans="1:16" x14ac:dyDescent="0.2">
      <c r="A237" s="26" t="s">
        <v>28</v>
      </c>
      <c r="B237" s="27" t="s">
        <v>142</v>
      </c>
      <c r="C237" s="28" t="s">
        <v>35</v>
      </c>
      <c r="D237" s="27" t="s">
        <v>17</v>
      </c>
      <c r="E237" s="27" t="s">
        <v>20</v>
      </c>
      <c r="F237" s="29">
        <v>36923</v>
      </c>
      <c r="G237" s="30">
        <v>280000</v>
      </c>
      <c r="H237" s="28">
        <v>12.63</v>
      </c>
      <c r="I237" s="27">
        <v>0.3</v>
      </c>
      <c r="J237" s="28">
        <v>6.2930000000000001</v>
      </c>
      <c r="K237" s="27">
        <f t="shared" si="24"/>
        <v>280000</v>
      </c>
      <c r="L237" s="27" t="str">
        <f t="shared" si="25"/>
        <v>BUY</v>
      </c>
      <c r="M237" s="27" t="str">
        <f t="shared" si="26"/>
        <v>PUT</v>
      </c>
      <c r="N237" s="27" t="str">
        <f t="shared" si="27"/>
        <v>BUY - PUT</v>
      </c>
      <c r="O237" s="27">
        <f t="shared" si="28"/>
        <v>6.593</v>
      </c>
      <c r="P237" s="5">
        <f t="shared" si="29"/>
        <v>0</v>
      </c>
    </row>
    <row r="238" spans="1:16" x14ac:dyDescent="0.2">
      <c r="A238" s="26" t="s">
        <v>28</v>
      </c>
      <c r="B238" s="27" t="s">
        <v>143</v>
      </c>
      <c r="C238" s="28" t="s">
        <v>35</v>
      </c>
      <c r="D238" s="27" t="s">
        <v>17</v>
      </c>
      <c r="E238" s="27" t="s">
        <v>18</v>
      </c>
      <c r="F238" s="29">
        <v>36923</v>
      </c>
      <c r="G238" s="30">
        <v>280000</v>
      </c>
      <c r="H238" s="28">
        <v>12.63</v>
      </c>
      <c r="I238" s="27">
        <v>0.6</v>
      </c>
      <c r="J238" s="28">
        <v>6.2930000000000001</v>
      </c>
      <c r="K238" s="27">
        <f t="shared" si="24"/>
        <v>280000</v>
      </c>
      <c r="L238" s="27" t="str">
        <f t="shared" si="25"/>
        <v>BUY</v>
      </c>
      <c r="M238" s="27" t="str">
        <f t="shared" si="26"/>
        <v>CALL</v>
      </c>
      <c r="N238" s="27" t="str">
        <f t="shared" si="27"/>
        <v>BUY - CALL</v>
      </c>
      <c r="O238" s="27">
        <f t="shared" si="28"/>
        <v>6.8929999999999998</v>
      </c>
      <c r="P238" s="5">
        <f t="shared" si="29"/>
        <v>1606360.0000000002</v>
      </c>
    </row>
    <row r="239" spans="1:16" x14ac:dyDescent="0.2">
      <c r="A239" s="26" t="s">
        <v>28</v>
      </c>
      <c r="B239" s="27" t="s">
        <v>147</v>
      </c>
      <c r="C239" s="28" t="s">
        <v>35</v>
      </c>
      <c r="D239" s="27" t="s">
        <v>17</v>
      </c>
      <c r="E239" s="27" t="s">
        <v>18</v>
      </c>
      <c r="F239" s="29">
        <v>36923</v>
      </c>
      <c r="G239" s="30">
        <v>-1000000</v>
      </c>
      <c r="H239" s="28">
        <v>12.63</v>
      </c>
      <c r="I239" s="27">
        <v>1</v>
      </c>
      <c r="J239" s="28">
        <v>6.2930000000000001</v>
      </c>
      <c r="K239" s="27">
        <f t="shared" si="24"/>
        <v>1000000</v>
      </c>
      <c r="L239" s="27" t="str">
        <f t="shared" si="25"/>
        <v>SELL</v>
      </c>
      <c r="M239" s="27" t="str">
        <f t="shared" si="26"/>
        <v>CALL</v>
      </c>
      <c r="N239" s="27" t="str">
        <f t="shared" si="27"/>
        <v>SELL - CALL</v>
      </c>
      <c r="O239" s="27">
        <f t="shared" si="28"/>
        <v>7.2930000000000001</v>
      </c>
      <c r="P239" s="5">
        <f t="shared" si="29"/>
        <v>-5337000.0000000009</v>
      </c>
    </row>
    <row r="240" spans="1:16" x14ac:dyDescent="0.2">
      <c r="A240" s="26" t="s">
        <v>24</v>
      </c>
      <c r="B240" s="27" t="s">
        <v>154</v>
      </c>
      <c r="C240" s="28" t="s">
        <v>35</v>
      </c>
      <c r="D240" s="27" t="s">
        <v>17</v>
      </c>
      <c r="E240" s="27" t="s">
        <v>20</v>
      </c>
      <c r="F240" s="29">
        <v>36923</v>
      </c>
      <c r="G240" s="30">
        <v>-140000</v>
      </c>
      <c r="H240" s="28">
        <v>12.63</v>
      </c>
      <c r="I240" s="27">
        <v>0.5</v>
      </c>
      <c r="J240" s="28">
        <v>6.2930000000000001</v>
      </c>
      <c r="K240" s="27">
        <f t="shared" si="24"/>
        <v>140000</v>
      </c>
      <c r="L240" s="27" t="str">
        <f t="shared" si="25"/>
        <v>SELL</v>
      </c>
      <c r="M240" s="27" t="str">
        <f t="shared" si="26"/>
        <v>PUT</v>
      </c>
      <c r="N240" s="27" t="str">
        <f t="shared" si="27"/>
        <v>SELL - PUT</v>
      </c>
      <c r="O240" s="27">
        <f t="shared" si="28"/>
        <v>6.7930000000000001</v>
      </c>
      <c r="P240" s="5">
        <f t="shared" si="29"/>
        <v>0</v>
      </c>
    </row>
    <row r="241" spans="1:16" x14ac:dyDescent="0.2">
      <c r="A241" s="26" t="s">
        <v>37</v>
      </c>
      <c r="B241" s="27" t="s">
        <v>155</v>
      </c>
      <c r="C241" s="28" t="s">
        <v>35</v>
      </c>
      <c r="D241" s="27" t="s">
        <v>17</v>
      </c>
      <c r="E241" s="27" t="s">
        <v>20</v>
      </c>
      <c r="F241" s="29">
        <v>36923</v>
      </c>
      <c r="G241" s="30">
        <v>-1000000</v>
      </c>
      <c r="H241" s="28">
        <v>12.63</v>
      </c>
      <c r="I241" s="27">
        <v>0.5</v>
      </c>
      <c r="J241" s="28">
        <v>6.2930000000000001</v>
      </c>
      <c r="K241" s="27">
        <f t="shared" si="24"/>
        <v>1000000</v>
      </c>
      <c r="L241" s="27" t="str">
        <f t="shared" si="25"/>
        <v>SELL</v>
      </c>
      <c r="M241" s="27" t="str">
        <f t="shared" si="26"/>
        <v>PUT</v>
      </c>
      <c r="N241" s="27" t="str">
        <f t="shared" si="27"/>
        <v>SELL - PUT</v>
      </c>
      <c r="O241" s="27">
        <f t="shared" si="28"/>
        <v>6.7930000000000001</v>
      </c>
      <c r="P241" s="5">
        <f t="shared" si="29"/>
        <v>0</v>
      </c>
    </row>
    <row r="242" spans="1:16" x14ac:dyDescent="0.2">
      <c r="A242" s="26" t="s">
        <v>28</v>
      </c>
      <c r="B242" s="27" t="s">
        <v>156</v>
      </c>
      <c r="C242" s="28" t="s">
        <v>35</v>
      </c>
      <c r="D242" s="27" t="s">
        <v>17</v>
      </c>
      <c r="E242" s="27" t="s">
        <v>18</v>
      </c>
      <c r="F242" s="29">
        <v>36923</v>
      </c>
      <c r="G242" s="30">
        <v>-280000</v>
      </c>
      <c r="H242" s="28">
        <v>12.63</v>
      </c>
      <c r="I242" s="27">
        <v>1.5</v>
      </c>
      <c r="J242" s="28">
        <v>6.2930000000000001</v>
      </c>
      <c r="K242" s="27">
        <f t="shared" si="24"/>
        <v>280000</v>
      </c>
      <c r="L242" s="27" t="str">
        <f t="shared" si="25"/>
        <v>SELL</v>
      </c>
      <c r="M242" s="27" t="str">
        <f t="shared" si="26"/>
        <v>CALL</v>
      </c>
      <c r="N242" s="27" t="str">
        <f t="shared" si="27"/>
        <v>SELL - CALL</v>
      </c>
      <c r="O242" s="27">
        <f t="shared" si="28"/>
        <v>7.7930000000000001</v>
      </c>
      <c r="P242" s="5">
        <f t="shared" si="29"/>
        <v>-1354360.0000000002</v>
      </c>
    </row>
    <row r="243" spans="1:16" x14ac:dyDescent="0.2">
      <c r="A243" s="26" t="s">
        <v>28</v>
      </c>
      <c r="B243" s="27" t="s">
        <v>157</v>
      </c>
      <c r="C243" s="28" t="s">
        <v>35</v>
      </c>
      <c r="D243" s="27" t="s">
        <v>17</v>
      </c>
      <c r="E243" s="27" t="s">
        <v>18</v>
      </c>
      <c r="F243" s="29">
        <v>36923</v>
      </c>
      <c r="G243" s="30">
        <v>1000000</v>
      </c>
      <c r="H243" s="28">
        <v>12.63</v>
      </c>
      <c r="I243" s="27">
        <v>1.5</v>
      </c>
      <c r="J243" s="28">
        <v>6.2930000000000001</v>
      </c>
      <c r="K243" s="27">
        <f t="shared" si="24"/>
        <v>1000000</v>
      </c>
      <c r="L243" s="27" t="str">
        <f t="shared" si="25"/>
        <v>BUY</v>
      </c>
      <c r="M243" s="27" t="str">
        <f t="shared" si="26"/>
        <v>CALL</v>
      </c>
      <c r="N243" s="27" t="str">
        <f t="shared" si="27"/>
        <v>BUY - CALL</v>
      </c>
      <c r="O243" s="27">
        <f t="shared" si="28"/>
        <v>7.7930000000000001</v>
      </c>
      <c r="P243" s="5">
        <f t="shared" si="29"/>
        <v>4837000.0000000009</v>
      </c>
    </row>
    <row r="244" spans="1:16" x14ac:dyDescent="0.2">
      <c r="A244" s="26" t="s">
        <v>37</v>
      </c>
      <c r="B244" s="27" t="s">
        <v>162</v>
      </c>
      <c r="C244" s="28" t="s">
        <v>35</v>
      </c>
      <c r="D244" s="27" t="s">
        <v>17</v>
      </c>
      <c r="E244" s="27" t="s">
        <v>20</v>
      </c>
      <c r="F244" s="29">
        <v>36923</v>
      </c>
      <c r="G244" s="30">
        <v>500000</v>
      </c>
      <c r="H244" s="28">
        <v>12.63</v>
      </c>
      <c r="I244" s="27">
        <v>0.5</v>
      </c>
      <c r="J244" s="28">
        <v>6.2930000000000001</v>
      </c>
      <c r="K244" s="27">
        <f t="shared" si="24"/>
        <v>500000</v>
      </c>
      <c r="L244" s="27" t="str">
        <f t="shared" si="25"/>
        <v>BUY</v>
      </c>
      <c r="M244" s="27" t="str">
        <f t="shared" si="26"/>
        <v>PUT</v>
      </c>
      <c r="N244" s="27" t="str">
        <f t="shared" si="27"/>
        <v>BUY - PUT</v>
      </c>
      <c r="O244" s="27">
        <f t="shared" si="28"/>
        <v>6.7930000000000001</v>
      </c>
      <c r="P244" s="5">
        <f t="shared" si="29"/>
        <v>0</v>
      </c>
    </row>
    <row r="245" spans="1:16" x14ac:dyDescent="0.2">
      <c r="A245" s="26" t="s">
        <v>37</v>
      </c>
      <c r="B245" s="27" t="s">
        <v>163</v>
      </c>
      <c r="C245" s="28" t="s">
        <v>35</v>
      </c>
      <c r="D245" s="27" t="s">
        <v>17</v>
      </c>
      <c r="E245" s="27" t="s">
        <v>20</v>
      </c>
      <c r="F245" s="29">
        <v>36923</v>
      </c>
      <c r="G245" s="30">
        <v>500000</v>
      </c>
      <c r="H245" s="28">
        <v>12.63</v>
      </c>
      <c r="I245" s="27">
        <v>0.5</v>
      </c>
      <c r="J245" s="28">
        <v>6.2930000000000001</v>
      </c>
      <c r="K245" s="27">
        <f t="shared" si="24"/>
        <v>500000</v>
      </c>
      <c r="L245" s="27" t="str">
        <f t="shared" si="25"/>
        <v>BUY</v>
      </c>
      <c r="M245" s="27" t="str">
        <f t="shared" si="26"/>
        <v>PUT</v>
      </c>
      <c r="N245" s="27" t="str">
        <f t="shared" si="27"/>
        <v>BUY - PUT</v>
      </c>
      <c r="O245" s="27">
        <f t="shared" si="28"/>
        <v>6.7930000000000001</v>
      </c>
      <c r="P245" s="5">
        <f t="shared" si="29"/>
        <v>0</v>
      </c>
    </row>
    <row r="246" spans="1:16" x14ac:dyDescent="0.2">
      <c r="A246" s="26" t="s">
        <v>28</v>
      </c>
      <c r="B246" s="27" t="s">
        <v>164</v>
      </c>
      <c r="C246" s="28" t="s">
        <v>35</v>
      </c>
      <c r="D246" s="27" t="s">
        <v>17</v>
      </c>
      <c r="E246" s="27" t="s">
        <v>20</v>
      </c>
      <c r="F246" s="29">
        <v>36923</v>
      </c>
      <c r="G246" s="30">
        <v>500000</v>
      </c>
      <c r="H246" s="28">
        <v>12.63</v>
      </c>
      <c r="I246" s="27">
        <v>0.5</v>
      </c>
      <c r="J246" s="28">
        <v>6.2930000000000001</v>
      </c>
      <c r="K246" s="27">
        <f t="shared" si="24"/>
        <v>500000</v>
      </c>
      <c r="L246" s="27" t="str">
        <f t="shared" si="25"/>
        <v>BUY</v>
      </c>
      <c r="M246" s="27" t="str">
        <f t="shared" si="26"/>
        <v>PUT</v>
      </c>
      <c r="N246" s="27" t="str">
        <f t="shared" si="27"/>
        <v>BUY - PUT</v>
      </c>
      <c r="O246" s="27">
        <f t="shared" si="28"/>
        <v>6.7930000000000001</v>
      </c>
      <c r="P246" s="5">
        <f t="shared" si="29"/>
        <v>0</v>
      </c>
    </row>
    <row r="247" spans="1:16" x14ac:dyDescent="0.2">
      <c r="A247" s="26" t="s">
        <v>24</v>
      </c>
      <c r="B247" s="27" t="s">
        <v>165</v>
      </c>
      <c r="C247" s="28" t="s">
        <v>35</v>
      </c>
      <c r="D247" s="27" t="s">
        <v>17</v>
      </c>
      <c r="E247" s="27" t="s">
        <v>18</v>
      </c>
      <c r="F247" s="29">
        <v>36923</v>
      </c>
      <c r="G247" s="30">
        <v>140000</v>
      </c>
      <c r="H247" s="28">
        <v>12.63</v>
      </c>
      <c r="I247" s="27">
        <v>0.4</v>
      </c>
      <c r="J247" s="28">
        <v>6.2930000000000001</v>
      </c>
      <c r="K247" s="27">
        <f t="shared" si="24"/>
        <v>140000</v>
      </c>
      <c r="L247" s="27" t="str">
        <f t="shared" si="25"/>
        <v>BUY</v>
      </c>
      <c r="M247" s="27" t="str">
        <f t="shared" si="26"/>
        <v>CALL</v>
      </c>
      <c r="N247" s="27" t="str">
        <f t="shared" si="27"/>
        <v>BUY - CALL</v>
      </c>
      <c r="O247" s="27">
        <f t="shared" si="28"/>
        <v>6.6930000000000005</v>
      </c>
      <c r="P247" s="5">
        <f t="shared" si="29"/>
        <v>831180</v>
      </c>
    </row>
    <row r="248" spans="1:16" x14ac:dyDescent="0.2">
      <c r="A248" s="26" t="s">
        <v>24</v>
      </c>
      <c r="B248" s="27" t="s">
        <v>166</v>
      </c>
      <c r="C248" s="28" t="s">
        <v>35</v>
      </c>
      <c r="D248" s="27" t="s">
        <v>17</v>
      </c>
      <c r="E248" s="27" t="s">
        <v>20</v>
      </c>
      <c r="F248" s="29">
        <v>36923</v>
      </c>
      <c r="G248" s="30">
        <v>140000</v>
      </c>
      <c r="H248" s="28">
        <v>12.63</v>
      </c>
      <c r="I248" s="27">
        <v>0.4</v>
      </c>
      <c r="J248" s="28">
        <v>6.2930000000000001</v>
      </c>
      <c r="K248" s="27">
        <f t="shared" si="24"/>
        <v>140000</v>
      </c>
      <c r="L248" s="27" t="str">
        <f t="shared" si="25"/>
        <v>BUY</v>
      </c>
      <c r="M248" s="27" t="str">
        <f t="shared" si="26"/>
        <v>PUT</v>
      </c>
      <c r="N248" s="27" t="str">
        <f t="shared" si="27"/>
        <v>BUY - PUT</v>
      </c>
      <c r="O248" s="27">
        <f t="shared" si="28"/>
        <v>6.6930000000000005</v>
      </c>
      <c r="P248" s="5">
        <f t="shared" si="29"/>
        <v>0</v>
      </c>
    </row>
    <row r="249" spans="1:16" x14ac:dyDescent="0.2">
      <c r="A249" s="26" t="s">
        <v>28</v>
      </c>
      <c r="B249" s="27" t="s">
        <v>172</v>
      </c>
      <c r="C249" s="28" t="s">
        <v>35</v>
      </c>
      <c r="D249" s="27" t="s">
        <v>17</v>
      </c>
      <c r="E249" s="27" t="s">
        <v>18</v>
      </c>
      <c r="F249" s="29">
        <v>36923</v>
      </c>
      <c r="G249" s="30">
        <v>-140000</v>
      </c>
      <c r="H249" s="28">
        <v>12.63</v>
      </c>
      <c r="I249" s="27">
        <v>0.4</v>
      </c>
      <c r="J249" s="28">
        <v>6.2930000000000001</v>
      </c>
      <c r="K249" s="27">
        <f t="shared" si="24"/>
        <v>140000</v>
      </c>
      <c r="L249" s="27" t="str">
        <f t="shared" si="25"/>
        <v>SELL</v>
      </c>
      <c r="M249" s="27" t="str">
        <f t="shared" si="26"/>
        <v>CALL</v>
      </c>
      <c r="N249" s="27" t="str">
        <f t="shared" si="27"/>
        <v>SELL - CALL</v>
      </c>
      <c r="O249" s="27">
        <f t="shared" si="28"/>
        <v>6.6930000000000005</v>
      </c>
      <c r="P249" s="5">
        <f t="shared" si="29"/>
        <v>-831180</v>
      </c>
    </row>
    <row r="250" spans="1:16" x14ac:dyDescent="0.2">
      <c r="A250" s="26" t="s">
        <v>28</v>
      </c>
      <c r="B250" s="27" t="s">
        <v>173</v>
      </c>
      <c r="C250" s="28" t="s">
        <v>35</v>
      </c>
      <c r="D250" s="27" t="s">
        <v>17</v>
      </c>
      <c r="E250" s="27" t="s">
        <v>20</v>
      </c>
      <c r="F250" s="29">
        <v>36923</v>
      </c>
      <c r="G250" s="30">
        <v>-140000</v>
      </c>
      <c r="H250" s="28">
        <v>12.63</v>
      </c>
      <c r="I250" s="27">
        <v>0.4</v>
      </c>
      <c r="J250" s="28">
        <v>6.2930000000000001</v>
      </c>
      <c r="K250" s="27">
        <f t="shared" si="24"/>
        <v>140000</v>
      </c>
      <c r="L250" s="27" t="str">
        <f t="shared" si="25"/>
        <v>SELL</v>
      </c>
      <c r="M250" s="27" t="str">
        <f t="shared" si="26"/>
        <v>PUT</v>
      </c>
      <c r="N250" s="27" t="str">
        <f t="shared" si="27"/>
        <v>SELL - PUT</v>
      </c>
      <c r="O250" s="27">
        <f t="shared" si="28"/>
        <v>6.6930000000000005</v>
      </c>
      <c r="P250" s="5">
        <f t="shared" si="29"/>
        <v>0</v>
      </c>
    </row>
    <row r="251" spans="1:16" x14ac:dyDescent="0.2">
      <c r="A251" s="26" t="s">
        <v>52</v>
      </c>
      <c r="B251" s="27" t="s">
        <v>177</v>
      </c>
      <c r="C251" s="28" t="s">
        <v>35</v>
      </c>
      <c r="D251" s="27" t="s">
        <v>17</v>
      </c>
      <c r="E251" s="27" t="s">
        <v>18</v>
      </c>
      <c r="F251" s="29">
        <v>36923</v>
      </c>
      <c r="G251" s="30">
        <v>-280000</v>
      </c>
      <c r="H251" s="28">
        <v>12.63</v>
      </c>
      <c r="I251" s="27">
        <v>2</v>
      </c>
      <c r="J251" s="28">
        <v>6.2930000000000001</v>
      </c>
      <c r="K251" s="27">
        <f t="shared" si="24"/>
        <v>280000</v>
      </c>
      <c r="L251" s="27" t="str">
        <f t="shared" si="25"/>
        <v>SELL</v>
      </c>
      <c r="M251" s="27" t="str">
        <f t="shared" si="26"/>
        <v>CALL</v>
      </c>
      <c r="N251" s="27" t="str">
        <f t="shared" si="27"/>
        <v>SELL - CALL</v>
      </c>
      <c r="O251" s="27">
        <f t="shared" si="28"/>
        <v>8.2929999999999993</v>
      </c>
      <c r="P251" s="5">
        <f t="shared" si="29"/>
        <v>-1214360.0000000005</v>
      </c>
    </row>
    <row r="252" spans="1:16" x14ac:dyDescent="0.2">
      <c r="A252" s="26" t="s">
        <v>37</v>
      </c>
      <c r="B252" s="27" t="s">
        <v>198</v>
      </c>
      <c r="C252" s="28" t="s">
        <v>35</v>
      </c>
      <c r="D252" s="27" t="s">
        <v>17</v>
      </c>
      <c r="E252" s="27" t="s">
        <v>18</v>
      </c>
      <c r="F252" s="29">
        <v>36923</v>
      </c>
      <c r="G252" s="30">
        <v>140000</v>
      </c>
      <c r="H252" s="28">
        <v>12.63</v>
      </c>
      <c r="I252" s="27">
        <v>0.3</v>
      </c>
      <c r="J252" s="28">
        <v>6.2930000000000001</v>
      </c>
      <c r="K252" s="27">
        <f t="shared" si="24"/>
        <v>140000</v>
      </c>
      <c r="L252" s="27" t="str">
        <f t="shared" si="25"/>
        <v>BUY</v>
      </c>
      <c r="M252" s="27" t="str">
        <f t="shared" si="26"/>
        <v>CALL</v>
      </c>
      <c r="N252" s="27" t="str">
        <f t="shared" si="27"/>
        <v>BUY - CALL</v>
      </c>
      <c r="O252" s="27">
        <f t="shared" si="28"/>
        <v>6.593</v>
      </c>
      <c r="P252" s="5">
        <f t="shared" si="29"/>
        <v>845180.00000000012</v>
      </c>
    </row>
    <row r="253" spans="1:16" x14ac:dyDescent="0.2">
      <c r="A253" s="26" t="s">
        <v>28</v>
      </c>
      <c r="B253" s="27" t="s">
        <v>244</v>
      </c>
      <c r="C253" s="28" t="s">
        <v>35</v>
      </c>
      <c r="D253" s="27" t="s">
        <v>17</v>
      </c>
      <c r="E253" s="27" t="s">
        <v>18</v>
      </c>
      <c r="F253" s="29">
        <v>36923</v>
      </c>
      <c r="G253" s="30">
        <v>280000</v>
      </c>
      <c r="H253" s="28">
        <v>12.63</v>
      </c>
      <c r="I253" s="27">
        <v>2</v>
      </c>
      <c r="J253" s="28">
        <v>6.2930000000000001</v>
      </c>
      <c r="K253" s="27">
        <f t="shared" si="24"/>
        <v>280000</v>
      </c>
      <c r="L253" s="27" t="str">
        <f t="shared" si="25"/>
        <v>BUY</v>
      </c>
      <c r="M253" s="27" t="str">
        <f t="shared" si="26"/>
        <v>CALL</v>
      </c>
      <c r="N253" s="27" t="str">
        <f t="shared" si="27"/>
        <v>BUY - CALL</v>
      </c>
      <c r="O253" s="27">
        <f t="shared" si="28"/>
        <v>8.2929999999999993</v>
      </c>
      <c r="P253" s="5">
        <f t="shared" si="29"/>
        <v>1214360.0000000005</v>
      </c>
    </row>
    <row r="254" spans="1:16" x14ac:dyDescent="0.2">
      <c r="A254" s="26" t="s">
        <v>52</v>
      </c>
      <c r="B254" s="27" t="s">
        <v>245</v>
      </c>
      <c r="C254" s="28" t="s">
        <v>35</v>
      </c>
      <c r="D254" s="27" t="s">
        <v>17</v>
      </c>
      <c r="E254" s="27" t="s">
        <v>18</v>
      </c>
      <c r="F254" s="29">
        <v>36923</v>
      </c>
      <c r="G254" s="30">
        <v>280000</v>
      </c>
      <c r="H254" s="28">
        <v>12.63</v>
      </c>
      <c r="I254" s="27">
        <v>2</v>
      </c>
      <c r="J254" s="28">
        <v>6.2930000000000001</v>
      </c>
      <c r="K254" s="27">
        <f t="shared" si="24"/>
        <v>280000</v>
      </c>
      <c r="L254" s="27" t="str">
        <f t="shared" si="25"/>
        <v>BUY</v>
      </c>
      <c r="M254" s="27" t="str">
        <f t="shared" si="26"/>
        <v>CALL</v>
      </c>
      <c r="N254" s="27" t="str">
        <f t="shared" si="27"/>
        <v>BUY - CALL</v>
      </c>
      <c r="O254" s="27">
        <f t="shared" si="28"/>
        <v>8.2929999999999993</v>
      </c>
      <c r="P254" s="5">
        <f t="shared" si="29"/>
        <v>1214360.0000000005</v>
      </c>
    </row>
    <row r="255" spans="1:16" x14ac:dyDescent="0.2">
      <c r="A255" s="26" t="s">
        <v>46</v>
      </c>
      <c r="B255" s="27" t="s">
        <v>292</v>
      </c>
      <c r="C255" s="28" t="s">
        <v>35</v>
      </c>
      <c r="D255" s="27" t="s">
        <v>17</v>
      </c>
      <c r="E255" s="27" t="s">
        <v>18</v>
      </c>
      <c r="F255" s="29">
        <v>36923</v>
      </c>
      <c r="G255" s="30">
        <v>140000</v>
      </c>
      <c r="H255" s="28">
        <v>12.63</v>
      </c>
      <c r="I255" s="27">
        <v>10</v>
      </c>
      <c r="J255" s="28">
        <v>6.2930000000000001</v>
      </c>
      <c r="K255" s="27">
        <f t="shared" si="24"/>
        <v>140000</v>
      </c>
      <c r="L255" s="27" t="str">
        <f t="shared" si="25"/>
        <v>BUY</v>
      </c>
      <c r="M255" s="27" t="str">
        <f t="shared" si="26"/>
        <v>CALL</v>
      </c>
      <c r="N255" s="27" t="str">
        <f t="shared" si="27"/>
        <v>BUY - CALL</v>
      </c>
      <c r="O255" s="27">
        <f t="shared" si="28"/>
        <v>16.292999999999999</v>
      </c>
      <c r="P255" s="5">
        <f t="shared" si="29"/>
        <v>0</v>
      </c>
    </row>
    <row r="256" spans="1:16" x14ac:dyDescent="0.2">
      <c r="A256" s="26" t="s">
        <v>28</v>
      </c>
      <c r="B256" s="27" t="s">
        <v>283</v>
      </c>
      <c r="C256" s="28" t="s">
        <v>35</v>
      </c>
      <c r="D256" s="27" t="s">
        <v>17</v>
      </c>
      <c r="E256" s="27" t="s">
        <v>18</v>
      </c>
      <c r="F256" s="29">
        <v>36923</v>
      </c>
      <c r="G256" s="30">
        <v>-500000</v>
      </c>
      <c r="H256" s="28">
        <v>12.63</v>
      </c>
      <c r="I256" s="27">
        <v>5</v>
      </c>
      <c r="J256" s="28">
        <v>6.2930000000000001</v>
      </c>
      <c r="K256" s="27">
        <f t="shared" si="24"/>
        <v>500000</v>
      </c>
      <c r="L256" s="27" t="str">
        <f t="shared" si="25"/>
        <v>SELL</v>
      </c>
      <c r="M256" s="27" t="str">
        <f t="shared" si="26"/>
        <v>CALL</v>
      </c>
      <c r="N256" s="27" t="str">
        <f t="shared" si="27"/>
        <v>SELL - CALL</v>
      </c>
      <c r="O256" s="27">
        <f t="shared" si="28"/>
        <v>11.292999999999999</v>
      </c>
      <c r="P256" s="5">
        <f t="shared" si="29"/>
        <v>-668500.00000000081</v>
      </c>
    </row>
    <row r="257" spans="1:16" x14ac:dyDescent="0.2">
      <c r="A257" s="26" t="s">
        <v>47</v>
      </c>
      <c r="B257" s="27" t="s">
        <v>293</v>
      </c>
      <c r="C257" s="28" t="s">
        <v>35</v>
      </c>
      <c r="D257" s="27" t="s">
        <v>17</v>
      </c>
      <c r="E257" s="27" t="s">
        <v>20</v>
      </c>
      <c r="F257" s="29">
        <v>36923</v>
      </c>
      <c r="G257" s="30">
        <v>140000</v>
      </c>
      <c r="H257" s="28">
        <v>12.63</v>
      </c>
      <c r="I257" s="27">
        <v>0.5</v>
      </c>
      <c r="J257" s="28">
        <v>6.2930000000000001</v>
      </c>
      <c r="K257" s="27">
        <f t="shared" si="24"/>
        <v>140000</v>
      </c>
      <c r="L257" s="27" t="str">
        <f t="shared" si="25"/>
        <v>BUY</v>
      </c>
      <c r="M257" s="27" t="str">
        <f t="shared" si="26"/>
        <v>PUT</v>
      </c>
      <c r="N257" s="27" t="str">
        <f t="shared" si="27"/>
        <v>BUY - PUT</v>
      </c>
      <c r="O257" s="27">
        <f t="shared" si="28"/>
        <v>6.7930000000000001</v>
      </c>
      <c r="P257" s="5">
        <f t="shared" si="29"/>
        <v>0</v>
      </c>
    </row>
    <row r="258" spans="1:16" x14ac:dyDescent="0.2">
      <c r="A258" s="26" t="s">
        <v>28</v>
      </c>
      <c r="B258" s="27" t="s">
        <v>295</v>
      </c>
      <c r="C258" s="28" t="s">
        <v>35</v>
      </c>
      <c r="D258" s="27" t="s">
        <v>17</v>
      </c>
      <c r="E258" s="27" t="s">
        <v>18</v>
      </c>
      <c r="F258" s="29">
        <v>36923</v>
      </c>
      <c r="G258" s="30">
        <v>-500000</v>
      </c>
      <c r="H258" s="28">
        <v>12.63</v>
      </c>
      <c r="I258" s="27">
        <v>3</v>
      </c>
      <c r="J258" s="28">
        <v>6.2930000000000001</v>
      </c>
      <c r="K258" s="27">
        <f t="shared" si="24"/>
        <v>500000</v>
      </c>
      <c r="L258" s="27" t="str">
        <f t="shared" si="25"/>
        <v>SELL</v>
      </c>
      <c r="M258" s="27" t="str">
        <f t="shared" si="26"/>
        <v>CALL</v>
      </c>
      <c r="N258" s="27" t="str">
        <f t="shared" si="27"/>
        <v>SELL - CALL</v>
      </c>
      <c r="O258" s="27">
        <f t="shared" si="28"/>
        <v>9.2929999999999993</v>
      </c>
      <c r="P258" s="5">
        <f t="shared" si="29"/>
        <v>-1668500.0000000007</v>
      </c>
    </row>
    <row r="259" spans="1:16" x14ac:dyDescent="0.2">
      <c r="A259" s="26" t="s">
        <v>29</v>
      </c>
      <c r="B259" s="27" t="s">
        <v>296</v>
      </c>
      <c r="C259" s="28" t="s">
        <v>35</v>
      </c>
      <c r="D259" s="27" t="s">
        <v>17</v>
      </c>
      <c r="E259" s="27" t="s">
        <v>18</v>
      </c>
      <c r="F259" s="29">
        <v>36923</v>
      </c>
      <c r="G259" s="30">
        <v>140000</v>
      </c>
      <c r="H259" s="28">
        <v>12.63</v>
      </c>
      <c r="I259" s="27">
        <v>3</v>
      </c>
      <c r="J259" s="28">
        <v>6.2930000000000001</v>
      </c>
      <c r="K259" s="27">
        <f t="shared" si="24"/>
        <v>140000</v>
      </c>
      <c r="L259" s="27" t="str">
        <f t="shared" si="25"/>
        <v>BUY</v>
      </c>
      <c r="M259" s="27" t="str">
        <f t="shared" si="26"/>
        <v>CALL</v>
      </c>
      <c r="N259" s="27" t="str">
        <f t="shared" si="27"/>
        <v>BUY - CALL</v>
      </c>
      <c r="O259" s="27">
        <f t="shared" si="28"/>
        <v>9.2929999999999993</v>
      </c>
      <c r="P259" s="5">
        <f t="shared" si="29"/>
        <v>467180.00000000023</v>
      </c>
    </row>
    <row r="260" spans="1:16" x14ac:dyDescent="0.2">
      <c r="A260" s="26" t="s">
        <v>47</v>
      </c>
      <c r="B260" s="27" t="s">
        <v>300</v>
      </c>
      <c r="C260" s="28" t="s">
        <v>35</v>
      </c>
      <c r="D260" s="27" t="s">
        <v>17</v>
      </c>
      <c r="E260" s="27" t="s">
        <v>18</v>
      </c>
      <c r="F260" s="29">
        <v>36923</v>
      </c>
      <c r="G260" s="30">
        <v>280000</v>
      </c>
      <c r="H260" s="28">
        <v>12.63</v>
      </c>
      <c r="I260" s="27">
        <v>2</v>
      </c>
      <c r="J260" s="28">
        <v>6.2930000000000001</v>
      </c>
      <c r="K260" s="27">
        <f t="shared" si="24"/>
        <v>280000</v>
      </c>
      <c r="L260" s="27" t="str">
        <f t="shared" si="25"/>
        <v>BUY</v>
      </c>
      <c r="M260" s="27" t="str">
        <f t="shared" si="26"/>
        <v>CALL</v>
      </c>
      <c r="N260" s="27" t="str">
        <f t="shared" si="27"/>
        <v>BUY - CALL</v>
      </c>
      <c r="O260" s="27">
        <f t="shared" si="28"/>
        <v>8.2929999999999993</v>
      </c>
      <c r="P260" s="5">
        <f t="shared" si="29"/>
        <v>1214360.0000000005</v>
      </c>
    </row>
    <row r="261" spans="1:16" x14ac:dyDescent="0.2">
      <c r="A261" s="26" t="s">
        <v>24</v>
      </c>
      <c r="B261" s="27" t="s">
        <v>302</v>
      </c>
      <c r="C261" s="28" t="s">
        <v>35</v>
      </c>
      <c r="D261" s="27" t="s">
        <v>17</v>
      </c>
      <c r="E261" s="27" t="s">
        <v>18</v>
      </c>
      <c r="F261" s="29">
        <v>36923</v>
      </c>
      <c r="G261" s="30">
        <v>560000</v>
      </c>
      <c r="H261" s="28">
        <v>12.63</v>
      </c>
      <c r="I261" s="27">
        <v>1</v>
      </c>
      <c r="J261" s="28">
        <v>6.2930000000000001</v>
      </c>
      <c r="K261" s="27">
        <f t="shared" si="24"/>
        <v>560000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7.2930000000000001</v>
      </c>
      <c r="P261" s="5">
        <f t="shared" si="29"/>
        <v>2988720.0000000005</v>
      </c>
    </row>
    <row r="262" spans="1:16" x14ac:dyDescent="0.2">
      <c r="A262" s="26" t="s">
        <v>29</v>
      </c>
      <c r="B262" s="27" t="s">
        <v>309</v>
      </c>
      <c r="C262" s="28" t="s">
        <v>35</v>
      </c>
      <c r="D262" s="27" t="s">
        <v>17</v>
      </c>
      <c r="E262" s="27" t="s">
        <v>18</v>
      </c>
      <c r="F262" s="29">
        <v>36923</v>
      </c>
      <c r="G262" s="30">
        <v>300000</v>
      </c>
      <c r="H262" s="28">
        <v>12.63</v>
      </c>
      <c r="I262" s="27">
        <v>8.5</v>
      </c>
      <c r="J262" s="28">
        <v>6.2930000000000001</v>
      </c>
      <c r="K262" s="27">
        <f t="shared" si="24"/>
        <v>300000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14.792999999999999</v>
      </c>
      <c r="P262" s="5">
        <f t="shared" si="29"/>
        <v>0</v>
      </c>
    </row>
    <row r="263" spans="1:16" x14ac:dyDescent="0.2">
      <c r="A263" s="26" t="s">
        <v>24</v>
      </c>
      <c r="B263" s="27" t="s">
        <v>310</v>
      </c>
      <c r="C263" s="28" t="s">
        <v>35</v>
      </c>
      <c r="D263" s="27" t="s">
        <v>17</v>
      </c>
      <c r="E263" s="27" t="s">
        <v>18</v>
      </c>
      <c r="F263" s="29">
        <v>36923</v>
      </c>
      <c r="G263" s="30">
        <v>560000</v>
      </c>
      <c r="H263" s="28">
        <v>12.63</v>
      </c>
      <c r="I263" s="27">
        <v>8.5</v>
      </c>
      <c r="J263" s="28">
        <v>6.2930000000000001</v>
      </c>
      <c r="K263" s="27">
        <f t="shared" si="24"/>
        <v>560000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14.792999999999999</v>
      </c>
      <c r="P263" s="5">
        <f t="shared" si="29"/>
        <v>0</v>
      </c>
    </row>
    <row r="264" spans="1:16" x14ac:dyDescent="0.2">
      <c r="A264" s="26" t="s">
        <v>290</v>
      </c>
      <c r="B264" s="27" t="s">
        <v>311</v>
      </c>
      <c r="C264" s="28" t="s">
        <v>35</v>
      </c>
      <c r="D264" s="27" t="s">
        <v>17</v>
      </c>
      <c r="E264" s="27" t="s">
        <v>20</v>
      </c>
      <c r="F264" s="29">
        <v>36923</v>
      </c>
      <c r="G264" s="30">
        <v>280000</v>
      </c>
      <c r="H264" s="28">
        <v>12.63</v>
      </c>
      <c r="I264" s="27">
        <v>5</v>
      </c>
      <c r="J264" s="28">
        <v>6.2930000000000001</v>
      </c>
      <c r="K264" s="27">
        <f t="shared" si="24"/>
        <v>280000</v>
      </c>
      <c r="L264" s="27" t="str">
        <f t="shared" si="25"/>
        <v>BUY</v>
      </c>
      <c r="M264" s="27" t="str">
        <f t="shared" si="26"/>
        <v>PUT</v>
      </c>
      <c r="N264" s="27" t="str">
        <f t="shared" si="27"/>
        <v>BUY - PUT</v>
      </c>
      <c r="O264" s="27">
        <f t="shared" si="28"/>
        <v>11.292999999999999</v>
      </c>
      <c r="P264" s="5">
        <f t="shared" si="29"/>
        <v>0</v>
      </c>
    </row>
    <row r="265" spans="1:16" ht="13.5" thickBot="1" x14ac:dyDescent="0.25">
      <c r="A265" s="26" t="s">
        <v>36</v>
      </c>
      <c r="B265" s="27" t="s">
        <v>312</v>
      </c>
      <c r="C265" s="28" t="s">
        <v>35</v>
      </c>
      <c r="D265" s="27" t="s">
        <v>17</v>
      </c>
      <c r="E265" s="27" t="s">
        <v>20</v>
      </c>
      <c r="F265" s="29">
        <v>36923</v>
      </c>
      <c r="G265" s="30">
        <v>280000</v>
      </c>
      <c r="H265" s="28">
        <v>12.63</v>
      </c>
      <c r="I265" s="27">
        <v>5</v>
      </c>
      <c r="J265" s="28">
        <v>6.2930000000000001</v>
      </c>
      <c r="K265" s="27">
        <f t="shared" si="24"/>
        <v>280000</v>
      </c>
      <c r="L265" s="27" t="str">
        <f t="shared" si="25"/>
        <v>BUY</v>
      </c>
      <c r="M265" s="27" t="str">
        <f t="shared" si="26"/>
        <v>PUT</v>
      </c>
      <c r="N265" s="27" t="str">
        <f t="shared" si="27"/>
        <v>BUY - PUT</v>
      </c>
      <c r="O265" s="27">
        <f t="shared" si="28"/>
        <v>11.292999999999999</v>
      </c>
      <c r="P265" s="5">
        <f t="shared" si="29"/>
        <v>0</v>
      </c>
    </row>
    <row r="266" spans="1:16" ht="18.75" customHeight="1" thickBot="1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2">
        <f>SUM(P3:P265)</f>
        <v>19697550.000000015</v>
      </c>
    </row>
    <row r="267" spans="1:16" x14ac:dyDescent="0.2">
      <c r="A267" s="6"/>
      <c r="G267" s="10"/>
      <c r="H267" s="8"/>
      <c r="J267" s="8"/>
      <c r="P267" s="5"/>
    </row>
    <row r="268" spans="1:16" x14ac:dyDescent="0.2">
      <c r="A268" s="6"/>
      <c r="G268" s="10"/>
      <c r="H268" s="8"/>
      <c r="J268" s="8"/>
      <c r="P268" s="5"/>
    </row>
    <row r="269" spans="1:16" x14ac:dyDescent="0.2">
      <c r="A269" s="6"/>
      <c r="G269" s="10"/>
      <c r="H269" s="8"/>
      <c r="J269" s="8"/>
      <c r="P269" s="5"/>
    </row>
    <row r="270" spans="1:16" x14ac:dyDescent="0.2">
      <c r="A270" s="6"/>
      <c r="G270" s="10"/>
      <c r="H270" s="8"/>
      <c r="J270" s="8"/>
      <c r="P270" s="5"/>
    </row>
    <row r="271" spans="1:16" x14ac:dyDescent="0.2">
      <c r="A271" s="6"/>
      <c r="G271" s="10"/>
      <c r="H271" s="8"/>
      <c r="J271" s="8"/>
      <c r="P271" s="5"/>
    </row>
    <row r="272" spans="1:16" x14ac:dyDescent="0.2">
      <c r="A272" s="6"/>
      <c r="G272" s="10"/>
      <c r="H272" s="8"/>
      <c r="J272" s="8"/>
      <c r="P272" s="5"/>
    </row>
    <row r="273" spans="1:16" x14ac:dyDescent="0.2">
      <c r="A273" s="6"/>
      <c r="G273" s="10"/>
      <c r="H273" s="8"/>
      <c r="J273" s="8"/>
      <c r="P273" s="5"/>
    </row>
    <row r="274" spans="1:16" x14ac:dyDescent="0.2">
      <c r="A274" s="6"/>
      <c r="G274" s="10"/>
      <c r="H274" s="8"/>
      <c r="J274" s="8"/>
      <c r="P274" s="5"/>
    </row>
    <row r="275" spans="1:16" x14ac:dyDescent="0.2">
      <c r="A275" s="6"/>
      <c r="G275" s="10"/>
      <c r="H275" s="8"/>
      <c r="J275" s="8"/>
      <c r="P275" s="5"/>
    </row>
    <row r="276" spans="1:16" x14ac:dyDescent="0.2">
      <c r="A276" s="6"/>
      <c r="G276" s="10"/>
      <c r="H276" s="8"/>
      <c r="J276" s="8"/>
      <c r="P276" s="5"/>
    </row>
    <row r="277" spans="1:16" x14ac:dyDescent="0.2">
      <c r="A277" s="6"/>
      <c r="G277" s="10"/>
      <c r="H277" s="8"/>
      <c r="J277" s="8"/>
      <c r="P277" s="5"/>
    </row>
    <row r="278" spans="1:16" x14ac:dyDescent="0.2">
      <c r="A278" s="6"/>
      <c r="G278" s="10"/>
      <c r="H278" s="8"/>
      <c r="J278" s="8"/>
      <c r="P278" s="5"/>
    </row>
    <row r="279" spans="1:16" x14ac:dyDescent="0.2">
      <c r="A279" s="6"/>
      <c r="G279" s="10"/>
      <c r="H279" s="8"/>
      <c r="J279" s="8"/>
      <c r="P279" s="5"/>
    </row>
    <row r="280" spans="1:16" x14ac:dyDescent="0.2">
      <c r="A280" s="6"/>
      <c r="G280" s="10"/>
      <c r="H280" s="8"/>
      <c r="J280" s="8"/>
      <c r="P280" s="5"/>
    </row>
    <row r="281" spans="1:16" x14ac:dyDescent="0.2">
      <c r="A281" s="6"/>
      <c r="G281" s="10"/>
      <c r="H281" s="8"/>
      <c r="J281" s="8"/>
      <c r="P281" s="5"/>
    </row>
    <row r="282" spans="1:16" x14ac:dyDescent="0.2">
      <c r="A282" s="6"/>
      <c r="G282" s="10"/>
      <c r="H282" s="8"/>
      <c r="J282" s="8"/>
      <c r="P282" s="5"/>
    </row>
    <row r="283" spans="1:16" x14ac:dyDescent="0.2">
      <c r="A283" s="6"/>
      <c r="G283" s="10"/>
      <c r="H283" s="8"/>
      <c r="J283" s="8"/>
      <c r="P283" s="5"/>
    </row>
    <row r="284" spans="1:16" x14ac:dyDescent="0.2">
      <c r="A284" s="6"/>
      <c r="G284" s="10"/>
      <c r="H284" s="8"/>
      <c r="J284" s="8"/>
      <c r="P284" s="5"/>
    </row>
    <row r="285" spans="1:16" x14ac:dyDescent="0.2">
      <c r="A285" s="6"/>
      <c r="G285" s="10"/>
      <c r="H285" s="8"/>
      <c r="J285" s="8"/>
      <c r="P285" s="5"/>
    </row>
    <row r="286" spans="1:16" x14ac:dyDescent="0.2">
      <c r="A286" s="6"/>
      <c r="G286" s="10"/>
      <c r="H286" s="8"/>
      <c r="J286" s="8"/>
      <c r="P286" s="5"/>
    </row>
    <row r="287" spans="1:16" x14ac:dyDescent="0.2">
      <c r="A287" s="6"/>
      <c r="G287" s="10"/>
      <c r="H287" s="8"/>
      <c r="J287" s="8"/>
      <c r="P287" s="5"/>
    </row>
    <row r="288" spans="1:16" x14ac:dyDescent="0.2">
      <c r="A288" s="6"/>
      <c r="G288" s="10"/>
      <c r="H288" s="8"/>
      <c r="J288" s="8"/>
      <c r="P288" s="5"/>
    </row>
    <row r="289" spans="1:16" x14ac:dyDescent="0.2">
      <c r="A289" s="6"/>
      <c r="G289" s="10"/>
      <c r="H289" s="8"/>
      <c r="J289" s="8"/>
      <c r="P289" s="5"/>
    </row>
    <row r="290" spans="1:16" x14ac:dyDescent="0.2">
      <c r="A290" s="6"/>
      <c r="G290" s="10"/>
      <c r="H290" s="8"/>
      <c r="J290" s="8"/>
      <c r="P290" s="5"/>
    </row>
    <row r="291" spans="1:16" x14ac:dyDescent="0.2">
      <c r="A291" s="6"/>
      <c r="G291" s="10"/>
      <c r="H291" s="8"/>
      <c r="J291" s="8"/>
      <c r="P291" s="5"/>
    </row>
    <row r="292" spans="1:16" x14ac:dyDescent="0.2">
      <c r="A292" s="6"/>
      <c r="G292" s="10"/>
      <c r="H292" s="8"/>
      <c r="J292" s="8"/>
      <c r="P292" s="5"/>
    </row>
    <row r="293" spans="1:16" x14ac:dyDescent="0.2">
      <c r="A293" s="6"/>
      <c r="G293" s="10"/>
      <c r="H293" s="8"/>
      <c r="J293" s="8"/>
      <c r="P293" s="5"/>
    </row>
    <row r="294" spans="1:16" x14ac:dyDescent="0.2">
      <c r="A294" s="6"/>
      <c r="G294" s="10"/>
      <c r="H294" s="8"/>
      <c r="J294" s="8"/>
      <c r="P294" s="5"/>
    </row>
    <row r="295" spans="1:16" x14ac:dyDescent="0.2">
      <c r="A295" s="6"/>
      <c r="G295" s="10"/>
      <c r="H295" s="8"/>
      <c r="J295" s="8"/>
      <c r="P295" s="5"/>
    </row>
    <row r="296" spans="1:16" x14ac:dyDescent="0.2">
      <c r="A296" s="6"/>
      <c r="G296" s="10"/>
      <c r="H296" s="8"/>
      <c r="J296" s="8"/>
      <c r="P296" s="5"/>
    </row>
    <row r="297" spans="1:16" x14ac:dyDescent="0.2">
      <c r="A297" s="6"/>
      <c r="G297" s="10"/>
      <c r="H297" s="8"/>
      <c r="J297" s="8"/>
      <c r="P297" s="5"/>
    </row>
    <row r="298" spans="1:16" x14ac:dyDescent="0.2">
      <c r="A298" s="6"/>
      <c r="G298" s="10"/>
      <c r="H298" s="8"/>
      <c r="J298" s="8"/>
      <c r="P298" s="5"/>
    </row>
    <row r="299" spans="1:16" x14ac:dyDescent="0.2">
      <c r="A299" s="6"/>
      <c r="G299" s="10"/>
      <c r="H299" s="8"/>
      <c r="J299" s="8"/>
      <c r="P299" s="5"/>
    </row>
    <row r="300" spans="1:16" x14ac:dyDescent="0.2">
      <c r="A300" s="6"/>
      <c r="G300" s="10"/>
      <c r="H300" s="8"/>
      <c r="J300" s="8"/>
      <c r="P300" s="5"/>
    </row>
    <row r="301" spans="1:16" x14ac:dyDescent="0.2">
      <c r="A301" s="6"/>
      <c r="G301" s="10"/>
      <c r="H301" s="8"/>
      <c r="J301" s="8"/>
      <c r="P301" s="5"/>
    </row>
    <row r="302" spans="1:16" x14ac:dyDescent="0.2">
      <c r="A302" s="6"/>
      <c r="G302" s="10"/>
      <c r="H302" s="8"/>
      <c r="J302" s="8"/>
      <c r="P302" s="5"/>
    </row>
    <row r="303" spans="1:16" x14ac:dyDescent="0.2">
      <c r="A303" s="6"/>
      <c r="G303" s="10"/>
      <c r="H303" s="8"/>
      <c r="J303" s="8"/>
      <c r="P303" s="5"/>
    </row>
    <row r="304" spans="1:16" x14ac:dyDescent="0.2">
      <c r="A304" s="6"/>
      <c r="G304" s="10"/>
      <c r="H304" s="8"/>
      <c r="J304" s="8"/>
      <c r="P304" s="5"/>
    </row>
    <row r="305" spans="1:16" x14ac:dyDescent="0.2">
      <c r="A305" s="6"/>
      <c r="G305" s="10"/>
      <c r="H305" s="8"/>
      <c r="J305" s="8"/>
      <c r="P305" s="5"/>
    </row>
    <row r="306" spans="1:16" x14ac:dyDescent="0.2">
      <c r="A306" s="6"/>
      <c r="G306" s="10"/>
      <c r="H306" s="8"/>
      <c r="J306" s="8"/>
      <c r="P306" s="5"/>
    </row>
    <row r="307" spans="1:16" x14ac:dyDescent="0.2">
      <c r="A307" s="6"/>
      <c r="G307" s="10"/>
      <c r="H307" s="8"/>
      <c r="J307" s="8"/>
      <c r="P307" s="5"/>
    </row>
    <row r="308" spans="1:16" x14ac:dyDescent="0.2">
      <c r="A308" s="6"/>
      <c r="G308" s="10"/>
      <c r="H308" s="8"/>
      <c r="J308" s="8"/>
      <c r="P308" s="5"/>
    </row>
    <row r="309" spans="1:16" x14ac:dyDescent="0.2">
      <c r="A309" s="6"/>
      <c r="G309" s="10"/>
      <c r="H309" s="8"/>
      <c r="J309" s="8"/>
      <c r="P309" s="5"/>
    </row>
    <row r="310" spans="1:16" x14ac:dyDescent="0.2">
      <c r="A310" s="6"/>
      <c r="G310" s="10"/>
      <c r="H310" s="8"/>
      <c r="J310" s="8"/>
      <c r="P310" s="5"/>
    </row>
    <row r="311" spans="1:16" x14ac:dyDescent="0.2">
      <c r="A311" s="6"/>
      <c r="G311" s="10"/>
      <c r="H311" s="8"/>
      <c r="J311" s="8"/>
      <c r="P311" s="5"/>
    </row>
    <row r="312" spans="1:16" x14ac:dyDescent="0.2">
      <c r="A312" s="6"/>
      <c r="G312" s="10"/>
      <c r="H312" s="8"/>
      <c r="J312" s="8"/>
      <c r="P312" s="5"/>
    </row>
    <row r="313" spans="1:16" x14ac:dyDescent="0.2">
      <c r="A313" s="6"/>
      <c r="G313" s="10"/>
      <c r="H313" s="8"/>
      <c r="J313" s="8"/>
      <c r="P313" s="5"/>
    </row>
    <row r="314" spans="1:16" x14ac:dyDescent="0.2">
      <c r="A314" s="6"/>
      <c r="G314" s="10"/>
      <c r="H314" s="8"/>
      <c r="J314" s="8"/>
      <c r="P314" s="5"/>
    </row>
    <row r="315" spans="1:16" x14ac:dyDescent="0.2">
      <c r="A315" s="6"/>
      <c r="G315" s="10"/>
      <c r="H315" s="8"/>
      <c r="J315" s="8"/>
      <c r="P315" s="5"/>
    </row>
    <row r="316" spans="1:16" x14ac:dyDescent="0.2">
      <c r="A316" s="6"/>
      <c r="G316" s="10"/>
      <c r="H316" s="8"/>
      <c r="J316" s="8"/>
      <c r="P316" s="5"/>
    </row>
    <row r="317" spans="1:16" x14ac:dyDescent="0.2">
      <c r="A317" s="6"/>
      <c r="G317" s="10"/>
      <c r="H317" s="8"/>
      <c r="J317" s="8"/>
      <c r="P317" s="5"/>
    </row>
    <row r="318" spans="1:16" x14ac:dyDescent="0.2">
      <c r="A318" s="6"/>
      <c r="G318" s="10"/>
      <c r="H318" s="8"/>
      <c r="J318" s="8"/>
      <c r="P318" s="5"/>
    </row>
    <row r="319" spans="1:16" x14ac:dyDescent="0.2">
      <c r="A319" s="6"/>
      <c r="G319" s="10"/>
      <c r="H319" s="8"/>
      <c r="J319" s="8"/>
      <c r="P319" s="5"/>
    </row>
    <row r="320" spans="1:16" x14ac:dyDescent="0.2">
      <c r="A320" s="6"/>
      <c r="G320" s="10"/>
      <c r="H320" s="8"/>
      <c r="J320" s="8"/>
      <c r="P320" s="5"/>
    </row>
    <row r="321" spans="1:16" x14ac:dyDescent="0.2">
      <c r="A321" s="6"/>
      <c r="G321" s="10"/>
      <c r="H321" s="8"/>
      <c r="J321" s="8"/>
      <c r="P321" s="5"/>
    </row>
    <row r="322" spans="1:16" x14ac:dyDescent="0.2">
      <c r="A322" s="6"/>
      <c r="G322" s="10"/>
      <c r="H322" s="8"/>
      <c r="J322" s="8"/>
      <c r="P322" s="5"/>
    </row>
    <row r="323" spans="1:16" x14ac:dyDescent="0.2">
      <c r="A323" s="6"/>
      <c r="G323" s="10"/>
      <c r="H323" s="8"/>
      <c r="J323" s="8"/>
      <c r="P323" s="5"/>
    </row>
    <row r="324" spans="1:16" x14ac:dyDescent="0.2">
      <c r="A324" s="6"/>
      <c r="G324" s="10"/>
      <c r="H324" s="8"/>
      <c r="J324" s="8"/>
      <c r="P324" s="5"/>
    </row>
    <row r="325" spans="1:16" x14ac:dyDescent="0.2">
      <c r="A325" s="6"/>
      <c r="G325" s="10"/>
      <c r="H325" s="8"/>
      <c r="J325" s="8"/>
      <c r="P325" s="5"/>
    </row>
    <row r="326" spans="1:16" x14ac:dyDescent="0.2">
      <c r="A326" s="6"/>
      <c r="G326" s="10"/>
      <c r="H326" s="8"/>
      <c r="J326" s="8"/>
      <c r="P326" s="5"/>
    </row>
    <row r="327" spans="1:16" x14ac:dyDescent="0.2">
      <c r="A327" s="6"/>
      <c r="G327" s="10"/>
      <c r="H327" s="8"/>
      <c r="J327" s="8"/>
      <c r="P327" s="5"/>
    </row>
    <row r="328" spans="1:16" x14ac:dyDescent="0.2">
      <c r="A328" s="6"/>
      <c r="G328" s="10"/>
      <c r="H328" s="8"/>
      <c r="J328" s="8"/>
      <c r="P328" s="5"/>
    </row>
    <row r="329" spans="1:16" x14ac:dyDescent="0.2">
      <c r="A329" s="6"/>
      <c r="G329" s="10"/>
      <c r="H329" s="8"/>
      <c r="J329" s="8"/>
      <c r="P329" s="5"/>
    </row>
    <row r="330" spans="1:16" x14ac:dyDescent="0.2">
      <c r="A330" s="6"/>
      <c r="G330" s="10"/>
      <c r="H330" s="8"/>
      <c r="J330" s="8"/>
      <c r="P330" s="5"/>
    </row>
    <row r="331" spans="1:16" x14ac:dyDescent="0.2">
      <c r="A331" s="6"/>
      <c r="G331" s="10"/>
      <c r="H331" s="8"/>
      <c r="J331" s="8"/>
      <c r="P331" s="5"/>
    </row>
    <row r="332" spans="1:16" x14ac:dyDescent="0.2">
      <c r="A332" s="6"/>
      <c r="G332" s="10"/>
      <c r="H332" s="8"/>
      <c r="J332" s="8"/>
      <c r="P332" s="5"/>
    </row>
    <row r="333" spans="1:16" x14ac:dyDescent="0.2">
      <c r="A333" s="6"/>
      <c r="G333" s="10"/>
      <c r="H333" s="8"/>
      <c r="J333" s="8"/>
      <c r="P333" s="5"/>
    </row>
    <row r="334" spans="1:16" x14ac:dyDescent="0.2">
      <c r="A334" s="6"/>
      <c r="G334" s="10"/>
      <c r="H334" s="8"/>
      <c r="J334" s="8"/>
      <c r="P334" s="5"/>
    </row>
    <row r="335" spans="1:16" x14ac:dyDescent="0.2">
      <c r="A335" s="6"/>
      <c r="G335" s="10"/>
      <c r="H335" s="8"/>
      <c r="J335" s="8"/>
      <c r="P335" s="5"/>
    </row>
    <row r="336" spans="1:16" x14ac:dyDescent="0.2">
      <c r="A336" s="6"/>
      <c r="G336" s="10"/>
      <c r="H336" s="8"/>
      <c r="J336" s="8"/>
      <c r="P336" s="5"/>
    </row>
    <row r="337" spans="1:16" x14ac:dyDescent="0.2">
      <c r="A337" s="6"/>
      <c r="G337" s="10"/>
      <c r="H337" s="8"/>
      <c r="J337" s="8"/>
      <c r="P337" s="5"/>
    </row>
    <row r="338" spans="1:16" x14ac:dyDescent="0.2">
      <c r="A338" s="6"/>
      <c r="G338" s="10"/>
      <c r="H338" s="8"/>
      <c r="J338" s="8"/>
      <c r="P338" s="5"/>
    </row>
    <row r="339" spans="1:16" x14ac:dyDescent="0.2">
      <c r="A339" s="6"/>
      <c r="G339" s="10"/>
      <c r="H339" s="8"/>
      <c r="J339" s="8"/>
      <c r="P339" s="5"/>
    </row>
    <row r="340" spans="1:16" x14ac:dyDescent="0.2">
      <c r="A340" s="6"/>
      <c r="G340" s="10"/>
      <c r="H340" s="8"/>
      <c r="J340" s="8"/>
      <c r="P340" s="5"/>
    </row>
    <row r="341" spans="1:16" x14ac:dyDescent="0.2">
      <c r="A341" s="6"/>
      <c r="G341" s="10"/>
      <c r="H341" s="8"/>
      <c r="J341" s="8"/>
      <c r="P341" s="5"/>
    </row>
    <row r="342" spans="1:16" x14ac:dyDescent="0.2">
      <c r="A342" s="6"/>
      <c r="G342" s="10"/>
      <c r="H342" s="8"/>
      <c r="J342" s="8"/>
      <c r="P342" s="5"/>
    </row>
    <row r="343" spans="1:16" x14ac:dyDescent="0.2">
      <c r="A343" s="6"/>
      <c r="G343" s="10"/>
      <c r="H343" s="8"/>
      <c r="J343" s="8"/>
      <c r="P343" s="5"/>
    </row>
    <row r="344" spans="1:16" x14ac:dyDescent="0.2">
      <c r="A344" s="6"/>
      <c r="G344" s="10"/>
      <c r="H344" s="8"/>
      <c r="J344" s="8"/>
      <c r="P344" s="5"/>
    </row>
    <row r="345" spans="1:16" x14ac:dyDescent="0.2">
      <c r="A345" s="6"/>
      <c r="G345" s="10"/>
      <c r="H345" s="8"/>
      <c r="J345" s="8"/>
      <c r="P345" s="5"/>
    </row>
    <row r="346" spans="1:16" x14ac:dyDescent="0.2">
      <c r="A346" s="6"/>
      <c r="G346" s="10"/>
      <c r="H346" s="8"/>
      <c r="J346" s="8"/>
      <c r="P346" s="5"/>
    </row>
    <row r="347" spans="1:16" x14ac:dyDescent="0.2">
      <c r="A347" s="6"/>
      <c r="G347" s="10"/>
      <c r="H347" s="8"/>
      <c r="J347" s="8"/>
      <c r="P347" s="5"/>
    </row>
    <row r="348" spans="1:16" x14ac:dyDescent="0.2">
      <c r="A348" s="6"/>
      <c r="G348" s="10"/>
      <c r="H348" s="8"/>
      <c r="J348" s="8"/>
      <c r="P348" s="5"/>
    </row>
    <row r="349" spans="1:16" x14ac:dyDescent="0.2">
      <c r="A349" s="6"/>
      <c r="G349" s="10"/>
      <c r="H349" s="8"/>
      <c r="J349" s="8"/>
      <c r="P349" s="5"/>
    </row>
    <row r="350" spans="1:16" x14ac:dyDescent="0.2">
      <c r="A350" s="6"/>
      <c r="G350" s="10"/>
      <c r="H350" s="8"/>
      <c r="J350" s="8"/>
      <c r="P350" s="5"/>
    </row>
    <row r="351" spans="1:16" x14ac:dyDescent="0.2">
      <c r="A351" s="6"/>
      <c r="G351" s="10"/>
      <c r="H351" s="8"/>
      <c r="J351" s="8"/>
      <c r="P351" s="5"/>
    </row>
    <row r="352" spans="1:16" x14ac:dyDescent="0.2">
      <c r="A352" s="6"/>
      <c r="G352" s="10"/>
      <c r="H352" s="8"/>
      <c r="J352" s="8"/>
      <c r="P352" s="5"/>
    </row>
    <row r="353" spans="1:16" x14ac:dyDescent="0.2">
      <c r="A353" s="6"/>
      <c r="G353" s="10"/>
      <c r="H353" s="8"/>
      <c r="J353" s="8"/>
      <c r="P353" s="5"/>
    </row>
    <row r="354" spans="1:16" x14ac:dyDescent="0.2">
      <c r="A354" s="6"/>
      <c r="G354" s="10"/>
      <c r="H354" s="8"/>
      <c r="J354" s="8"/>
      <c r="P354" s="5"/>
    </row>
    <row r="355" spans="1:16" x14ac:dyDescent="0.2">
      <c r="A355" s="6"/>
      <c r="G355" s="10"/>
      <c r="H355" s="8"/>
      <c r="J355" s="8"/>
      <c r="P355" s="5"/>
    </row>
    <row r="356" spans="1:16" x14ac:dyDescent="0.2">
      <c r="A356" s="6"/>
      <c r="G356" s="10"/>
      <c r="H356" s="8"/>
      <c r="J356" s="8"/>
      <c r="P356" s="5"/>
    </row>
    <row r="357" spans="1:16" x14ac:dyDescent="0.2">
      <c r="A357" s="6"/>
      <c r="G357" s="10"/>
      <c r="H357" s="8"/>
      <c r="J357" s="8"/>
      <c r="P357" s="5"/>
    </row>
    <row r="358" spans="1:16" x14ac:dyDescent="0.2">
      <c r="A358" s="6"/>
      <c r="G358" s="10"/>
      <c r="H358" s="8"/>
      <c r="J358" s="8"/>
      <c r="P358" s="5"/>
    </row>
    <row r="359" spans="1:16" x14ac:dyDescent="0.2">
      <c r="A359" s="6"/>
      <c r="G359" s="10"/>
      <c r="H359" s="8"/>
      <c r="J359" s="8"/>
      <c r="P359" s="5"/>
    </row>
    <row r="360" spans="1:16" x14ac:dyDescent="0.2">
      <c r="A360" s="6"/>
      <c r="G360" s="10"/>
      <c r="H360" s="8"/>
      <c r="J360" s="8"/>
      <c r="P360" s="5"/>
    </row>
    <row r="361" spans="1:16" x14ac:dyDescent="0.2">
      <c r="A361" s="6"/>
      <c r="G361" s="10"/>
      <c r="H361" s="8"/>
      <c r="J361" s="8"/>
      <c r="P361" s="5"/>
    </row>
    <row r="362" spans="1:16" x14ac:dyDescent="0.2">
      <c r="A362" s="6"/>
      <c r="G362" s="10"/>
      <c r="H362" s="8"/>
      <c r="J362" s="8"/>
      <c r="P362" s="5"/>
    </row>
    <row r="363" spans="1:16" x14ac:dyDescent="0.2">
      <c r="A363" s="6"/>
      <c r="G363" s="10"/>
      <c r="H363" s="8"/>
      <c r="J363" s="8"/>
      <c r="P363" s="5"/>
    </row>
    <row r="364" spans="1:16" x14ac:dyDescent="0.2">
      <c r="A364" s="6"/>
      <c r="G364" s="10"/>
      <c r="H364" s="8"/>
      <c r="J364" s="8"/>
      <c r="P364" s="5"/>
    </row>
    <row r="365" spans="1:16" x14ac:dyDescent="0.2">
      <c r="A365" s="6"/>
      <c r="G365" s="10"/>
      <c r="H365" s="8"/>
      <c r="J365" s="8"/>
      <c r="P365" s="5"/>
    </row>
    <row r="366" spans="1:16" x14ac:dyDescent="0.2">
      <c r="A366" s="6"/>
      <c r="G366" s="10"/>
      <c r="H366" s="8"/>
      <c r="J366" s="8"/>
      <c r="P366" s="5"/>
    </row>
    <row r="367" spans="1:16" x14ac:dyDescent="0.2">
      <c r="A367" s="6"/>
      <c r="G367" s="10"/>
      <c r="H367" s="8"/>
      <c r="J367" s="8"/>
      <c r="P367" s="5"/>
    </row>
    <row r="368" spans="1:16" x14ac:dyDescent="0.2">
      <c r="A368" s="6"/>
      <c r="G368" s="10"/>
      <c r="H368" s="8"/>
      <c r="J368" s="8"/>
      <c r="P368" s="5"/>
    </row>
    <row r="369" spans="1:16" x14ac:dyDescent="0.2">
      <c r="A369" s="6"/>
      <c r="G369" s="10"/>
      <c r="H369" s="8"/>
      <c r="J369" s="8"/>
      <c r="P369" s="5"/>
    </row>
    <row r="370" spans="1:16" x14ac:dyDescent="0.2">
      <c r="A370" s="6"/>
      <c r="G370" s="10"/>
      <c r="H370" s="8"/>
      <c r="J370" s="8"/>
      <c r="P370" s="5"/>
    </row>
    <row r="371" spans="1:16" x14ac:dyDescent="0.2">
      <c r="A371" s="6"/>
      <c r="G371" s="10"/>
      <c r="H371" s="8"/>
      <c r="J371" s="8"/>
      <c r="P371" s="5"/>
    </row>
    <row r="372" spans="1:16" x14ac:dyDescent="0.2">
      <c r="A372" s="6"/>
      <c r="G372" s="10"/>
      <c r="H372" s="8"/>
      <c r="J372" s="8"/>
      <c r="P372" s="5"/>
    </row>
    <row r="373" spans="1:16" x14ac:dyDescent="0.2">
      <c r="A373" s="6"/>
      <c r="G373" s="10"/>
      <c r="H373" s="8"/>
      <c r="J373" s="8"/>
      <c r="P373" s="5"/>
    </row>
    <row r="374" spans="1:16" x14ac:dyDescent="0.2">
      <c r="A374" s="6"/>
      <c r="G374" s="10"/>
      <c r="H374" s="8"/>
      <c r="J374" s="8"/>
      <c r="P374" s="5"/>
    </row>
    <row r="375" spans="1:16" x14ac:dyDescent="0.2">
      <c r="A375" s="6"/>
      <c r="G375" s="10"/>
      <c r="H375" s="8"/>
      <c r="J375" s="8"/>
      <c r="P375" s="5"/>
    </row>
    <row r="376" spans="1:16" x14ac:dyDescent="0.2">
      <c r="A376" s="6"/>
      <c r="G376" s="10"/>
      <c r="H376" s="8"/>
      <c r="J376" s="8"/>
      <c r="P376" s="5"/>
    </row>
    <row r="377" spans="1:16" x14ac:dyDescent="0.2">
      <c r="A377" s="6"/>
      <c r="G377" s="10"/>
      <c r="H377" s="8"/>
      <c r="J377" s="8"/>
      <c r="P377" s="5"/>
    </row>
    <row r="378" spans="1:16" x14ac:dyDescent="0.2">
      <c r="A378" s="6"/>
      <c r="G378" s="10"/>
      <c r="H378" s="8"/>
      <c r="J378" s="8"/>
      <c r="P378" s="5"/>
    </row>
    <row r="379" spans="1:16" x14ac:dyDescent="0.2">
      <c r="A379" s="6"/>
      <c r="G379" s="10"/>
      <c r="H379" s="8"/>
      <c r="J379" s="8"/>
      <c r="P379" s="5"/>
    </row>
    <row r="380" spans="1:16" x14ac:dyDescent="0.2">
      <c r="A380" s="6"/>
      <c r="G380" s="10"/>
      <c r="H380" s="8"/>
      <c r="J380" s="8"/>
      <c r="P380" s="5"/>
    </row>
    <row r="381" spans="1:16" x14ac:dyDescent="0.2">
      <c r="A381" s="6"/>
      <c r="G381" s="10"/>
      <c r="H381" s="8"/>
      <c r="J381" s="8"/>
      <c r="P381" s="5"/>
    </row>
    <row r="382" spans="1:16" x14ac:dyDescent="0.2">
      <c r="A382" s="6"/>
      <c r="G382" s="10"/>
      <c r="H382" s="8"/>
      <c r="J382" s="8"/>
      <c r="P382" s="5"/>
    </row>
    <row r="383" spans="1:16" x14ac:dyDescent="0.2">
      <c r="A383" s="6"/>
      <c r="G383" s="10"/>
      <c r="H383" s="8"/>
      <c r="J383" s="8"/>
      <c r="P383" s="5"/>
    </row>
    <row r="384" spans="1:16" x14ac:dyDescent="0.2">
      <c r="A384" s="6"/>
      <c r="G384" s="10"/>
      <c r="H384" s="8"/>
      <c r="J384" s="8"/>
      <c r="P384" s="5"/>
    </row>
    <row r="385" spans="1:16" x14ac:dyDescent="0.2">
      <c r="A385" s="6"/>
      <c r="G385" s="10"/>
      <c r="H385" s="8"/>
      <c r="J385" s="8"/>
      <c r="P385" s="5"/>
    </row>
    <row r="386" spans="1:16" x14ac:dyDescent="0.2">
      <c r="A386" s="6"/>
      <c r="G386" s="10"/>
      <c r="H386" s="8"/>
      <c r="J386" s="8"/>
      <c r="P386" s="5"/>
    </row>
    <row r="387" spans="1:16" x14ac:dyDescent="0.2">
      <c r="A387" s="6"/>
      <c r="G387" s="10"/>
      <c r="H387" s="8"/>
      <c r="J387" s="8"/>
      <c r="P387" s="5"/>
    </row>
    <row r="388" spans="1:16" x14ac:dyDescent="0.2">
      <c r="A388" s="6"/>
      <c r="G388" s="10"/>
      <c r="H388" s="8"/>
      <c r="J388" s="8"/>
      <c r="P388" s="5"/>
    </row>
    <row r="389" spans="1:16" x14ac:dyDescent="0.2">
      <c r="A389" s="6"/>
      <c r="G389" s="10"/>
      <c r="H389" s="8"/>
      <c r="J389" s="8"/>
      <c r="P389" s="5"/>
    </row>
    <row r="390" spans="1:16" x14ac:dyDescent="0.2">
      <c r="A390" s="6"/>
      <c r="G390" s="10"/>
      <c r="H390" s="8"/>
      <c r="J390" s="8"/>
      <c r="P390" s="5"/>
    </row>
    <row r="391" spans="1:16" x14ac:dyDescent="0.2">
      <c r="A391" s="6"/>
      <c r="G391" s="10"/>
      <c r="H391" s="8"/>
      <c r="J391" s="8"/>
      <c r="P391" s="5"/>
    </row>
    <row r="392" spans="1:16" x14ac:dyDescent="0.2">
      <c r="A392" s="6"/>
      <c r="G392" s="10"/>
      <c r="H392" s="8"/>
      <c r="J392" s="8"/>
      <c r="P392" s="5"/>
    </row>
    <row r="393" spans="1:16" x14ac:dyDescent="0.2">
      <c r="A393" s="6"/>
      <c r="G393" s="10"/>
      <c r="H393" s="8"/>
      <c r="J393" s="8"/>
      <c r="P393" s="5"/>
    </row>
    <row r="394" spans="1:16" x14ac:dyDescent="0.2">
      <c r="A394" s="6"/>
      <c r="G394" s="10"/>
      <c r="H394" s="8"/>
      <c r="J394" s="8"/>
      <c r="P394" s="5"/>
    </row>
    <row r="395" spans="1:16" x14ac:dyDescent="0.2">
      <c r="A395" s="6"/>
      <c r="G395" s="10"/>
      <c r="H395" s="8"/>
      <c r="J395" s="8"/>
      <c r="P395" s="5"/>
    </row>
    <row r="396" spans="1:16" x14ac:dyDescent="0.2">
      <c r="A396" s="6"/>
      <c r="G396" s="10"/>
      <c r="H396" s="8"/>
      <c r="J396" s="8"/>
      <c r="P396" s="5"/>
    </row>
    <row r="397" spans="1:16" x14ac:dyDescent="0.2">
      <c r="A397" s="6"/>
      <c r="G397" s="10"/>
      <c r="H397" s="8"/>
      <c r="J397" s="8"/>
      <c r="P397" s="5"/>
    </row>
    <row r="398" spans="1:16" x14ac:dyDescent="0.2">
      <c r="A398" s="6"/>
      <c r="G398" s="10"/>
      <c r="H398" s="8"/>
      <c r="J398" s="8"/>
      <c r="P398" s="5"/>
    </row>
    <row r="399" spans="1:16" x14ac:dyDescent="0.2">
      <c r="A399" s="6"/>
      <c r="G399" s="10"/>
      <c r="H399" s="8"/>
      <c r="J399" s="8"/>
      <c r="P399" s="5"/>
    </row>
    <row r="400" spans="1:16" x14ac:dyDescent="0.2">
      <c r="A400" s="6"/>
      <c r="G400" s="10"/>
      <c r="H400" s="8"/>
      <c r="J400" s="8"/>
      <c r="P400" s="5"/>
    </row>
    <row r="401" spans="1:16" x14ac:dyDescent="0.2">
      <c r="A401" s="6"/>
      <c r="G401" s="10"/>
      <c r="H401" s="8"/>
      <c r="J401" s="8"/>
      <c r="P401" s="5"/>
    </row>
    <row r="402" spans="1:16" x14ac:dyDescent="0.2">
      <c r="A402" s="6"/>
      <c r="G402" s="10"/>
      <c r="H402" s="8"/>
      <c r="J402" s="8"/>
      <c r="P402" s="5"/>
    </row>
    <row r="403" spans="1:16" x14ac:dyDescent="0.2">
      <c r="A403" s="6"/>
      <c r="G403" s="10"/>
      <c r="H403" s="8"/>
      <c r="J403" s="8"/>
      <c r="P403" s="5"/>
    </row>
    <row r="404" spans="1:16" x14ac:dyDescent="0.2">
      <c r="A404" s="6"/>
      <c r="G404" s="10"/>
      <c r="H404" s="8"/>
      <c r="J404" s="8"/>
      <c r="P404" s="5"/>
    </row>
    <row r="405" spans="1:16" x14ac:dyDescent="0.2">
      <c r="A405" s="6"/>
      <c r="G405" s="10"/>
      <c r="H405" s="8"/>
      <c r="J405" s="8"/>
      <c r="P405" s="5"/>
    </row>
    <row r="406" spans="1:16" x14ac:dyDescent="0.2">
      <c r="A406" s="6"/>
      <c r="G406" s="10"/>
      <c r="H406" s="8"/>
      <c r="J406" s="8"/>
      <c r="P406" s="5"/>
    </row>
    <row r="407" spans="1:16" x14ac:dyDescent="0.2">
      <c r="A407" s="6"/>
      <c r="G407" s="10"/>
      <c r="H407" s="8"/>
      <c r="J407" s="8"/>
      <c r="P407" s="5"/>
    </row>
    <row r="408" spans="1:16" x14ac:dyDescent="0.2">
      <c r="A408" s="6"/>
      <c r="G408" s="10"/>
      <c r="H408" s="8"/>
      <c r="J408" s="8"/>
      <c r="P408" s="5"/>
    </row>
    <row r="409" spans="1:16" x14ac:dyDescent="0.2">
      <c r="A409" s="6"/>
      <c r="G409" s="10"/>
      <c r="H409" s="8"/>
      <c r="J409" s="8"/>
      <c r="P409" s="5"/>
    </row>
    <row r="410" spans="1:16" x14ac:dyDescent="0.2">
      <c r="A410" s="6"/>
      <c r="G410" s="10"/>
      <c r="H410" s="8"/>
      <c r="J410" s="8"/>
      <c r="P410" s="5"/>
    </row>
    <row r="411" spans="1:16" x14ac:dyDescent="0.2">
      <c r="A411" s="6"/>
      <c r="G411" s="10"/>
      <c r="H411" s="8"/>
      <c r="J411" s="8"/>
      <c r="P411" s="5"/>
    </row>
    <row r="412" spans="1:16" x14ac:dyDescent="0.2">
      <c r="A412" s="6"/>
      <c r="G412" s="10"/>
      <c r="H412" s="8"/>
      <c r="J412" s="8"/>
      <c r="P412" s="5"/>
    </row>
    <row r="413" spans="1:16" x14ac:dyDescent="0.2">
      <c r="A413" s="6"/>
      <c r="G413" s="10"/>
      <c r="H413" s="8"/>
      <c r="J413" s="8"/>
      <c r="P413" s="5"/>
    </row>
    <row r="414" spans="1:16" x14ac:dyDescent="0.2">
      <c r="A414" s="6"/>
      <c r="G414" s="10"/>
      <c r="H414" s="8"/>
      <c r="J414" s="8"/>
      <c r="P414" s="5"/>
    </row>
    <row r="415" spans="1:16" x14ac:dyDescent="0.2">
      <c r="A415" s="6"/>
      <c r="G415" s="10"/>
      <c r="H415" s="8"/>
      <c r="J415" s="8"/>
      <c r="P415" s="5"/>
    </row>
    <row r="416" spans="1:16" x14ac:dyDescent="0.2">
      <c r="A416" s="6"/>
      <c r="G416" s="10"/>
      <c r="H416" s="8"/>
      <c r="J416" s="8"/>
      <c r="P416" s="5"/>
    </row>
    <row r="417" spans="1:16" x14ac:dyDescent="0.2">
      <c r="A417" s="6"/>
      <c r="G417" s="10"/>
      <c r="H417" s="8"/>
      <c r="J417" s="8"/>
      <c r="P417" s="5"/>
    </row>
    <row r="418" spans="1:16" x14ac:dyDescent="0.2">
      <c r="A418" s="6"/>
      <c r="G418" s="10"/>
      <c r="H418" s="8"/>
      <c r="J418" s="8"/>
      <c r="P418" s="5"/>
    </row>
    <row r="419" spans="1:16" x14ac:dyDescent="0.2">
      <c r="A419" s="6"/>
      <c r="G419" s="10"/>
      <c r="H419" s="8"/>
      <c r="J419" s="8"/>
      <c r="P419" s="5"/>
    </row>
    <row r="420" spans="1:16" x14ac:dyDescent="0.2">
      <c r="A420" s="6"/>
      <c r="G420" s="10"/>
      <c r="H420" s="8"/>
      <c r="J420" s="8"/>
      <c r="P420" s="5"/>
    </row>
    <row r="421" spans="1:16" x14ac:dyDescent="0.2">
      <c r="A421" s="6"/>
      <c r="G421" s="10"/>
      <c r="H421" s="8"/>
      <c r="J421" s="8"/>
      <c r="P421" s="5"/>
    </row>
    <row r="422" spans="1:16" x14ac:dyDescent="0.2">
      <c r="A422" s="6"/>
      <c r="G422" s="10"/>
      <c r="H422" s="8"/>
      <c r="J422" s="8"/>
      <c r="P422" s="5"/>
    </row>
    <row r="423" spans="1:16" x14ac:dyDescent="0.2">
      <c r="A423" s="6"/>
      <c r="G423" s="10"/>
      <c r="H423" s="8"/>
      <c r="J423" s="8"/>
      <c r="P423" s="5"/>
    </row>
    <row r="424" spans="1:16" x14ac:dyDescent="0.2">
      <c r="A424" s="6"/>
      <c r="G424" s="10"/>
      <c r="H424" s="8"/>
      <c r="J424" s="8"/>
      <c r="P424" s="5"/>
    </row>
    <row r="425" spans="1:16" x14ac:dyDescent="0.2">
      <c r="A425" s="6"/>
      <c r="G425" s="10"/>
      <c r="H425" s="8"/>
      <c r="J425" s="8"/>
      <c r="P425" s="5"/>
    </row>
    <row r="426" spans="1:16" x14ac:dyDescent="0.2">
      <c r="A426" s="6"/>
      <c r="G426" s="10"/>
      <c r="H426" s="8"/>
      <c r="J426" s="8"/>
      <c r="P426" s="5"/>
    </row>
    <row r="427" spans="1:16" x14ac:dyDescent="0.2">
      <c r="A427" s="6"/>
      <c r="G427" s="10"/>
      <c r="H427" s="8"/>
      <c r="J427" s="8"/>
      <c r="P427" s="5"/>
    </row>
    <row r="428" spans="1:16" x14ac:dyDescent="0.2">
      <c r="A428" s="6"/>
      <c r="G428" s="10"/>
      <c r="H428" s="8"/>
      <c r="J428" s="8"/>
      <c r="P428" s="5"/>
    </row>
    <row r="429" spans="1:16" x14ac:dyDescent="0.2">
      <c r="A429" s="6"/>
      <c r="G429" s="10"/>
      <c r="H429" s="8"/>
      <c r="J429" s="8"/>
      <c r="P429" s="5"/>
    </row>
    <row r="430" spans="1:16" x14ac:dyDescent="0.2">
      <c r="A430" s="6"/>
      <c r="G430" s="10"/>
      <c r="H430" s="8"/>
      <c r="J430" s="8"/>
      <c r="P430" s="5"/>
    </row>
    <row r="431" spans="1:16" x14ac:dyDescent="0.2">
      <c r="A431" s="6"/>
      <c r="G431" s="10"/>
      <c r="H431" s="8"/>
      <c r="J431" s="8"/>
      <c r="P431" s="5"/>
    </row>
    <row r="432" spans="1:16" x14ac:dyDescent="0.2">
      <c r="A432" s="6"/>
      <c r="G432" s="10"/>
      <c r="H432" s="8"/>
      <c r="J432" s="8"/>
      <c r="P432" s="5"/>
    </row>
    <row r="433" spans="1:16" x14ac:dyDescent="0.2">
      <c r="A433" s="6"/>
      <c r="G433" s="10"/>
      <c r="H433" s="8"/>
      <c r="J433" s="8"/>
      <c r="P433" s="5"/>
    </row>
    <row r="434" spans="1:16" x14ac:dyDescent="0.2">
      <c r="A434" s="6"/>
      <c r="G434" s="10"/>
      <c r="H434" s="8"/>
      <c r="J434" s="8"/>
      <c r="P434" s="5"/>
    </row>
    <row r="435" spans="1:16" x14ac:dyDescent="0.2">
      <c r="A435" s="6"/>
      <c r="G435" s="10"/>
      <c r="H435" s="8"/>
      <c r="J435" s="8"/>
      <c r="P435" s="5"/>
    </row>
    <row r="436" spans="1:16" x14ac:dyDescent="0.2">
      <c r="A436" s="6"/>
      <c r="G436" s="10"/>
      <c r="H436" s="8"/>
      <c r="J436" s="8"/>
      <c r="P436" s="5"/>
    </row>
    <row r="437" spans="1:16" x14ac:dyDescent="0.2">
      <c r="A437" s="6"/>
      <c r="G437" s="10"/>
      <c r="H437" s="8"/>
      <c r="J437" s="8"/>
      <c r="P437" s="5"/>
    </row>
    <row r="438" spans="1:16" x14ac:dyDescent="0.2">
      <c r="A438" s="6"/>
      <c r="G438" s="10"/>
      <c r="H438" s="8"/>
      <c r="J438" s="8"/>
      <c r="P438" s="5"/>
    </row>
    <row r="439" spans="1:16" x14ac:dyDescent="0.2">
      <c r="A439" s="6"/>
      <c r="G439" s="10"/>
      <c r="H439" s="8"/>
      <c r="J439" s="8"/>
      <c r="P439" s="5"/>
    </row>
    <row r="440" spans="1:16" x14ac:dyDescent="0.2">
      <c r="A440" s="6"/>
      <c r="G440" s="10"/>
      <c r="H440" s="8"/>
      <c r="J440" s="8"/>
      <c r="P440" s="5"/>
    </row>
    <row r="441" spans="1:16" x14ac:dyDescent="0.2">
      <c r="A441" s="6"/>
      <c r="G441" s="10"/>
      <c r="H441" s="8"/>
      <c r="J441" s="8"/>
      <c r="P441" s="5"/>
    </row>
    <row r="442" spans="1:16" x14ac:dyDescent="0.2">
      <c r="A442" s="6"/>
      <c r="G442" s="10"/>
      <c r="H442" s="8"/>
      <c r="J442" s="8"/>
      <c r="P442" s="5"/>
    </row>
    <row r="443" spans="1:16" x14ac:dyDescent="0.2">
      <c r="A443" s="6"/>
      <c r="G443" s="10"/>
      <c r="H443" s="8"/>
      <c r="J443" s="8"/>
      <c r="P443" s="5"/>
    </row>
    <row r="444" spans="1:16" x14ac:dyDescent="0.2">
      <c r="A444" s="6"/>
      <c r="G444" s="10"/>
      <c r="H444" s="8"/>
      <c r="J444" s="8"/>
      <c r="P444" s="5"/>
    </row>
    <row r="445" spans="1:16" x14ac:dyDescent="0.2">
      <c r="A445" s="6"/>
      <c r="G445" s="10"/>
      <c r="H445" s="8"/>
      <c r="J445" s="8"/>
      <c r="P445" s="5"/>
    </row>
    <row r="446" spans="1:16" x14ac:dyDescent="0.2">
      <c r="A446" s="6"/>
      <c r="G446" s="10"/>
      <c r="H446" s="8"/>
      <c r="J446" s="8"/>
      <c r="P446" s="5"/>
    </row>
    <row r="447" spans="1:16" x14ac:dyDescent="0.2">
      <c r="A447" s="6"/>
      <c r="G447" s="10"/>
      <c r="H447" s="8"/>
      <c r="J447" s="8"/>
      <c r="P447" s="5"/>
    </row>
    <row r="448" spans="1:16" x14ac:dyDescent="0.2">
      <c r="A448" s="6"/>
      <c r="G448" s="10"/>
      <c r="H448" s="8"/>
      <c r="J448" s="8"/>
      <c r="P448" s="5"/>
    </row>
    <row r="449" spans="1:16" x14ac:dyDescent="0.2">
      <c r="A449" s="6"/>
      <c r="G449" s="10"/>
      <c r="H449" s="8"/>
      <c r="J449" s="8"/>
      <c r="P449" s="5"/>
    </row>
    <row r="450" spans="1:16" x14ac:dyDescent="0.2">
      <c r="A450" s="6"/>
      <c r="G450" s="10"/>
      <c r="H450" s="8"/>
      <c r="J450" s="8"/>
      <c r="P450" s="5"/>
    </row>
    <row r="451" spans="1:16" x14ac:dyDescent="0.2">
      <c r="A451" s="6"/>
      <c r="G451" s="10"/>
      <c r="H451" s="8"/>
      <c r="J451" s="8"/>
      <c r="P451" s="5"/>
    </row>
    <row r="452" spans="1:16" x14ac:dyDescent="0.2">
      <c r="A452" s="6"/>
      <c r="G452" s="10"/>
      <c r="H452" s="8"/>
      <c r="J452" s="8"/>
      <c r="P452" s="5"/>
    </row>
    <row r="453" spans="1:16" x14ac:dyDescent="0.2">
      <c r="A453" s="6"/>
      <c r="G453" s="10"/>
      <c r="H453" s="8"/>
      <c r="J453" s="8"/>
      <c r="P453" s="5"/>
    </row>
    <row r="454" spans="1:16" x14ac:dyDescent="0.2">
      <c r="A454" s="6"/>
      <c r="G454" s="10"/>
      <c r="H454" s="8"/>
      <c r="J454" s="8"/>
      <c r="P454" s="5"/>
    </row>
    <row r="455" spans="1:16" x14ac:dyDescent="0.2">
      <c r="A455" s="6"/>
      <c r="G455" s="10"/>
      <c r="H455" s="8"/>
      <c r="J455" s="8"/>
      <c r="P455" s="5"/>
    </row>
    <row r="456" spans="1:16" x14ac:dyDescent="0.2">
      <c r="A456" s="6"/>
      <c r="G456" s="10"/>
      <c r="H456" s="8"/>
      <c r="J456" s="8"/>
      <c r="P456" s="5"/>
    </row>
    <row r="457" spans="1:16" x14ac:dyDescent="0.2">
      <c r="A457" s="6"/>
      <c r="G457" s="10"/>
      <c r="H457" s="8"/>
      <c r="J457" s="8"/>
      <c r="P457" s="5"/>
    </row>
    <row r="458" spans="1:16" x14ac:dyDescent="0.2">
      <c r="A458" s="6"/>
      <c r="G458" s="10"/>
      <c r="H458" s="8"/>
      <c r="J458" s="8"/>
      <c r="P458" s="5"/>
    </row>
    <row r="459" spans="1:16" x14ac:dyDescent="0.2">
      <c r="A459" s="6"/>
      <c r="G459" s="10"/>
      <c r="H459" s="8"/>
      <c r="J459" s="8"/>
      <c r="P459" s="5"/>
    </row>
    <row r="460" spans="1:16" x14ac:dyDescent="0.2">
      <c r="A460" s="6"/>
      <c r="G460" s="10"/>
      <c r="H460" s="8"/>
      <c r="J460" s="8"/>
      <c r="P460" s="5"/>
    </row>
    <row r="461" spans="1:16" x14ac:dyDescent="0.2">
      <c r="A461" s="6"/>
      <c r="G461" s="10"/>
      <c r="H461" s="8"/>
      <c r="J461" s="8"/>
      <c r="P461" s="5"/>
    </row>
    <row r="462" spans="1:16" x14ac:dyDescent="0.2">
      <c r="A462" s="6"/>
      <c r="G462" s="10"/>
      <c r="H462" s="8"/>
      <c r="J462" s="8"/>
      <c r="P462" s="5"/>
    </row>
    <row r="463" spans="1:16" x14ac:dyDescent="0.2">
      <c r="A463" s="6"/>
      <c r="G463" s="10"/>
      <c r="H463" s="8"/>
      <c r="J463" s="8"/>
      <c r="P463" s="5"/>
    </row>
    <row r="464" spans="1:16" x14ac:dyDescent="0.2">
      <c r="A464" s="6"/>
      <c r="G464" s="10"/>
      <c r="H464" s="8"/>
      <c r="J464" s="8"/>
      <c r="P464" s="5"/>
    </row>
    <row r="465" spans="1:16" x14ac:dyDescent="0.2">
      <c r="A465" s="6"/>
      <c r="G465" s="10"/>
      <c r="H465" s="8"/>
      <c r="J465" s="8"/>
      <c r="P465" s="5"/>
    </row>
    <row r="466" spans="1:16" x14ac:dyDescent="0.2">
      <c r="A466" s="6"/>
      <c r="G466" s="10"/>
      <c r="H466" s="8"/>
      <c r="J466" s="8"/>
      <c r="P466" s="5"/>
    </row>
    <row r="467" spans="1:16" x14ac:dyDescent="0.2">
      <c r="A467" s="6"/>
      <c r="G467" s="10"/>
      <c r="H467" s="8"/>
      <c r="J467" s="8"/>
      <c r="P467" s="5"/>
    </row>
    <row r="468" spans="1:16" x14ac:dyDescent="0.2">
      <c r="A468" s="6"/>
      <c r="G468" s="10"/>
      <c r="H468" s="8"/>
      <c r="J468" s="8"/>
      <c r="P468" s="5"/>
    </row>
    <row r="469" spans="1:16" x14ac:dyDescent="0.2">
      <c r="A469" s="6"/>
      <c r="G469" s="10"/>
      <c r="H469" s="8"/>
      <c r="J469" s="8"/>
      <c r="P469" s="5"/>
    </row>
    <row r="470" spans="1:16" x14ac:dyDescent="0.2">
      <c r="A470" s="6"/>
      <c r="G470" s="10"/>
      <c r="H470" s="8"/>
      <c r="J470" s="8"/>
      <c r="P470" s="5"/>
    </row>
    <row r="471" spans="1:16" x14ac:dyDescent="0.2">
      <c r="A471" s="6"/>
      <c r="G471" s="10"/>
      <c r="H471" s="8"/>
      <c r="J471" s="8"/>
      <c r="P471" s="5"/>
    </row>
    <row r="472" spans="1:16" x14ac:dyDescent="0.2">
      <c r="A472" s="6"/>
      <c r="G472" s="10"/>
      <c r="H472" s="8"/>
      <c r="J472" s="8"/>
      <c r="P472" s="5"/>
    </row>
    <row r="473" spans="1:16" x14ac:dyDescent="0.2">
      <c r="A473" s="6"/>
      <c r="G473" s="10"/>
      <c r="H473" s="8"/>
      <c r="J473" s="8"/>
      <c r="P473" s="5"/>
    </row>
    <row r="474" spans="1:16" x14ac:dyDescent="0.2">
      <c r="A474" s="6"/>
      <c r="G474" s="10"/>
      <c r="H474" s="8"/>
      <c r="J474" s="8"/>
      <c r="P474" s="5"/>
    </row>
    <row r="475" spans="1:16" x14ac:dyDescent="0.2">
      <c r="A475" s="6"/>
      <c r="G475" s="10"/>
      <c r="H475" s="8"/>
      <c r="J475" s="8"/>
      <c r="P475" s="5"/>
    </row>
    <row r="476" spans="1:16" x14ac:dyDescent="0.2">
      <c r="A476" s="6"/>
      <c r="G476" s="10"/>
      <c r="H476" s="8"/>
      <c r="J476" s="8"/>
      <c r="P476" s="5"/>
    </row>
    <row r="477" spans="1:16" x14ac:dyDescent="0.2">
      <c r="A477" s="6"/>
      <c r="G477" s="10"/>
      <c r="H477" s="8"/>
      <c r="J477" s="8"/>
      <c r="P477" s="5"/>
    </row>
    <row r="478" spans="1:16" x14ac:dyDescent="0.2">
      <c r="A478" s="6"/>
      <c r="G478" s="10"/>
      <c r="H478" s="8"/>
      <c r="J478" s="8"/>
      <c r="P478" s="5"/>
    </row>
    <row r="479" spans="1:16" x14ac:dyDescent="0.2">
      <c r="A479" s="6"/>
      <c r="G479" s="10"/>
      <c r="H479" s="8"/>
      <c r="J479" s="8"/>
      <c r="P479" s="5"/>
    </row>
    <row r="480" spans="1:16" x14ac:dyDescent="0.2">
      <c r="A480" s="6"/>
      <c r="G480" s="10"/>
      <c r="H480" s="8"/>
      <c r="J480" s="8"/>
      <c r="P480" s="5"/>
    </row>
    <row r="481" spans="1:16" x14ac:dyDescent="0.2">
      <c r="A481" s="6"/>
      <c r="G481" s="10"/>
      <c r="H481" s="8"/>
      <c r="J481" s="8"/>
      <c r="P481" s="5"/>
    </row>
    <row r="482" spans="1:16" x14ac:dyDescent="0.2">
      <c r="A482" s="6"/>
      <c r="G482" s="10"/>
      <c r="H482" s="8"/>
      <c r="J482" s="8"/>
      <c r="P482" s="5"/>
    </row>
    <row r="483" spans="1:16" x14ac:dyDescent="0.2">
      <c r="A483" s="6"/>
      <c r="G483" s="10"/>
      <c r="H483" s="8"/>
      <c r="J483" s="8"/>
      <c r="P483" s="5"/>
    </row>
    <row r="484" spans="1:16" x14ac:dyDescent="0.2">
      <c r="A484" s="6"/>
      <c r="G484" s="10"/>
      <c r="H484" s="8"/>
      <c r="J484" s="8"/>
      <c r="P484" s="5"/>
    </row>
    <row r="485" spans="1:16" x14ac:dyDescent="0.2">
      <c r="A485" s="6"/>
      <c r="G485" s="10"/>
      <c r="H485" s="8"/>
      <c r="J485" s="8"/>
      <c r="P485" s="5"/>
    </row>
    <row r="486" spans="1:16" x14ac:dyDescent="0.2">
      <c r="A486" s="6"/>
      <c r="G486" s="10"/>
      <c r="H486" s="8"/>
      <c r="J486" s="8"/>
      <c r="P486" s="5"/>
    </row>
    <row r="487" spans="1:16" x14ac:dyDescent="0.2">
      <c r="A487" s="6"/>
      <c r="G487" s="10"/>
      <c r="H487" s="8"/>
      <c r="J487" s="8"/>
      <c r="P487" s="5"/>
    </row>
    <row r="488" spans="1:16" x14ac:dyDescent="0.2">
      <c r="A488" s="6"/>
      <c r="G488" s="10"/>
      <c r="H488" s="8"/>
      <c r="J488" s="8"/>
      <c r="P488" s="5"/>
    </row>
    <row r="489" spans="1:16" x14ac:dyDescent="0.2">
      <c r="A489" s="6"/>
      <c r="G489" s="10"/>
      <c r="H489" s="8"/>
      <c r="J489" s="8"/>
      <c r="P489" s="5"/>
    </row>
    <row r="490" spans="1:16" x14ac:dyDescent="0.2">
      <c r="A490" s="6"/>
      <c r="G490" s="10"/>
      <c r="H490" s="8"/>
      <c r="J490" s="8"/>
      <c r="P490" s="5"/>
    </row>
    <row r="491" spans="1:16" x14ac:dyDescent="0.2">
      <c r="A491" s="6"/>
      <c r="G491" s="10"/>
      <c r="H491" s="8"/>
      <c r="J491" s="8"/>
      <c r="P491" s="5"/>
    </row>
    <row r="492" spans="1:16" x14ac:dyDescent="0.2">
      <c r="A492" s="6"/>
      <c r="G492" s="10"/>
      <c r="H492" s="8"/>
      <c r="J492" s="8"/>
      <c r="P492" s="5"/>
    </row>
    <row r="493" spans="1:16" x14ac:dyDescent="0.2">
      <c r="A493" s="6"/>
      <c r="G493" s="10"/>
      <c r="H493" s="8"/>
      <c r="J493" s="8"/>
      <c r="P493" s="5"/>
    </row>
    <row r="494" spans="1:16" x14ac:dyDescent="0.2">
      <c r="A494" s="6"/>
      <c r="G494" s="10"/>
      <c r="H494" s="8"/>
      <c r="J494" s="8"/>
      <c r="P494" s="5"/>
    </row>
    <row r="495" spans="1:16" x14ac:dyDescent="0.2">
      <c r="A495" s="6"/>
      <c r="G495" s="10"/>
      <c r="H495" s="8"/>
      <c r="J495" s="8"/>
      <c r="P495" s="5"/>
    </row>
    <row r="496" spans="1:16" x14ac:dyDescent="0.2">
      <c r="A496" s="6"/>
      <c r="G496" s="10"/>
      <c r="H496" s="8"/>
      <c r="J496" s="8"/>
      <c r="P496" s="5"/>
    </row>
    <row r="497" spans="1:16" x14ac:dyDescent="0.2">
      <c r="A497" s="6"/>
      <c r="G497" s="10"/>
      <c r="H497" s="8"/>
      <c r="J497" s="8"/>
      <c r="P497" s="5"/>
    </row>
    <row r="498" spans="1:16" x14ac:dyDescent="0.2">
      <c r="A498" s="6"/>
      <c r="G498" s="10"/>
      <c r="H498" s="8"/>
      <c r="J498" s="8"/>
      <c r="P498" s="5"/>
    </row>
    <row r="499" spans="1:16" x14ac:dyDescent="0.2">
      <c r="A499" s="6"/>
      <c r="G499" s="10"/>
      <c r="H499" s="8"/>
      <c r="J499" s="8"/>
      <c r="P499" s="5"/>
    </row>
    <row r="500" spans="1:16" x14ac:dyDescent="0.2">
      <c r="A500" s="6"/>
      <c r="G500" s="10"/>
      <c r="H500" s="8"/>
      <c r="J500" s="8"/>
      <c r="P500" s="5"/>
    </row>
    <row r="501" spans="1:16" x14ac:dyDescent="0.2">
      <c r="A501" s="6"/>
      <c r="G501" s="10"/>
      <c r="H501" s="8"/>
      <c r="J501" s="8"/>
      <c r="P501" s="5"/>
    </row>
    <row r="502" spans="1:16" x14ac:dyDescent="0.2">
      <c r="A502" s="6"/>
      <c r="G502" s="10"/>
      <c r="H502" s="8"/>
      <c r="J502" s="8"/>
      <c r="P502" s="5"/>
    </row>
    <row r="503" spans="1:16" x14ac:dyDescent="0.2">
      <c r="A503" s="6"/>
      <c r="G503" s="10"/>
      <c r="H503" s="8"/>
      <c r="J503" s="8"/>
      <c r="P503" s="5"/>
    </row>
    <row r="504" spans="1:16" x14ac:dyDescent="0.2">
      <c r="A504" s="6"/>
      <c r="G504" s="10"/>
      <c r="H504" s="8"/>
      <c r="J504" s="8"/>
      <c r="P504" s="5"/>
    </row>
    <row r="505" spans="1:16" x14ac:dyDescent="0.2">
      <c r="A505" s="6"/>
      <c r="G505" s="10"/>
      <c r="H505" s="8"/>
      <c r="J505" s="8"/>
      <c r="P505" s="5"/>
    </row>
    <row r="506" spans="1:16" x14ac:dyDescent="0.2">
      <c r="A506" s="6"/>
      <c r="G506" s="10"/>
      <c r="H506" s="8"/>
      <c r="J506" s="8"/>
      <c r="P506" s="5"/>
    </row>
    <row r="507" spans="1:16" x14ac:dyDescent="0.2">
      <c r="A507" s="6"/>
      <c r="G507" s="10"/>
      <c r="H507" s="8"/>
      <c r="J507" s="8"/>
      <c r="P507" s="5"/>
    </row>
    <row r="508" spans="1:16" x14ac:dyDescent="0.2">
      <c r="A508" s="6"/>
      <c r="G508" s="10"/>
      <c r="H508" s="8"/>
      <c r="J508" s="8"/>
      <c r="P508" s="5"/>
    </row>
    <row r="509" spans="1:16" x14ac:dyDescent="0.2">
      <c r="A509" s="6"/>
      <c r="G509" s="10"/>
      <c r="H509" s="8"/>
      <c r="J509" s="8"/>
      <c r="P509" s="5"/>
    </row>
    <row r="510" spans="1:16" x14ac:dyDescent="0.2">
      <c r="A510" s="6"/>
      <c r="G510" s="10"/>
      <c r="H510" s="8"/>
      <c r="J510" s="8"/>
      <c r="P510" s="5"/>
    </row>
    <row r="511" spans="1:16" x14ac:dyDescent="0.2">
      <c r="A511" s="6"/>
      <c r="G511" s="10"/>
      <c r="H511" s="8"/>
      <c r="J511" s="8"/>
      <c r="P511" s="5"/>
    </row>
    <row r="512" spans="1:16" x14ac:dyDescent="0.2">
      <c r="A512" s="6"/>
      <c r="G512" s="10"/>
      <c r="H512" s="8"/>
      <c r="J512" s="8"/>
      <c r="P512" s="5"/>
    </row>
    <row r="513" spans="1:16" x14ac:dyDescent="0.2">
      <c r="A513" s="6"/>
      <c r="G513" s="10"/>
      <c r="H513" s="8"/>
      <c r="J513" s="8"/>
      <c r="P513" s="5"/>
    </row>
    <row r="514" spans="1:16" x14ac:dyDescent="0.2">
      <c r="A514" s="6"/>
      <c r="G514" s="10"/>
      <c r="H514" s="8"/>
      <c r="J514" s="8"/>
      <c r="P514" s="5"/>
    </row>
    <row r="515" spans="1:16" x14ac:dyDescent="0.2">
      <c r="A515" s="6"/>
      <c r="G515" s="10"/>
      <c r="H515" s="8"/>
      <c r="J515" s="8"/>
      <c r="P515" s="5"/>
    </row>
    <row r="516" spans="1:16" x14ac:dyDescent="0.2">
      <c r="A516" s="6"/>
      <c r="G516" s="10"/>
      <c r="H516" s="8"/>
      <c r="J516" s="8"/>
      <c r="P516" s="5"/>
    </row>
    <row r="517" spans="1:16" x14ac:dyDescent="0.2">
      <c r="A517" s="6"/>
      <c r="G517" s="10"/>
      <c r="H517" s="8"/>
      <c r="J517" s="8"/>
      <c r="P517" s="5"/>
    </row>
    <row r="518" spans="1:16" x14ac:dyDescent="0.2">
      <c r="A518" s="6"/>
      <c r="G518" s="10"/>
      <c r="H518" s="8"/>
      <c r="J518" s="8"/>
      <c r="P518" s="5"/>
    </row>
    <row r="519" spans="1:16" x14ac:dyDescent="0.2">
      <c r="A519" s="6"/>
      <c r="G519" s="10"/>
      <c r="H519" s="8"/>
      <c r="J519" s="8"/>
      <c r="P519" s="5"/>
    </row>
    <row r="520" spans="1:16" x14ac:dyDescent="0.2">
      <c r="A520" s="6"/>
      <c r="G520" s="10"/>
      <c r="H520" s="8"/>
      <c r="J520" s="8"/>
      <c r="P520" s="5"/>
    </row>
    <row r="521" spans="1:16" x14ac:dyDescent="0.2">
      <c r="A521" s="6"/>
      <c r="G521" s="10"/>
      <c r="H521" s="8"/>
      <c r="J521" s="8"/>
      <c r="P521" s="5"/>
    </row>
    <row r="522" spans="1:16" x14ac:dyDescent="0.2">
      <c r="A522" s="6"/>
      <c r="G522" s="10"/>
      <c r="H522" s="8"/>
      <c r="J522" s="8"/>
      <c r="P522" s="5"/>
    </row>
    <row r="523" spans="1:16" x14ac:dyDescent="0.2">
      <c r="A523" s="6"/>
      <c r="G523" s="10"/>
      <c r="H523" s="8"/>
      <c r="J523" s="8"/>
      <c r="P523" s="5"/>
    </row>
    <row r="524" spans="1:16" x14ac:dyDescent="0.2">
      <c r="A524" s="6"/>
      <c r="G524" s="10"/>
      <c r="H524" s="8"/>
      <c r="J524" s="8"/>
      <c r="P524" s="5"/>
    </row>
    <row r="525" spans="1:16" x14ac:dyDescent="0.2">
      <c r="A525" s="6"/>
      <c r="G525" s="10"/>
      <c r="H525" s="8"/>
      <c r="J525" s="8"/>
      <c r="P525" s="5"/>
    </row>
    <row r="526" spans="1:16" x14ac:dyDescent="0.2">
      <c r="A526" s="6"/>
      <c r="G526" s="10"/>
      <c r="H526" s="8"/>
      <c r="J526" s="8"/>
      <c r="P526" s="5"/>
    </row>
    <row r="527" spans="1:16" x14ac:dyDescent="0.2">
      <c r="A527" s="6"/>
      <c r="G527" s="10"/>
      <c r="H527" s="8"/>
      <c r="J527" s="8"/>
      <c r="P527" s="5"/>
    </row>
    <row r="528" spans="1:16" x14ac:dyDescent="0.2">
      <c r="A528" s="6"/>
      <c r="G528" s="10"/>
      <c r="H528" s="8"/>
      <c r="J528" s="8"/>
      <c r="P528" s="5"/>
    </row>
    <row r="529" spans="1:16" x14ac:dyDescent="0.2">
      <c r="A529" s="6"/>
      <c r="G529" s="10"/>
      <c r="H529" s="8"/>
      <c r="J529" s="8"/>
      <c r="P529" s="5"/>
    </row>
    <row r="530" spans="1:16" x14ac:dyDescent="0.2">
      <c r="A530" s="6"/>
      <c r="G530" s="10"/>
      <c r="H530" s="8"/>
      <c r="J530" s="8"/>
      <c r="P530" s="5"/>
    </row>
    <row r="531" spans="1:16" x14ac:dyDescent="0.2">
      <c r="A531" s="6"/>
      <c r="G531" s="10"/>
      <c r="H531" s="8"/>
      <c r="J531" s="8"/>
      <c r="P531" s="5"/>
    </row>
    <row r="532" spans="1:16" x14ac:dyDescent="0.2">
      <c r="A532" s="6"/>
      <c r="G532" s="10"/>
      <c r="H532" s="8"/>
      <c r="J532" s="8"/>
      <c r="P532" s="5"/>
    </row>
    <row r="533" spans="1:16" x14ac:dyDescent="0.2">
      <c r="A533" s="6"/>
      <c r="G533" s="10"/>
      <c r="H533" s="8"/>
      <c r="J533" s="8"/>
      <c r="P533" s="5"/>
    </row>
    <row r="534" spans="1:16" x14ac:dyDescent="0.2">
      <c r="A534" s="6"/>
      <c r="G534" s="10"/>
      <c r="H534" s="8"/>
      <c r="J534" s="8"/>
      <c r="P534" s="5"/>
    </row>
    <row r="535" spans="1:16" x14ac:dyDescent="0.2">
      <c r="A535" s="6"/>
      <c r="G535" s="10"/>
      <c r="H535" s="8"/>
      <c r="J535" s="8"/>
      <c r="P535" s="5"/>
    </row>
    <row r="536" spans="1:16" x14ac:dyDescent="0.2">
      <c r="A536" s="6"/>
      <c r="G536" s="10"/>
      <c r="H536" s="8"/>
      <c r="J536" s="8"/>
      <c r="P536" s="5"/>
    </row>
    <row r="537" spans="1:16" x14ac:dyDescent="0.2">
      <c r="A537" s="6"/>
      <c r="G537" s="10"/>
      <c r="H537" s="8"/>
      <c r="J537" s="8"/>
      <c r="P537" s="5"/>
    </row>
    <row r="538" spans="1:16" x14ac:dyDescent="0.2">
      <c r="A538" s="6"/>
      <c r="G538" s="10"/>
      <c r="H538" s="8"/>
      <c r="J538" s="8"/>
      <c r="P538" s="5"/>
    </row>
    <row r="539" spans="1:16" x14ac:dyDescent="0.2">
      <c r="A539" s="6"/>
      <c r="G539" s="10"/>
      <c r="H539" s="8"/>
      <c r="J539" s="8"/>
      <c r="P539" s="5"/>
    </row>
    <row r="540" spans="1:16" x14ac:dyDescent="0.2">
      <c r="A540" s="6"/>
      <c r="G540" s="10"/>
      <c r="H540" s="8"/>
      <c r="J540" s="8"/>
      <c r="P540" s="5"/>
    </row>
    <row r="541" spans="1:16" x14ac:dyDescent="0.2">
      <c r="A541" s="6"/>
      <c r="G541" s="10"/>
      <c r="H541" s="8"/>
      <c r="J541" s="8"/>
      <c r="P541" s="5"/>
    </row>
    <row r="542" spans="1:16" x14ac:dyDescent="0.2">
      <c r="A542" s="6"/>
      <c r="G542" s="10"/>
      <c r="H542" s="8"/>
      <c r="J542" s="8"/>
      <c r="P542" s="5"/>
    </row>
    <row r="543" spans="1:16" x14ac:dyDescent="0.2">
      <c r="A543" s="6"/>
      <c r="G543" s="10"/>
      <c r="H543" s="8"/>
      <c r="J543" s="8"/>
      <c r="P543" s="5"/>
    </row>
    <row r="544" spans="1:16" x14ac:dyDescent="0.2">
      <c r="A544" s="6"/>
      <c r="G544" s="10"/>
      <c r="H544" s="8"/>
      <c r="J544" s="8"/>
      <c r="P544" s="5"/>
    </row>
    <row r="545" spans="1:16" x14ac:dyDescent="0.2">
      <c r="A545" s="6"/>
      <c r="G545" s="10"/>
      <c r="H545" s="8"/>
      <c r="J545" s="8"/>
      <c r="P545" s="5"/>
    </row>
    <row r="546" spans="1:16" x14ac:dyDescent="0.2">
      <c r="A546" s="6"/>
      <c r="G546" s="10"/>
      <c r="H546" s="8"/>
      <c r="J546" s="8"/>
      <c r="P546" s="5"/>
    </row>
    <row r="547" spans="1:16" x14ac:dyDescent="0.2">
      <c r="A547" s="6"/>
      <c r="G547" s="10"/>
      <c r="H547" s="8"/>
      <c r="J547" s="8"/>
      <c r="P547" s="5"/>
    </row>
    <row r="548" spans="1:16" x14ac:dyDescent="0.2">
      <c r="A548" s="6"/>
      <c r="G548" s="10"/>
      <c r="H548" s="8"/>
      <c r="J548" s="8"/>
      <c r="P548" s="5"/>
    </row>
    <row r="549" spans="1:16" x14ac:dyDescent="0.2">
      <c r="A549" s="6"/>
      <c r="G549" s="10"/>
      <c r="H549" s="8"/>
      <c r="J549" s="8"/>
      <c r="P549" s="5"/>
    </row>
    <row r="550" spans="1:16" x14ac:dyDescent="0.2">
      <c r="A550" s="6"/>
      <c r="G550" s="10"/>
      <c r="H550" s="8"/>
      <c r="J550" s="8"/>
      <c r="P550" s="5"/>
    </row>
    <row r="551" spans="1:16" x14ac:dyDescent="0.2">
      <c r="A551" s="6"/>
      <c r="G551" s="10"/>
      <c r="H551" s="8"/>
      <c r="J551" s="8"/>
      <c r="P551" s="5"/>
    </row>
    <row r="552" spans="1:16" x14ac:dyDescent="0.2">
      <c r="A552" s="6"/>
      <c r="G552" s="10"/>
      <c r="H552" s="8"/>
      <c r="J552" s="8"/>
      <c r="P552" s="5"/>
    </row>
    <row r="553" spans="1:16" x14ac:dyDescent="0.2">
      <c r="A553" s="6"/>
      <c r="G553" s="10"/>
      <c r="H553" s="8"/>
      <c r="J553" s="8"/>
      <c r="P553" s="5"/>
    </row>
    <row r="554" spans="1:16" x14ac:dyDescent="0.2">
      <c r="A554" s="6"/>
      <c r="G554" s="10"/>
      <c r="H554" s="8"/>
      <c r="J554" s="8"/>
      <c r="P554" s="5"/>
    </row>
    <row r="555" spans="1:16" x14ac:dyDescent="0.2">
      <c r="A555" s="6"/>
      <c r="G555" s="10"/>
      <c r="H555" s="8"/>
      <c r="J555" s="8"/>
      <c r="P555" s="5"/>
    </row>
    <row r="556" spans="1:16" x14ac:dyDescent="0.2">
      <c r="A556" s="6"/>
      <c r="G556" s="10"/>
      <c r="H556" s="8"/>
      <c r="J556" s="8"/>
      <c r="P556" s="5"/>
    </row>
    <row r="557" spans="1:16" x14ac:dyDescent="0.2">
      <c r="A557" s="6"/>
      <c r="G557" s="10"/>
      <c r="H557" s="8"/>
      <c r="J557" s="8"/>
      <c r="P557" s="5"/>
    </row>
    <row r="558" spans="1:16" x14ac:dyDescent="0.2">
      <c r="A558" s="6"/>
      <c r="G558" s="10"/>
      <c r="H558" s="8"/>
      <c r="J558" s="8"/>
      <c r="P558" s="5"/>
    </row>
    <row r="559" spans="1:16" x14ac:dyDescent="0.2">
      <c r="A559" s="6"/>
      <c r="G559" s="10"/>
      <c r="H559" s="8"/>
      <c r="J559" s="8"/>
      <c r="P559" s="5"/>
    </row>
    <row r="560" spans="1:16" x14ac:dyDescent="0.2">
      <c r="A560" s="6"/>
      <c r="G560" s="10"/>
      <c r="H560" s="8"/>
      <c r="J560" s="8"/>
      <c r="P560" s="5"/>
    </row>
    <row r="561" spans="1:16" x14ac:dyDescent="0.2">
      <c r="A561" s="6"/>
      <c r="G561" s="10"/>
      <c r="H561" s="8"/>
      <c r="J561" s="8"/>
      <c r="P561" s="5"/>
    </row>
    <row r="562" spans="1:16" x14ac:dyDescent="0.2">
      <c r="A562" s="6"/>
      <c r="G562" s="10"/>
      <c r="H562" s="8"/>
      <c r="J562" s="8"/>
      <c r="P562" s="5"/>
    </row>
    <row r="563" spans="1:16" x14ac:dyDescent="0.2">
      <c r="A563" s="6"/>
      <c r="G563" s="10"/>
      <c r="H563" s="8"/>
      <c r="J563" s="8"/>
      <c r="P563" s="5"/>
    </row>
    <row r="564" spans="1:16" x14ac:dyDescent="0.2">
      <c r="A564" s="6"/>
      <c r="G564" s="10"/>
      <c r="H564" s="8"/>
      <c r="J564" s="8"/>
      <c r="P564" s="5"/>
    </row>
    <row r="565" spans="1:16" x14ac:dyDescent="0.2">
      <c r="A565" s="6"/>
      <c r="G565" s="10"/>
      <c r="H565" s="8"/>
      <c r="J565" s="8"/>
      <c r="P565" s="5"/>
    </row>
    <row r="566" spans="1:16" x14ac:dyDescent="0.2">
      <c r="A566" s="6"/>
      <c r="G566" s="10"/>
      <c r="H566" s="8"/>
      <c r="J566" s="8"/>
      <c r="P566" s="5"/>
    </row>
    <row r="567" spans="1:16" x14ac:dyDescent="0.2">
      <c r="A567" s="6"/>
      <c r="G567" s="10"/>
      <c r="H567" s="8"/>
      <c r="J567" s="8"/>
      <c r="P567" s="5"/>
    </row>
    <row r="568" spans="1:16" x14ac:dyDescent="0.2">
      <c r="A568" s="6"/>
      <c r="G568" s="10"/>
      <c r="H568" s="8"/>
      <c r="J568" s="8"/>
      <c r="P568" s="5"/>
    </row>
    <row r="569" spans="1:16" x14ac:dyDescent="0.2">
      <c r="A569" s="6"/>
      <c r="G569" s="10"/>
      <c r="H569" s="8"/>
      <c r="J569" s="8"/>
      <c r="P569" s="5"/>
    </row>
    <row r="570" spans="1:16" x14ac:dyDescent="0.2">
      <c r="A570" s="6"/>
      <c r="G570" s="10"/>
      <c r="H570" s="8"/>
      <c r="J570" s="8"/>
      <c r="P570" s="5"/>
    </row>
    <row r="571" spans="1:16" x14ac:dyDescent="0.2">
      <c r="A571" s="6"/>
      <c r="G571" s="10"/>
      <c r="H571" s="8"/>
      <c r="J571" s="8"/>
      <c r="P571" s="5"/>
    </row>
    <row r="572" spans="1:16" x14ac:dyDescent="0.2">
      <c r="A572" s="6"/>
      <c r="G572" s="10"/>
      <c r="H572" s="8"/>
      <c r="J572" s="8"/>
      <c r="P572" s="5"/>
    </row>
    <row r="573" spans="1:16" x14ac:dyDescent="0.2">
      <c r="A573" s="6"/>
      <c r="G573" s="10"/>
      <c r="H573" s="8"/>
      <c r="J573" s="8"/>
      <c r="P573" s="5"/>
    </row>
    <row r="574" spans="1:16" x14ac:dyDescent="0.2">
      <c r="A574" s="6"/>
      <c r="G574" s="10"/>
      <c r="H574" s="8"/>
      <c r="J574" s="8"/>
      <c r="P574" s="5"/>
    </row>
    <row r="575" spans="1:16" x14ac:dyDescent="0.2">
      <c r="A575" s="6"/>
      <c r="G575" s="10"/>
      <c r="H575" s="8"/>
      <c r="J575" s="8"/>
      <c r="P575" s="5"/>
    </row>
    <row r="576" spans="1:16" x14ac:dyDescent="0.2">
      <c r="A576" s="6"/>
      <c r="G576" s="10"/>
      <c r="H576" s="8"/>
      <c r="J576" s="8"/>
      <c r="P576" s="5"/>
    </row>
    <row r="577" spans="1:16" x14ac:dyDescent="0.2">
      <c r="A577" s="6"/>
      <c r="G577" s="10"/>
      <c r="H577" s="8"/>
      <c r="J577" s="8"/>
      <c r="P577" s="5"/>
    </row>
    <row r="578" spans="1:16" x14ac:dyDescent="0.2">
      <c r="A578" s="6"/>
      <c r="G578" s="10"/>
      <c r="H578" s="8"/>
      <c r="J578" s="8"/>
      <c r="P578" s="5"/>
    </row>
    <row r="579" spans="1:16" x14ac:dyDescent="0.2">
      <c r="A579" s="6"/>
      <c r="G579" s="10"/>
      <c r="H579" s="8"/>
      <c r="J579" s="8"/>
      <c r="P579" s="5"/>
    </row>
    <row r="580" spans="1:16" x14ac:dyDescent="0.2">
      <c r="A580" s="6"/>
      <c r="G580" s="10"/>
      <c r="H580" s="8"/>
      <c r="J580" s="8"/>
      <c r="P580" s="5"/>
    </row>
    <row r="581" spans="1:16" x14ac:dyDescent="0.2">
      <c r="A581" s="6"/>
      <c r="G581" s="10"/>
      <c r="H581" s="8"/>
      <c r="J581" s="8"/>
      <c r="P581" s="5"/>
    </row>
    <row r="582" spans="1:16" x14ac:dyDescent="0.2">
      <c r="A582" s="6"/>
      <c r="G582" s="10"/>
      <c r="H582" s="8"/>
      <c r="J582" s="8"/>
      <c r="P582" s="5"/>
    </row>
    <row r="583" spans="1:16" x14ac:dyDescent="0.2">
      <c r="A583" s="6"/>
      <c r="G583" s="10"/>
      <c r="H583" s="8"/>
      <c r="J583" s="8"/>
      <c r="P583" s="5"/>
    </row>
    <row r="584" spans="1:16" x14ac:dyDescent="0.2">
      <c r="A584" s="6"/>
      <c r="G584" s="10"/>
      <c r="H584" s="8"/>
      <c r="J584" s="8"/>
      <c r="P584" s="5"/>
    </row>
    <row r="585" spans="1:16" x14ac:dyDescent="0.2">
      <c r="A585" s="6"/>
      <c r="G585" s="10"/>
      <c r="H585" s="8"/>
      <c r="J585" s="8"/>
      <c r="P585" s="5"/>
    </row>
    <row r="586" spans="1:16" x14ac:dyDescent="0.2">
      <c r="A586" s="6"/>
      <c r="G586" s="10"/>
      <c r="H586" s="8"/>
      <c r="J586" s="8"/>
      <c r="P586" s="5"/>
    </row>
    <row r="587" spans="1:16" x14ac:dyDescent="0.2">
      <c r="A587" s="6"/>
      <c r="G587" s="10"/>
      <c r="H587" s="8"/>
      <c r="J587" s="8"/>
      <c r="P587" s="5"/>
    </row>
    <row r="588" spans="1:16" x14ac:dyDescent="0.2">
      <c r="A588" s="6"/>
      <c r="G588" s="10"/>
      <c r="H588" s="8"/>
      <c r="J588" s="8"/>
      <c r="P588" s="5"/>
    </row>
    <row r="589" spans="1:16" x14ac:dyDescent="0.2">
      <c r="A589" s="6"/>
      <c r="G589" s="10"/>
      <c r="H589" s="8"/>
      <c r="J589" s="8"/>
      <c r="P589" s="5"/>
    </row>
    <row r="590" spans="1:16" x14ac:dyDescent="0.2">
      <c r="A590" s="6"/>
      <c r="G590" s="10"/>
      <c r="H590" s="8"/>
      <c r="J590" s="8"/>
      <c r="P590" s="5"/>
    </row>
    <row r="591" spans="1:16" x14ac:dyDescent="0.2">
      <c r="A591" s="6"/>
      <c r="G591" s="10"/>
      <c r="H591" s="8"/>
      <c r="J591" s="8"/>
      <c r="P591" s="5"/>
    </row>
    <row r="592" spans="1:16" x14ac:dyDescent="0.2">
      <c r="A592" s="6"/>
      <c r="G592" s="10"/>
      <c r="H592" s="8"/>
      <c r="J592" s="8"/>
      <c r="P592" s="5"/>
    </row>
    <row r="593" spans="1:16" x14ac:dyDescent="0.2">
      <c r="A593" s="6"/>
      <c r="G593" s="10"/>
      <c r="H593" s="8"/>
      <c r="J593" s="8"/>
      <c r="P593" s="5"/>
    </row>
    <row r="594" spans="1:16" x14ac:dyDescent="0.2">
      <c r="A594" s="6"/>
      <c r="G594" s="10"/>
      <c r="H594" s="8"/>
      <c r="J594" s="8"/>
      <c r="P594" s="5"/>
    </row>
    <row r="595" spans="1:16" x14ac:dyDescent="0.2">
      <c r="A595" s="6"/>
      <c r="G595" s="10"/>
      <c r="H595" s="8"/>
      <c r="J595" s="8"/>
      <c r="P595" s="5"/>
    </row>
    <row r="596" spans="1:16" x14ac:dyDescent="0.2">
      <c r="A596" s="6"/>
      <c r="G596" s="10"/>
      <c r="H596" s="8"/>
      <c r="J596" s="8"/>
      <c r="P596" s="5"/>
    </row>
    <row r="597" spans="1:16" x14ac:dyDescent="0.2">
      <c r="A597" s="6"/>
      <c r="G597" s="10"/>
      <c r="H597" s="8"/>
      <c r="J597" s="8"/>
      <c r="P597" s="5"/>
    </row>
    <row r="598" spans="1:16" x14ac:dyDescent="0.2">
      <c r="A598" s="6"/>
      <c r="G598" s="10"/>
      <c r="H598" s="8"/>
      <c r="J598" s="8"/>
      <c r="P598" s="5"/>
    </row>
    <row r="599" spans="1:16" x14ac:dyDescent="0.2">
      <c r="A599" s="6"/>
      <c r="G599" s="10"/>
      <c r="H599" s="8"/>
      <c r="J599" s="8"/>
      <c r="P599" s="5"/>
    </row>
    <row r="600" spans="1:16" x14ac:dyDescent="0.2">
      <c r="A600" s="6"/>
      <c r="G600" s="10"/>
      <c r="H600" s="8"/>
      <c r="J600" s="8"/>
      <c r="P600" s="5"/>
    </row>
    <row r="601" spans="1:16" x14ac:dyDescent="0.2">
      <c r="A601" s="6"/>
      <c r="G601" s="10"/>
      <c r="H601" s="8"/>
      <c r="J601" s="8"/>
      <c r="P601" s="5"/>
    </row>
    <row r="602" spans="1:16" x14ac:dyDescent="0.2">
      <c r="A602" s="6"/>
      <c r="G602" s="10"/>
      <c r="H602" s="8"/>
      <c r="J602" s="8"/>
      <c r="P602" s="5"/>
    </row>
    <row r="603" spans="1:16" x14ac:dyDescent="0.2">
      <c r="A603" s="6"/>
      <c r="G603" s="10"/>
      <c r="H603" s="8"/>
      <c r="J603" s="8"/>
      <c r="P603" s="5"/>
    </row>
    <row r="604" spans="1:16" x14ac:dyDescent="0.2">
      <c r="A604" s="6"/>
      <c r="G604" s="10"/>
      <c r="H604" s="8"/>
      <c r="J604" s="8"/>
      <c r="P604" s="5"/>
    </row>
    <row r="605" spans="1:16" x14ac:dyDescent="0.2">
      <c r="A605" s="6"/>
      <c r="G605" s="10"/>
      <c r="H605" s="8"/>
      <c r="J605" s="8"/>
      <c r="P605" s="5"/>
    </row>
    <row r="606" spans="1:16" x14ac:dyDescent="0.2">
      <c r="A606" s="6"/>
      <c r="G606" s="10"/>
      <c r="H606" s="8"/>
      <c r="J606" s="8"/>
      <c r="P606" s="5"/>
    </row>
    <row r="607" spans="1:16" x14ac:dyDescent="0.2">
      <c r="A607" s="6"/>
      <c r="G607" s="10"/>
      <c r="H607" s="8"/>
      <c r="J607" s="8"/>
      <c r="P607" s="5"/>
    </row>
    <row r="608" spans="1:16" x14ac:dyDescent="0.2">
      <c r="A608" s="6"/>
      <c r="G608" s="10"/>
      <c r="H608" s="8"/>
      <c r="J608" s="8"/>
      <c r="P608" s="5"/>
    </row>
    <row r="609" spans="1:16" x14ac:dyDescent="0.2">
      <c r="A609" s="6"/>
      <c r="G609" s="10"/>
      <c r="H609" s="8"/>
      <c r="J609" s="8"/>
      <c r="P609" s="5"/>
    </row>
    <row r="610" spans="1:16" x14ac:dyDescent="0.2">
      <c r="A610" s="6"/>
      <c r="G610" s="10"/>
      <c r="H610" s="8"/>
      <c r="J610" s="8"/>
      <c r="P610" s="5"/>
    </row>
    <row r="611" spans="1:16" x14ac:dyDescent="0.2">
      <c r="A611" s="6"/>
      <c r="G611" s="10"/>
      <c r="H611" s="8"/>
      <c r="J611" s="8"/>
      <c r="P611" s="5"/>
    </row>
    <row r="612" spans="1:16" x14ac:dyDescent="0.2">
      <c r="A612" s="6"/>
      <c r="G612" s="10"/>
      <c r="H612" s="8"/>
      <c r="J612" s="8"/>
      <c r="P612" s="5"/>
    </row>
    <row r="613" spans="1:16" x14ac:dyDescent="0.2">
      <c r="A613" s="6"/>
      <c r="G613" s="10"/>
      <c r="H613" s="8"/>
      <c r="J613" s="8"/>
      <c r="P613" s="5"/>
    </row>
    <row r="614" spans="1:16" x14ac:dyDescent="0.2">
      <c r="A614" s="6"/>
      <c r="G614" s="10"/>
      <c r="H614" s="8"/>
      <c r="J614" s="8"/>
      <c r="P614" s="5"/>
    </row>
    <row r="615" spans="1:16" x14ac:dyDescent="0.2">
      <c r="A615" s="6"/>
      <c r="G615" s="10"/>
      <c r="H615" s="8"/>
      <c r="J615" s="8"/>
      <c r="P615" s="5"/>
    </row>
    <row r="616" spans="1:16" x14ac:dyDescent="0.2">
      <c r="A616" s="6"/>
      <c r="G616" s="10"/>
      <c r="H616" s="8"/>
      <c r="J616" s="8"/>
      <c r="P616" s="5"/>
    </row>
    <row r="617" spans="1:16" x14ac:dyDescent="0.2">
      <c r="A617" s="6"/>
      <c r="G617" s="10"/>
      <c r="H617" s="8"/>
      <c r="J617" s="8"/>
      <c r="P617" s="5"/>
    </row>
    <row r="618" spans="1:16" x14ac:dyDescent="0.2">
      <c r="A618" s="6"/>
      <c r="G618" s="10"/>
      <c r="H618" s="8"/>
      <c r="J618" s="8"/>
      <c r="P618" s="5"/>
    </row>
    <row r="619" spans="1:16" x14ac:dyDescent="0.2">
      <c r="A619" s="6"/>
      <c r="G619" s="10"/>
      <c r="H619" s="8"/>
      <c r="J619" s="8"/>
      <c r="P619" s="5"/>
    </row>
    <row r="620" spans="1:16" x14ac:dyDescent="0.2">
      <c r="A620" s="6"/>
      <c r="G620" s="10"/>
      <c r="H620" s="8"/>
      <c r="J620" s="8"/>
      <c r="P620" s="5"/>
    </row>
    <row r="621" spans="1:16" x14ac:dyDescent="0.2">
      <c r="A621" s="6"/>
      <c r="G621" s="10"/>
      <c r="H621" s="8"/>
      <c r="J621" s="8"/>
      <c r="P621" s="5"/>
    </row>
    <row r="622" spans="1:16" x14ac:dyDescent="0.2">
      <c r="A622" s="6"/>
      <c r="G622" s="10"/>
      <c r="H622" s="8"/>
      <c r="J622" s="8"/>
      <c r="P622" s="5"/>
    </row>
    <row r="623" spans="1:16" x14ac:dyDescent="0.2">
      <c r="A623" s="6"/>
      <c r="G623" s="10"/>
      <c r="H623" s="8"/>
      <c r="J623" s="8"/>
      <c r="P623" s="5"/>
    </row>
    <row r="624" spans="1:16" x14ac:dyDescent="0.2">
      <c r="A624" s="6"/>
      <c r="G624" s="10"/>
      <c r="H624" s="8"/>
      <c r="J624" s="8"/>
      <c r="P624" s="5"/>
    </row>
    <row r="625" spans="1:16" x14ac:dyDescent="0.2">
      <c r="A625" s="6"/>
      <c r="G625" s="10"/>
      <c r="H625" s="8"/>
      <c r="J625" s="8"/>
      <c r="P625" s="5"/>
    </row>
    <row r="626" spans="1:16" x14ac:dyDescent="0.2">
      <c r="A626" s="6"/>
      <c r="G626" s="10"/>
      <c r="H626" s="8"/>
      <c r="J626" s="8"/>
      <c r="P626" s="5"/>
    </row>
    <row r="627" spans="1:16" x14ac:dyDescent="0.2">
      <c r="A627" s="6"/>
      <c r="G627" s="10"/>
      <c r="H627" s="8"/>
      <c r="J627" s="8"/>
      <c r="P627" s="5"/>
    </row>
    <row r="628" spans="1:16" x14ac:dyDescent="0.2">
      <c r="A628" s="6"/>
      <c r="G628" s="10"/>
      <c r="H628" s="8"/>
      <c r="J628" s="8"/>
      <c r="P628" s="5"/>
    </row>
    <row r="629" spans="1:16" x14ac:dyDescent="0.2">
      <c r="A629" s="6"/>
      <c r="G629" s="10"/>
      <c r="H629" s="8"/>
      <c r="J629" s="8"/>
      <c r="P629" s="5"/>
    </row>
    <row r="630" spans="1:16" x14ac:dyDescent="0.2">
      <c r="A630" s="6"/>
      <c r="G630" s="10"/>
      <c r="H630" s="8"/>
      <c r="J630" s="8"/>
      <c r="P630" s="5"/>
    </row>
    <row r="631" spans="1:16" x14ac:dyDescent="0.2">
      <c r="A631" s="6"/>
      <c r="G631" s="10"/>
      <c r="H631" s="8"/>
      <c r="J631" s="8"/>
      <c r="P631" s="5"/>
    </row>
    <row r="632" spans="1:16" x14ac:dyDescent="0.2">
      <c r="A632" s="6"/>
      <c r="G632" s="10"/>
      <c r="H632" s="8"/>
      <c r="J632" s="8"/>
      <c r="P632" s="5"/>
    </row>
    <row r="633" spans="1:16" x14ac:dyDescent="0.2">
      <c r="A633" s="6"/>
      <c r="G633" s="10"/>
      <c r="H633" s="8"/>
      <c r="J633" s="8"/>
      <c r="P633" s="5"/>
    </row>
    <row r="634" spans="1:16" x14ac:dyDescent="0.2">
      <c r="A634" s="6"/>
      <c r="G634" s="10"/>
      <c r="H634" s="8"/>
      <c r="J634" s="8"/>
      <c r="P634" s="5"/>
    </row>
    <row r="635" spans="1:16" x14ac:dyDescent="0.2">
      <c r="A635" s="6"/>
      <c r="G635" s="10"/>
      <c r="H635" s="8"/>
      <c r="J635" s="8"/>
      <c r="P635" s="5"/>
    </row>
    <row r="636" spans="1:16" x14ac:dyDescent="0.2">
      <c r="A636" s="6"/>
      <c r="G636" s="10"/>
      <c r="H636" s="8"/>
      <c r="J636" s="8"/>
      <c r="P636" s="5"/>
    </row>
    <row r="637" spans="1:16" x14ac:dyDescent="0.2">
      <c r="A637" s="6"/>
      <c r="G637" s="10"/>
      <c r="H637" s="8"/>
      <c r="J637" s="8"/>
      <c r="P637" s="5"/>
    </row>
    <row r="638" spans="1:16" x14ac:dyDescent="0.2">
      <c r="A638" s="6"/>
      <c r="G638" s="10"/>
      <c r="H638" s="8"/>
      <c r="J638" s="8"/>
      <c r="P638" s="5"/>
    </row>
    <row r="639" spans="1:16" x14ac:dyDescent="0.2">
      <c r="A639" s="6"/>
      <c r="G639" s="10"/>
      <c r="H639" s="8"/>
      <c r="J639" s="8"/>
      <c r="P639" s="5"/>
    </row>
    <row r="640" spans="1:16" x14ac:dyDescent="0.2">
      <c r="A640" s="6"/>
      <c r="G640" s="10"/>
      <c r="H640" s="8"/>
      <c r="J640" s="8"/>
      <c r="P640" s="5"/>
    </row>
    <row r="641" spans="1:16" x14ac:dyDescent="0.2">
      <c r="A641" s="6"/>
      <c r="G641" s="10"/>
      <c r="H641" s="8"/>
      <c r="J641" s="8"/>
      <c r="P641" s="5"/>
    </row>
    <row r="642" spans="1:16" x14ac:dyDescent="0.2">
      <c r="A642" s="6"/>
      <c r="G642" s="10"/>
      <c r="H642" s="8"/>
      <c r="J642" s="8"/>
      <c r="P642" s="5"/>
    </row>
    <row r="643" spans="1:16" x14ac:dyDescent="0.2">
      <c r="A643" s="6"/>
      <c r="G643" s="10"/>
      <c r="H643" s="8"/>
      <c r="J643" s="8"/>
      <c r="P643" s="5"/>
    </row>
    <row r="644" spans="1:16" x14ac:dyDescent="0.2">
      <c r="A644" s="6"/>
      <c r="G644" s="10"/>
      <c r="H644" s="8"/>
      <c r="J644" s="8"/>
      <c r="P644" s="5"/>
    </row>
    <row r="645" spans="1:16" x14ac:dyDescent="0.2">
      <c r="A645" s="6"/>
      <c r="G645" s="10"/>
      <c r="H645" s="8"/>
      <c r="J645" s="8"/>
      <c r="P645" s="5"/>
    </row>
    <row r="646" spans="1:16" x14ac:dyDescent="0.2">
      <c r="A646" s="6"/>
      <c r="G646" s="10"/>
      <c r="H646" s="8"/>
      <c r="J646" s="8"/>
      <c r="P646" s="5"/>
    </row>
    <row r="647" spans="1:16" x14ac:dyDescent="0.2">
      <c r="A647" s="6"/>
      <c r="G647" s="10"/>
      <c r="H647" s="8"/>
      <c r="J647" s="8"/>
      <c r="P647" s="5"/>
    </row>
    <row r="648" spans="1:16" x14ac:dyDescent="0.2">
      <c r="A648" s="6"/>
      <c r="G648" s="10"/>
      <c r="H648" s="8"/>
      <c r="J648" s="8"/>
      <c r="P648" s="5"/>
    </row>
    <row r="649" spans="1:16" x14ac:dyDescent="0.2">
      <c r="A649" s="6"/>
      <c r="G649" s="10"/>
      <c r="H649" s="8"/>
      <c r="J649" s="8"/>
      <c r="P649" s="5"/>
    </row>
    <row r="650" spans="1:16" x14ac:dyDescent="0.2">
      <c r="A650" s="6"/>
      <c r="G650" s="10"/>
      <c r="H650" s="8"/>
      <c r="J650" s="8"/>
      <c r="P650" s="5"/>
    </row>
    <row r="651" spans="1:16" x14ac:dyDescent="0.2">
      <c r="A651" s="6"/>
      <c r="G651" s="10"/>
      <c r="H651" s="8"/>
      <c r="J651" s="8"/>
      <c r="P651" s="5"/>
    </row>
    <row r="652" spans="1:16" x14ac:dyDescent="0.2">
      <c r="A652" s="6"/>
      <c r="G652" s="10"/>
      <c r="H652" s="8"/>
      <c r="J652" s="8"/>
      <c r="P652" s="5"/>
    </row>
    <row r="653" spans="1:16" x14ac:dyDescent="0.2">
      <c r="A653" s="6"/>
      <c r="G653" s="10"/>
      <c r="H653" s="8"/>
      <c r="J653" s="8"/>
      <c r="P653" s="5"/>
    </row>
    <row r="654" spans="1:16" x14ac:dyDescent="0.2">
      <c r="A654" s="6"/>
      <c r="G654" s="10"/>
      <c r="H654" s="8"/>
      <c r="J654" s="8"/>
      <c r="P654" s="5"/>
    </row>
    <row r="655" spans="1:16" x14ac:dyDescent="0.2">
      <c r="A655" s="6"/>
      <c r="G655" s="10"/>
      <c r="H655" s="8"/>
      <c r="J655" s="8"/>
      <c r="P655" s="5"/>
    </row>
    <row r="656" spans="1:16" x14ac:dyDescent="0.2">
      <c r="A656" s="6"/>
      <c r="G656" s="10"/>
      <c r="H656" s="8"/>
      <c r="J656" s="8"/>
      <c r="P656" s="5"/>
    </row>
    <row r="657" spans="1:16" x14ac:dyDescent="0.2">
      <c r="A657" s="6"/>
      <c r="G657" s="10"/>
      <c r="H657" s="8"/>
      <c r="J657" s="8"/>
      <c r="P657" s="5"/>
    </row>
    <row r="658" spans="1:16" x14ac:dyDescent="0.2">
      <c r="A658" s="6"/>
      <c r="G658" s="10"/>
      <c r="H658" s="8"/>
      <c r="J658" s="8"/>
      <c r="P658" s="5"/>
    </row>
    <row r="659" spans="1:16" x14ac:dyDescent="0.2">
      <c r="A659" s="6"/>
      <c r="G659" s="10"/>
      <c r="H659" s="8"/>
      <c r="J659" s="8"/>
      <c r="P659" s="5"/>
    </row>
    <row r="660" spans="1:16" x14ac:dyDescent="0.2">
      <c r="A660" s="6"/>
      <c r="G660" s="10"/>
      <c r="H660" s="8"/>
      <c r="J660" s="8"/>
      <c r="P660" s="5"/>
    </row>
    <row r="661" spans="1:16" x14ac:dyDescent="0.2">
      <c r="A661" s="6"/>
      <c r="G661" s="10"/>
      <c r="H661" s="8"/>
      <c r="J661" s="8"/>
      <c r="P661" s="5"/>
    </row>
    <row r="662" spans="1:16" x14ac:dyDescent="0.2">
      <c r="A662" s="6"/>
      <c r="G662" s="10"/>
      <c r="H662" s="8"/>
      <c r="J662" s="8"/>
      <c r="P662" s="5"/>
    </row>
    <row r="663" spans="1:16" x14ac:dyDescent="0.2">
      <c r="A663" s="6"/>
      <c r="G663" s="10"/>
      <c r="H663" s="8"/>
      <c r="J663" s="8"/>
      <c r="P663" s="5"/>
    </row>
    <row r="664" spans="1:16" x14ac:dyDescent="0.2">
      <c r="A664" s="6"/>
      <c r="G664" s="10"/>
      <c r="H664" s="8"/>
      <c r="J664" s="8"/>
      <c r="P664" s="5"/>
    </row>
    <row r="665" spans="1:16" x14ac:dyDescent="0.2">
      <c r="A665" s="6"/>
      <c r="G665" s="10"/>
      <c r="H665" s="8"/>
      <c r="J665" s="8"/>
      <c r="P665" s="5"/>
    </row>
    <row r="666" spans="1:16" x14ac:dyDescent="0.2">
      <c r="A666" s="6"/>
      <c r="G666" s="10"/>
      <c r="H666" s="8"/>
      <c r="J666" s="8"/>
      <c r="P666" s="5"/>
    </row>
    <row r="667" spans="1:16" x14ac:dyDescent="0.2">
      <c r="A667" s="6"/>
      <c r="G667" s="10"/>
      <c r="H667" s="8"/>
      <c r="J667" s="8"/>
      <c r="P667" s="5"/>
    </row>
    <row r="668" spans="1:16" x14ac:dyDescent="0.2">
      <c r="A668" s="6"/>
      <c r="G668" s="10"/>
      <c r="H668" s="8"/>
      <c r="J668" s="8"/>
      <c r="P668" s="5"/>
    </row>
    <row r="669" spans="1:16" x14ac:dyDescent="0.2">
      <c r="A669" s="6"/>
      <c r="G669" s="10"/>
      <c r="H669" s="8"/>
      <c r="J669" s="8"/>
      <c r="P669" s="5"/>
    </row>
    <row r="670" spans="1:16" x14ac:dyDescent="0.2">
      <c r="A670" s="6"/>
      <c r="G670" s="10"/>
      <c r="H670" s="8"/>
      <c r="J670" s="8"/>
      <c r="P670" s="5"/>
    </row>
    <row r="671" spans="1:16" x14ac:dyDescent="0.2">
      <c r="A671" s="6"/>
      <c r="G671" s="10"/>
      <c r="H671" s="8"/>
      <c r="J671" s="8"/>
      <c r="P671" s="5"/>
    </row>
    <row r="672" spans="1:16" x14ac:dyDescent="0.2">
      <c r="A672" s="6"/>
      <c r="G672" s="10"/>
      <c r="H672" s="8"/>
      <c r="J672" s="8"/>
      <c r="P672" s="5"/>
    </row>
    <row r="673" spans="1:16" x14ac:dyDescent="0.2">
      <c r="A673" s="6"/>
      <c r="G673" s="10"/>
      <c r="H673" s="8"/>
      <c r="J673" s="8"/>
      <c r="P673" s="5"/>
    </row>
    <row r="674" spans="1:16" x14ac:dyDescent="0.2">
      <c r="A674" s="6"/>
      <c r="G674" s="10"/>
      <c r="H674" s="8"/>
      <c r="J674" s="8"/>
      <c r="P674" s="5"/>
    </row>
    <row r="675" spans="1:16" x14ac:dyDescent="0.2">
      <c r="A675" s="6"/>
      <c r="G675" s="10"/>
      <c r="H675" s="8"/>
      <c r="J675" s="8"/>
      <c r="P675" s="5"/>
    </row>
    <row r="676" spans="1:16" x14ac:dyDescent="0.2">
      <c r="A676" s="6"/>
      <c r="G676" s="10"/>
      <c r="H676" s="8"/>
      <c r="J676" s="8"/>
      <c r="P676" s="5"/>
    </row>
    <row r="677" spans="1:16" x14ac:dyDescent="0.2">
      <c r="A677" s="6"/>
      <c r="G677" s="10"/>
      <c r="H677" s="8"/>
      <c r="J677" s="8"/>
      <c r="P677" s="5"/>
    </row>
    <row r="678" spans="1:16" x14ac:dyDescent="0.2">
      <c r="A678" s="6"/>
      <c r="G678" s="10"/>
      <c r="H678" s="8"/>
      <c r="J678" s="8"/>
      <c r="P678" s="5"/>
    </row>
    <row r="679" spans="1:16" x14ac:dyDescent="0.2">
      <c r="A679" s="6"/>
      <c r="G679" s="10"/>
      <c r="H679" s="8"/>
      <c r="J679" s="8"/>
      <c r="P679" s="5"/>
    </row>
    <row r="680" spans="1:16" x14ac:dyDescent="0.2">
      <c r="A680" s="6"/>
      <c r="G680" s="10"/>
      <c r="H680" s="8"/>
      <c r="J680" s="8"/>
      <c r="P680" s="5"/>
    </row>
    <row r="681" spans="1:16" x14ac:dyDescent="0.2">
      <c r="A681" s="6"/>
      <c r="G681" s="10"/>
      <c r="H681" s="8"/>
      <c r="J681" s="8"/>
      <c r="P681" s="5"/>
    </row>
    <row r="682" spans="1:16" x14ac:dyDescent="0.2">
      <c r="A682" s="6"/>
      <c r="G682" s="10"/>
      <c r="H682" s="8"/>
      <c r="J682" s="8"/>
      <c r="P682" s="5"/>
    </row>
    <row r="683" spans="1:16" x14ac:dyDescent="0.2">
      <c r="A683" s="6"/>
      <c r="G683" s="10"/>
      <c r="H683" s="8"/>
      <c r="J683" s="8"/>
      <c r="P683" s="5"/>
    </row>
    <row r="684" spans="1:16" x14ac:dyDescent="0.2">
      <c r="A684" s="6"/>
      <c r="G684" s="10"/>
      <c r="H684" s="8"/>
      <c r="J684" s="8"/>
      <c r="P684" s="5"/>
    </row>
    <row r="685" spans="1:16" x14ac:dyDescent="0.2">
      <c r="A685" s="6"/>
      <c r="G685" s="10"/>
      <c r="H685" s="8"/>
      <c r="J685" s="8"/>
      <c r="P685" s="5"/>
    </row>
    <row r="686" spans="1:16" x14ac:dyDescent="0.2">
      <c r="A686" s="6"/>
      <c r="G686" s="10"/>
      <c r="H686" s="8"/>
      <c r="J686" s="8"/>
      <c r="P686" s="5"/>
    </row>
    <row r="687" spans="1:16" x14ac:dyDescent="0.2">
      <c r="A687" s="6"/>
      <c r="G687" s="10"/>
      <c r="H687" s="8"/>
      <c r="J687" s="8"/>
      <c r="P687" s="5"/>
    </row>
    <row r="688" spans="1:16" x14ac:dyDescent="0.2">
      <c r="A688" s="6"/>
      <c r="G688" s="10"/>
      <c r="H688" s="8"/>
      <c r="J688" s="8"/>
      <c r="P688" s="5"/>
    </row>
    <row r="689" spans="1:16" x14ac:dyDescent="0.2">
      <c r="A689" s="6"/>
      <c r="G689" s="10"/>
      <c r="H689" s="8"/>
      <c r="J689" s="8"/>
      <c r="P689" s="5"/>
    </row>
    <row r="690" spans="1:16" x14ac:dyDescent="0.2">
      <c r="A690" s="6"/>
      <c r="G690" s="10"/>
      <c r="H690" s="8"/>
      <c r="J690" s="8"/>
      <c r="P690" s="5"/>
    </row>
    <row r="691" spans="1:16" x14ac:dyDescent="0.2">
      <c r="A691" s="6"/>
      <c r="G691" s="10"/>
      <c r="H691" s="8"/>
      <c r="J691" s="8"/>
      <c r="P691" s="5"/>
    </row>
    <row r="692" spans="1:16" x14ac:dyDescent="0.2">
      <c r="A692" s="6"/>
      <c r="G692" s="10"/>
      <c r="H692" s="8"/>
      <c r="J692" s="8"/>
      <c r="P692" s="5"/>
    </row>
    <row r="693" spans="1:16" x14ac:dyDescent="0.2">
      <c r="A693" s="6"/>
      <c r="G693" s="10"/>
      <c r="H693" s="8"/>
      <c r="J693" s="8"/>
      <c r="P693" s="5"/>
    </row>
    <row r="694" spans="1:16" x14ac:dyDescent="0.2">
      <c r="A694" s="6"/>
      <c r="G694" s="10"/>
      <c r="H694" s="8"/>
      <c r="J694" s="8"/>
      <c r="P694" s="5"/>
    </row>
    <row r="695" spans="1:16" x14ac:dyDescent="0.2">
      <c r="A695" s="6"/>
      <c r="G695" s="10"/>
      <c r="H695" s="8"/>
      <c r="J695" s="8"/>
      <c r="P695" s="5"/>
    </row>
    <row r="696" spans="1:16" x14ac:dyDescent="0.2">
      <c r="A696" s="6"/>
      <c r="G696" s="10"/>
      <c r="H696" s="8"/>
      <c r="J696" s="8"/>
      <c r="P696" s="5"/>
    </row>
    <row r="697" spans="1:16" x14ac:dyDescent="0.2">
      <c r="A697" s="6"/>
      <c r="G697" s="10"/>
      <c r="H697" s="8"/>
      <c r="J697" s="8"/>
      <c r="P697" s="5"/>
    </row>
    <row r="698" spans="1:16" x14ac:dyDescent="0.2">
      <c r="A698" s="6"/>
      <c r="G698" s="10"/>
      <c r="H698" s="8"/>
      <c r="J698" s="8"/>
      <c r="P698" s="5"/>
    </row>
    <row r="699" spans="1:16" x14ac:dyDescent="0.2">
      <c r="A699" s="6"/>
      <c r="G699" s="10"/>
      <c r="H699" s="8"/>
      <c r="J699" s="8"/>
      <c r="P699" s="5"/>
    </row>
    <row r="700" spans="1:16" x14ac:dyDescent="0.2">
      <c r="A700" s="6"/>
      <c r="G700" s="10"/>
      <c r="H700" s="8"/>
      <c r="J700" s="8"/>
      <c r="P700" s="5"/>
    </row>
    <row r="701" spans="1:16" x14ac:dyDescent="0.2">
      <c r="A701" s="6"/>
      <c r="G701" s="10"/>
      <c r="H701" s="8"/>
      <c r="J701" s="8"/>
      <c r="P701" s="5"/>
    </row>
    <row r="702" spans="1:16" x14ac:dyDescent="0.2">
      <c r="A702" s="6"/>
      <c r="G702" s="10"/>
      <c r="H702" s="8"/>
      <c r="J702" s="8"/>
      <c r="P702" s="5"/>
    </row>
    <row r="703" spans="1:16" x14ac:dyDescent="0.2">
      <c r="A703" s="6"/>
      <c r="G703" s="10"/>
      <c r="H703" s="8"/>
      <c r="J703" s="8"/>
      <c r="P703" s="5"/>
    </row>
    <row r="704" spans="1:16" x14ac:dyDescent="0.2">
      <c r="A704" s="6"/>
      <c r="G704" s="10"/>
      <c r="H704" s="8"/>
      <c r="J704" s="8"/>
      <c r="P704" s="5"/>
    </row>
    <row r="705" spans="1:16" x14ac:dyDescent="0.2">
      <c r="A705" s="6"/>
      <c r="G705" s="10"/>
      <c r="H705" s="8"/>
      <c r="J705" s="8"/>
      <c r="P705" s="5"/>
    </row>
    <row r="706" spans="1:16" x14ac:dyDescent="0.2">
      <c r="A706" s="6"/>
      <c r="G706" s="10"/>
      <c r="H706" s="8"/>
      <c r="J706" s="8"/>
      <c r="P706" s="5"/>
    </row>
    <row r="707" spans="1:16" x14ac:dyDescent="0.2">
      <c r="A707" s="6"/>
      <c r="G707" s="10"/>
      <c r="H707" s="8"/>
      <c r="J707" s="8"/>
      <c r="P707" s="5"/>
    </row>
    <row r="708" spans="1:16" x14ac:dyDescent="0.2">
      <c r="A708" s="6"/>
      <c r="G708" s="10"/>
      <c r="H708" s="8"/>
      <c r="J708" s="8"/>
      <c r="P708" s="5"/>
    </row>
    <row r="709" spans="1:16" x14ac:dyDescent="0.2">
      <c r="A709" s="6"/>
      <c r="G709" s="10"/>
      <c r="H709" s="8"/>
      <c r="J709" s="8"/>
      <c r="P709" s="5"/>
    </row>
    <row r="710" spans="1:16" x14ac:dyDescent="0.2">
      <c r="A710" s="6"/>
      <c r="G710" s="10"/>
      <c r="H710" s="8"/>
      <c r="J710" s="8"/>
      <c r="P710" s="5"/>
    </row>
    <row r="711" spans="1:16" x14ac:dyDescent="0.2">
      <c r="A711" s="6"/>
      <c r="G711" s="10"/>
      <c r="H711" s="8"/>
      <c r="J711" s="8"/>
      <c r="P711" s="5"/>
    </row>
    <row r="712" spans="1:16" x14ac:dyDescent="0.2">
      <c r="A712" s="6"/>
      <c r="G712" s="10"/>
      <c r="H712" s="8"/>
      <c r="J712" s="8"/>
      <c r="P712" s="5"/>
    </row>
    <row r="713" spans="1:16" x14ac:dyDescent="0.2">
      <c r="A713" s="6"/>
      <c r="G713" s="10"/>
      <c r="H713" s="8"/>
      <c r="J713" s="8"/>
      <c r="P713" s="5"/>
    </row>
    <row r="714" spans="1:16" x14ac:dyDescent="0.2">
      <c r="A714" s="6"/>
      <c r="G714" s="10"/>
      <c r="H714" s="8"/>
      <c r="J714" s="8"/>
      <c r="P714" s="5"/>
    </row>
    <row r="715" spans="1:16" x14ac:dyDescent="0.2">
      <c r="A715" s="6"/>
      <c r="G715" s="10"/>
      <c r="H715" s="8"/>
      <c r="J715" s="8"/>
      <c r="P715" s="5"/>
    </row>
    <row r="716" spans="1:16" x14ac:dyDescent="0.2">
      <c r="A716" s="6"/>
      <c r="G716" s="10"/>
      <c r="H716" s="8"/>
      <c r="J716" s="8"/>
      <c r="P716" s="5"/>
    </row>
    <row r="717" spans="1:16" x14ac:dyDescent="0.2">
      <c r="A717" s="6"/>
      <c r="G717" s="10"/>
      <c r="H717" s="8"/>
      <c r="J717" s="8"/>
      <c r="P717" s="5"/>
    </row>
    <row r="718" spans="1:16" x14ac:dyDescent="0.2">
      <c r="A718" s="6"/>
      <c r="G718" s="10"/>
      <c r="H718" s="8"/>
      <c r="J718" s="8"/>
      <c r="P718" s="5"/>
    </row>
    <row r="719" spans="1:16" x14ac:dyDescent="0.2">
      <c r="A719" s="6"/>
      <c r="G719" s="10"/>
      <c r="H719" s="8"/>
      <c r="J719" s="8"/>
      <c r="P719" s="5"/>
    </row>
    <row r="720" spans="1:16" x14ac:dyDescent="0.2">
      <c r="A720" s="6"/>
      <c r="G720" s="10"/>
      <c r="H720" s="8"/>
      <c r="J720" s="8"/>
      <c r="P720" s="5"/>
    </row>
    <row r="721" spans="1:16" x14ac:dyDescent="0.2">
      <c r="A721" s="6"/>
      <c r="G721" s="10"/>
      <c r="H721" s="8"/>
      <c r="J721" s="8"/>
      <c r="P721" s="5"/>
    </row>
    <row r="722" spans="1:16" x14ac:dyDescent="0.2">
      <c r="A722" s="6"/>
      <c r="G722" s="10"/>
      <c r="H722" s="8"/>
      <c r="J722" s="8"/>
      <c r="P722" s="5"/>
    </row>
    <row r="723" spans="1:16" x14ac:dyDescent="0.2">
      <c r="A723" s="6"/>
      <c r="G723" s="10"/>
      <c r="H723" s="8"/>
      <c r="J723" s="8"/>
      <c r="P723" s="5"/>
    </row>
    <row r="724" spans="1:16" x14ac:dyDescent="0.2">
      <c r="A724" s="6"/>
      <c r="G724" s="10"/>
      <c r="H724" s="8"/>
      <c r="J724" s="8"/>
      <c r="P724" s="5"/>
    </row>
    <row r="725" spans="1:16" x14ac:dyDescent="0.2">
      <c r="A725" s="6"/>
      <c r="G725" s="10"/>
      <c r="H725" s="8"/>
      <c r="J725" s="8"/>
      <c r="P725" s="5"/>
    </row>
    <row r="726" spans="1:16" x14ac:dyDescent="0.2">
      <c r="A726" s="6"/>
      <c r="G726" s="10"/>
      <c r="H726" s="8"/>
      <c r="J726" s="8"/>
      <c r="P726" s="5"/>
    </row>
    <row r="727" spans="1:16" x14ac:dyDescent="0.2">
      <c r="A727" s="6"/>
      <c r="G727" s="10"/>
      <c r="H727" s="8"/>
      <c r="J727" s="8"/>
      <c r="P727" s="5"/>
    </row>
    <row r="728" spans="1:16" x14ac:dyDescent="0.2">
      <c r="A728" s="6"/>
      <c r="G728" s="10"/>
      <c r="H728" s="8"/>
      <c r="J728" s="8"/>
      <c r="P728" s="5"/>
    </row>
    <row r="729" spans="1:16" x14ac:dyDescent="0.2">
      <c r="A729" s="6"/>
      <c r="G729" s="10"/>
      <c r="H729" s="8"/>
      <c r="J729" s="8"/>
      <c r="P729" s="5"/>
    </row>
    <row r="730" spans="1:16" x14ac:dyDescent="0.2">
      <c r="A730" s="6"/>
      <c r="G730" s="10"/>
      <c r="H730" s="8"/>
      <c r="J730" s="8"/>
      <c r="P730" s="5"/>
    </row>
    <row r="731" spans="1:16" x14ac:dyDescent="0.2">
      <c r="A731" s="6"/>
      <c r="G731" s="10"/>
      <c r="H731" s="8"/>
      <c r="J731" s="8"/>
      <c r="P731" s="5"/>
    </row>
    <row r="732" spans="1:16" x14ac:dyDescent="0.2">
      <c r="A732" s="6"/>
      <c r="G732" s="10"/>
      <c r="H732" s="8"/>
      <c r="J732" s="8"/>
      <c r="P732" s="5"/>
    </row>
    <row r="733" spans="1:16" x14ac:dyDescent="0.2">
      <c r="A733" s="6"/>
      <c r="G733" s="10"/>
      <c r="H733" s="8"/>
      <c r="J733" s="8"/>
      <c r="P733" s="5"/>
    </row>
    <row r="734" spans="1:16" x14ac:dyDescent="0.2">
      <c r="A734" s="6"/>
      <c r="G734" s="10"/>
      <c r="H734" s="8"/>
      <c r="J734" s="8"/>
      <c r="P734" s="5"/>
    </row>
    <row r="735" spans="1:16" x14ac:dyDescent="0.2">
      <c r="A735" s="6"/>
      <c r="G735" s="10"/>
      <c r="H735" s="8"/>
      <c r="J735" s="8"/>
      <c r="P735" s="5"/>
    </row>
    <row r="736" spans="1:16" x14ac:dyDescent="0.2">
      <c r="A736" s="6"/>
      <c r="G736" s="10"/>
      <c r="H736" s="8"/>
      <c r="J736" s="8"/>
      <c r="P736" s="5"/>
    </row>
    <row r="737" spans="1:16" x14ac:dyDescent="0.2">
      <c r="A737" s="6"/>
      <c r="G737" s="10"/>
      <c r="H737" s="8"/>
      <c r="J737" s="8"/>
      <c r="P737" s="5"/>
    </row>
    <row r="738" spans="1:16" x14ac:dyDescent="0.2">
      <c r="A738" s="6"/>
      <c r="G738" s="10"/>
      <c r="H738" s="8"/>
      <c r="J738" s="8"/>
      <c r="P738" s="5"/>
    </row>
    <row r="739" spans="1:16" x14ac:dyDescent="0.2">
      <c r="A739" s="6"/>
      <c r="G739" s="10"/>
      <c r="H739" s="8"/>
      <c r="J739" s="8"/>
      <c r="P739" s="5"/>
    </row>
    <row r="740" spans="1:16" x14ac:dyDescent="0.2">
      <c r="A740" s="6"/>
      <c r="G740" s="10"/>
      <c r="H740" s="8"/>
      <c r="J740" s="8"/>
      <c r="P740" s="5"/>
    </row>
    <row r="741" spans="1:16" x14ac:dyDescent="0.2">
      <c r="A741" s="6"/>
      <c r="G741" s="10"/>
      <c r="H741" s="8"/>
      <c r="J741" s="8"/>
      <c r="P741" s="5"/>
    </row>
    <row r="742" spans="1:16" x14ac:dyDescent="0.2">
      <c r="A742" s="6"/>
      <c r="G742" s="10"/>
      <c r="H742" s="8"/>
      <c r="J742" s="8"/>
      <c r="P742" s="5"/>
    </row>
    <row r="743" spans="1:16" x14ac:dyDescent="0.2">
      <c r="A743" s="6"/>
      <c r="G743" s="10"/>
      <c r="H743" s="8"/>
      <c r="J743" s="8"/>
      <c r="P743" s="5"/>
    </row>
    <row r="744" spans="1:16" x14ac:dyDescent="0.2">
      <c r="A744" s="6"/>
      <c r="G744" s="10"/>
      <c r="H744" s="8"/>
      <c r="J744" s="8"/>
      <c r="P744" s="5"/>
    </row>
    <row r="745" spans="1:16" x14ac:dyDescent="0.2">
      <c r="A745" s="6"/>
      <c r="G745" s="10"/>
      <c r="H745" s="8"/>
      <c r="J745" s="8"/>
      <c r="P745" s="5"/>
    </row>
    <row r="746" spans="1:16" x14ac:dyDescent="0.2">
      <c r="A746" s="6"/>
      <c r="G746" s="10"/>
      <c r="H746" s="8"/>
      <c r="J746" s="8"/>
      <c r="P746" s="5"/>
    </row>
    <row r="747" spans="1:16" x14ac:dyDescent="0.2">
      <c r="A747" s="6"/>
      <c r="G747" s="10"/>
      <c r="H747" s="8"/>
      <c r="J747" s="8"/>
      <c r="P747" s="5"/>
    </row>
    <row r="748" spans="1:16" x14ac:dyDescent="0.2">
      <c r="A748" s="6"/>
      <c r="G748" s="10"/>
      <c r="H748" s="8"/>
      <c r="J748" s="8"/>
      <c r="P748" s="5"/>
    </row>
    <row r="749" spans="1:16" x14ac:dyDescent="0.2">
      <c r="A749" s="6"/>
      <c r="G749" s="10"/>
      <c r="H749" s="8"/>
      <c r="J749" s="8"/>
      <c r="P749" s="5"/>
    </row>
    <row r="750" spans="1:16" x14ac:dyDescent="0.2">
      <c r="A750" s="6"/>
      <c r="G750" s="10"/>
      <c r="H750" s="8"/>
      <c r="J750" s="8"/>
      <c r="P750" s="5"/>
    </row>
    <row r="751" spans="1:16" x14ac:dyDescent="0.2">
      <c r="A751" s="6"/>
      <c r="G751" s="10"/>
      <c r="H751" s="8"/>
      <c r="J751" s="8"/>
      <c r="P751" s="5"/>
    </row>
    <row r="752" spans="1:16" x14ac:dyDescent="0.2">
      <c r="A752" s="6"/>
      <c r="G752" s="10"/>
      <c r="H752" s="8"/>
      <c r="J752" s="8"/>
      <c r="P752" s="5"/>
    </row>
    <row r="753" spans="1:16" x14ac:dyDescent="0.2">
      <c r="A753" s="6"/>
      <c r="G753" s="10"/>
      <c r="H753" s="8"/>
      <c r="J753" s="8"/>
      <c r="P753" s="5"/>
    </row>
    <row r="754" spans="1:16" x14ac:dyDescent="0.2">
      <c r="A754" s="6"/>
      <c r="G754" s="10"/>
      <c r="H754" s="8"/>
      <c r="J754" s="8"/>
      <c r="P754" s="5"/>
    </row>
    <row r="755" spans="1:16" x14ac:dyDescent="0.2">
      <c r="A755" s="6"/>
      <c r="G755" s="10"/>
      <c r="H755" s="8"/>
      <c r="J755" s="8"/>
      <c r="P755" s="5"/>
    </row>
    <row r="756" spans="1:16" x14ac:dyDescent="0.2">
      <c r="A756" s="6"/>
      <c r="G756" s="10"/>
      <c r="H756" s="8"/>
      <c r="J756" s="8"/>
      <c r="P756" s="5"/>
    </row>
    <row r="757" spans="1:16" x14ac:dyDescent="0.2">
      <c r="A757" s="6"/>
      <c r="G757" s="10"/>
      <c r="H757" s="8"/>
      <c r="J757" s="8"/>
      <c r="P757" s="5"/>
    </row>
    <row r="758" spans="1:16" x14ac:dyDescent="0.2">
      <c r="A758" s="6"/>
      <c r="G758" s="10"/>
      <c r="H758" s="8"/>
      <c r="J758" s="8"/>
      <c r="P758" s="5"/>
    </row>
    <row r="759" spans="1:16" x14ac:dyDescent="0.2">
      <c r="A759" s="6"/>
      <c r="G759" s="10"/>
      <c r="H759" s="8"/>
      <c r="J759" s="8"/>
      <c r="P759" s="5"/>
    </row>
    <row r="760" spans="1:16" x14ac:dyDescent="0.2">
      <c r="A760" s="6"/>
      <c r="G760" s="10"/>
      <c r="H760" s="8"/>
      <c r="J760" s="8"/>
      <c r="P760" s="5"/>
    </row>
    <row r="761" spans="1:16" x14ac:dyDescent="0.2">
      <c r="A761" s="6"/>
      <c r="G761" s="10"/>
      <c r="H761" s="8"/>
      <c r="J761" s="8"/>
      <c r="P761" s="5"/>
    </row>
    <row r="762" spans="1:16" x14ac:dyDescent="0.2">
      <c r="A762" s="6"/>
      <c r="G762" s="10"/>
      <c r="H762" s="8"/>
      <c r="J762" s="8"/>
      <c r="P762" s="5"/>
    </row>
    <row r="763" spans="1:16" x14ac:dyDescent="0.2">
      <c r="A763" s="6"/>
      <c r="G763" s="10"/>
      <c r="H763" s="8"/>
      <c r="J763" s="8"/>
      <c r="P763" s="5"/>
    </row>
    <row r="764" spans="1:16" x14ac:dyDescent="0.2">
      <c r="A764" s="6"/>
      <c r="G764" s="10"/>
      <c r="H764" s="8"/>
      <c r="J764" s="8"/>
      <c r="P764" s="5"/>
    </row>
    <row r="765" spans="1:16" x14ac:dyDescent="0.2">
      <c r="A765" s="6"/>
      <c r="G765" s="10"/>
      <c r="H765" s="8"/>
      <c r="J765" s="8"/>
      <c r="P765" s="5"/>
    </row>
    <row r="766" spans="1:16" x14ac:dyDescent="0.2">
      <c r="A766" s="6"/>
      <c r="G766" s="10"/>
      <c r="H766" s="8"/>
      <c r="J766" s="8"/>
      <c r="P766" s="5"/>
    </row>
    <row r="767" spans="1:16" x14ac:dyDescent="0.2">
      <c r="A767" s="6"/>
      <c r="G767" s="10"/>
      <c r="H767" s="8"/>
      <c r="J767" s="8"/>
      <c r="P767" s="5"/>
    </row>
    <row r="768" spans="1:16" x14ac:dyDescent="0.2">
      <c r="A768" s="6"/>
      <c r="G768" s="10"/>
      <c r="H768" s="8"/>
      <c r="J768" s="8"/>
      <c r="P768" s="5"/>
    </row>
    <row r="769" spans="1:16" x14ac:dyDescent="0.2">
      <c r="A769" s="6"/>
      <c r="G769" s="10"/>
      <c r="H769" s="8"/>
      <c r="J769" s="8"/>
      <c r="P769" s="5"/>
    </row>
    <row r="770" spans="1:16" x14ac:dyDescent="0.2">
      <c r="A770" s="6"/>
      <c r="G770" s="10"/>
      <c r="H770" s="8"/>
      <c r="J770" s="8"/>
      <c r="P770" s="5"/>
    </row>
    <row r="771" spans="1:16" x14ac:dyDescent="0.2">
      <c r="A771" s="6"/>
      <c r="G771" s="10"/>
      <c r="H771" s="8"/>
      <c r="J771" s="8"/>
      <c r="P771" s="5"/>
    </row>
    <row r="772" spans="1:16" x14ac:dyDescent="0.2">
      <c r="A772" s="6"/>
      <c r="G772" s="10"/>
      <c r="H772" s="8"/>
      <c r="J772" s="8"/>
      <c r="P772" s="5"/>
    </row>
    <row r="773" spans="1:16" x14ac:dyDescent="0.2">
      <c r="A773" s="6"/>
      <c r="G773" s="10"/>
      <c r="H773" s="8"/>
      <c r="J773" s="8"/>
      <c r="P773" s="5"/>
    </row>
    <row r="774" spans="1:16" x14ac:dyDescent="0.2">
      <c r="A774" s="6"/>
      <c r="G774" s="10"/>
      <c r="H774" s="8"/>
      <c r="J774" s="8"/>
      <c r="P774" s="5"/>
    </row>
    <row r="775" spans="1:16" x14ac:dyDescent="0.2">
      <c r="A775" s="6"/>
      <c r="G775" s="10"/>
      <c r="H775" s="8"/>
      <c r="J775" s="8"/>
      <c r="P775" s="5"/>
    </row>
    <row r="776" spans="1:16" x14ac:dyDescent="0.2">
      <c r="A776" s="6"/>
      <c r="G776" s="10"/>
      <c r="H776" s="8"/>
      <c r="J776" s="8"/>
      <c r="P776" s="5"/>
    </row>
    <row r="777" spans="1:16" x14ac:dyDescent="0.2">
      <c r="A777" s="6"/>
      <c r="G777" s="10"/>
      <c r="H777" s="8"/>
      <c r="J777" s="8"/>
      <c r="P777" s="5"/>
    </row>
    <row r="778" spans="1:16" x14ac:dyDescent="0.2">
      <c r="A778" s="6"/>
      <c r="G778" s="10"/>
      <c r="H778" s="8"/>
      <c r="J778" s="8"/>
      <c r="P778" s="5"/>
    </row>
    <row r="779" spans="1:16" x14ac:dyDescent="0.2">
      <c r="A779" s="6"/>
      <c r="G779" s="10"/>
      <c r="H779" s="8"/>
      <c r="J779" s="8"/>
      <c r="P779" s="5"/>
    </row>
    <row r="780" spans="1:16" x14ac:dyDescent="0.2">
      <c r="A780" s="6"/>
      <c r="G780" s="10"/>
      <c r="H780" s="8"/>
      <c r="J780" s="8"/>
      <c r="P780" s="5"/>
    </row>
    <row r="781" spans="1:16" x14ac:dyDescent="0.2">
      <c r="A781" s="6"/>
      <c r="G781" s="10"/>
      <c r="H781" s="8"/>
      <c r="J781" s="8"/>
      <c r="P781" s="5"/>
    </row>
    <row r="782" spans="1:16" x14ac:dyDescent="0.2">
      <c r="A782" s="6"/>
      <c r="G782" s="10"/>
      <c r="H782" s="8"/>
      <c r="J782" s="8"/>
      <c r="P782" s="5"/>
    </row>
    <row r="783" spans="1:16" x14ac:dyDescent="0.2">
      <c r="A783" s="6"/>
      <c r="G783" s="10"/>
      <c r="H783" s="8"/>
      <c r="J783" s="8"/>
      <c r="P783" s="5"/>
    </row>
    <row r="784" spans="1:16" x14ac:dyDescent="0.2">
      <c r="A784" s="6"/>
      <c r="G784" s="10"/>
      <c r="H784" s="8"/>
      <c r="J784" s="8"/>
      <c r="P784" s="5"/>
    </row>
    <row r="785" spans="1:16" x14ac:dyDescent="0.2">
      <c r="A785" s="6"/>
      <c r="G785" s="10"/>
      <c r="H785" s="8"/>
      <c r="J785" s="8"/>
      <c r="P785" s="5"/>
    </row>
    <row r="786" spans="1:16" x14ac:dyDescent="0.2">
      <c r="A786" s="6"/>
      <c r="G786" s="10"/>
      <c r="H786" s="8"/>
      <c r="J786" s="8"/>
      <c r="P786" s="5"/>
    </row>
    <row r="787" spans="1:16" x14ac:dyDescent="0.2">
      <c r="A787" s="6"/>
      <c r="G787" s="10"/>
      <c r="H787" s="8"/>
      <c r="J787" s="8"/>
      <c r="P787" s="5"/>
    </row>
    <row r="788" spans="1:16" x14ac:dyDescent="0.2">
      <c r="A788" s="6"/>
      <c r="G788" s="10"/>
      <c r="H788" s="8"/>
      <c r="J788" s="8"/>
      <c r="P788" s="5"/>
    </row>
    <row r="789" spans="1:16" x14ac:dyDescent="0.2">
      <c r="A789" s="6"/>
      <c r="G789" s="10"/>
      <c r="H789" s="8"/>
      <c r="J789" s="8"/>
      <c r="P789" s="5"/>
    </row>
    <row r="790" spans="1:16" x14ac:dyDescent="0.2">
      <c r="A790" s="6"/>
      <c r="G790" s="10"/>
      <c r="H790" s="8"/>
      <c r="J790" s="8"/>
      <c r="P790" s="5"/>
    </row>
    <row r="791" spans="1:16" x14ac:dyDescent="0.2">
      <c r="A791" s="6"/>
      <c r="G791" s="10"/>
      <c r="H791" s="8"/>
      <c r="J791" s="8"/>
      <c r="P791" s="5"/>
    </row>
    <row r="792" spans="1:16" x14ac:dyDescent="0.2">
      <c r="A792" s="6"/>
      <c r="G792" s="10"/>
      <c r="H792" s="8"/>
      <c r="J792" s="8"/>
      <c r="P792" s="5"/>
    </row>
    <row r="793" spans="1:16" x14ac:dyDescent="0.2">
      <c r="A793" s="6"/>
      <c r="G793" s="10"/>
      <c r="H793" s="8"/>
      <c r="J793" s="8"/>
      <c r="P793" s="5"/>
    </row>
    <row r="794" spans="1:16" x14ac:dyDescent="0.2">
      <c r="A794" s="6"/>
      <c r="G794" s="10"/>
      <c r="H794" s="8"/>
      <c r="J794" s="8"/>
      <c r="P794" s="5"/>
    </row>
    <row r="795" spans="1:16" x14ac:dyDescent="0.2">
      <c r="A795" s="6"/>
      <c r="G795" s="10"/>
      <c r="H795" s="8"/>
      <c r="J795" s="8"/>
      <c r="P795" s="5"/>
    </row>
    <row r="796" spans="1:16" x14ac:dyDescent="0.2">
      <c r="A796" s="6"/>
      <c r="G796" s="10"/>
      <c r="H796" s="8"/>
      <c r="J796" s="8"/>
      <c r="P796" s="5"/>
    </row>
    <row r="797" spans="1:16" x14ac:dyDescent="0.2">
      <c r="A797" s="6"/>
      <c r="G797" s="10"/>
      <c r="H797" s="8"/>
      <c r="J797" s="8"/>
      <c r="P797" s="5"/>
    </row>
    <row r="798" spans="1:16" x14ac:dyDescent="0.2">
      <c r="A798" s="6"/>
      <c r="G798" s="10"/>
      <c r="H798" s="8"/>
      <c r="J798" s="8"/>
      <c r="P798" s="5"/>
    </row>
    <row r="799" spans="1:16" x14ac:dyDescent="0.2">
      <c r="A799" s="6"/>
      <c r="G799" s="10"/>
      <c r="H799" s="8"/>
      <c r="J799" s="8"/>
      <c r="P799" s="5"/>
    </row>
    <row r="800" spans="1:16" x14ac:dyDescent="0.2">
      <c r="A800" s="6"/>
      <c r="G800" s="10"/>
      <c r="H800" s="8"/>
      <c r="J800" s="8"/>
      <c r="P800" s="5"/>
    </row>
    <row r="801" spans="1:16" x14ac:dyDescent="0.2">
      <c r="A801" s="6"/>
      <c r="G801" s="10"/>
      <c r="H801" s="8"/>
      <c r="J801" s="8"/>
      <c r="P801" s="5"/>
    </row>
    <row r="802" spans="1:16" x14ac:dyDescent="0.2">
      <c r="A802" s="6"/>
      <c r="G802" s="10"/>
      <c r="H802" s="8"/>
      <c r="J802" s="8"/>
      <c r="P802" s="5"/>
    </row>
    <row r="803" spans="1:16" x14ac:dyDescent="0.2">
      <c r="A803" s="6"/>
      <c r="G803" s="10"/>
      <c r="H803" s="8"/>
      <c r="J803" s="8"/>
      <c r="P803" s="5"/>
    </row>
    <row r="804" spans="1:16" x14ac:dyDescent="0.2">
      <c r="A804" s="6"/>
      <c r="G804" s="10"/>
      <c r="H804" s="8"/>
      <c r="J804" s="8"/>
      <c r="P804" s="5"/>
    </row>
    <row r="805" spans="1:16" x14ac:dyDescent="0.2">
      <c r="A805" s="6"/>
      <c r="G805" s="10"/>
      <c r="H805" s="8"/>
      <c r="J805" s="8"/>
      <c r="P805" s="5"/>
    </row>
    <row r="806" spans="1:16" x14ac:dyDescent="0.2">
      <c r="A806" s="6"/>
      <c r="G806" s="10"/>
      <c r="H806" s="8"/>
      <c r="J806" s="8"/>
      <c r="P806" s="5"/>
    </row>
    <row r="807" spans="1:16" x14ac:dyDescent="0.2">
      <c r="A807" s="6"/>
      <c r="G807" s="10"/>
      <c r="H807" s="8"/>
      <c r="J807" s="8"/>
      <c r="P807" s="5"/>
    </row>
    <row r="808" spans="1:16" x14ac:dyDescent="0.2">
      <c r="A808" s="6"/>
      <c r="G808" s="10"/>
      <c r="H808" s="8"/>
      <c r="J808" s="8"/>
      <c r="P808" s="5"/>
    </row>
    <row r="809" spans="1:16" x14ac:dyDescent="0.2">
      <c r="A809" s="6"/>
      <c r="G809" s="10"/>
      <c r="H809" s="8"/>
      <c r="J809" s="8"/>
      <c r="P809" s="5"/>
    </row>
    <row r="810" spans="1:16" x14ac:dyDescent="0.2">
      <c r="A810" s="6"/>
      <c r="G810" s="10"/>
      <c r="H810" s="8"/>
      <c r="J810" s="8"/>
      <c r="P810" s="5"/>
    </row>
    <row r="811" spans="1:16" x14ac:dyDescent="0.2">
      <c r="A811" s="6"/>
      <c r="G811" s="10"/>
      <c r="H811" s="8"/>
      <c r="J811" s="8"/>
      <c r="P811" s="5"/>
    </row>
    <row r="812" spans="1:16" x14ac:dyDescent="0.2">
      <c r="A812" s="6"/>
      <c r="G812" s="10"/>
      <c r="H812" s="8"/>
      <c r="J812" s="8"/>
      <c r="P812" s="5"/>
    </row>
    <row r="813" spans="1:16" x14ac:dyDescent="0.2">
      <c r="A813" s="6"/>
      <c r="G813" s="10"/>
      <c r="H813" s="8"/>
      <c r="J813" s="8"/>
      <c r="P813" s="5"/>
    </row>
    <row r="814" spans="1:16" x14ac:dyDescent="0.2">
      <c r="A814" s="6"/>
      <c r="G814" s="10"/>
      <c r="H814" s="8"/>
      <c r="J814" s="8"/>
      <c r="P814" s="5"/>
    </row>
    <row r="815" spans="1:16" x14ac:dyDescent="0.2">
      <c r="A815" s="6"/>
      <c r="G815" s="10"/>
      <c r="H815" s="8"/>
      <c r="J815" s="8"/>
      <c r="P815" s="5"/>
    </row>
    <row r="816" spans="1:16" x14ac:dyDescent="0.2">
      <c r="A816" s="6"/>
      <c r="G816" s="10"/>
      <c r="H816" s="8"/>
      <c r="J816" s="8"/>
      <c r="P816" s="5"/>
    </row>
    <row r="817" spans="1:16" x14ac:dyDescent="0.2">
      <c r="A817" s="6"/>
      <c r="G817" s="10"/>
      <c r="H817" s="8"/>
      <c r="J817" s="8"/>
      <c r="P817" s="5"/>
    </row>
    <row r="818" spans="1:16" x14ac:dyDescent="0.2">
      <c r="A818" s="6"/>
      <c r="G818" s="10"/>
      <c r="H818" s="8"/>
      <c r="J818" s="8"/>
      <c r="P818" s="5"/>
    </row>
    <row r="819" spans="1:16" x14ac:dyDescent="0.2">
      <c r="A819" s="6"/>
      <c r="G819" s="10"/>
      <c r="H819" s="8"/>
      <c r="J819" s="8"/>
      <c r="P819" s="5"/>
    </row>
    <row r="820" spans="1:16" x14ac:dyDescent="0.2">
      <c r="A820" s="6"/>
      <c r="G820" s="10"/>
      <c r="H820" s="8"/>
      <c r="J820" s="8"/>
      <c r="P820" s="5"/>
    </row>
    <row r="821" spans="1:16" x14ac:dyDescent="0.2">
      <c r="A821" s="6"/>
      <c r="G821" s="10"/>
      <c r="H821" s="8"/>
      <c r="J821" s="8"/>
      <c r="P821" s="5"/>
    </row>
    <row r="822" spans="1:16" x14ac:dyDescent="0.2">
      <c r="A822" s="6"/>
      <c r="G822" s="10"/>
      <c r="H822" s="8"/>
      <c r="J822" s="8"/>
      <c r="P822" s="5"/>
    </row>
    <row r="823" spans="1:16" x14ac:dyDescent="0.2">
      <c r="A823" s="6"/>
      <c r="G823" s="10"/>
      <c r="H823" s="8"/>
      <c r="J823" s="8"/>
      <c r="P823" s="5"/>
    </row>
    <row r="824" spans="1:16" x14ac:dyDescent="0.2">
      <c r="A824" s="6"/>
      <c r="G824" s="10"/>
      <c r="H824" s="8"/>
      <c r="J824" s="8"/>
      <c r="P824" s="5"/>
    </row>
    <row r="825" spans="1:16" x14ac:dyDescent="0.2">
      <c r="A825" s="6"/>
      <c r="G825" s="10"/>
      <c r="H825" s="8"/>
      <c r="J825" s="8"/>
      <c r="P825" s="5"/>
    </row>
    <row r="826" spans="1:16" x14ac:dyDescent="0.2">
      <c r="A826" s="6"/>
      <c r="G826" s="10"/>
      <c r="H826" s="8"/>
      <c r="J826" s="8"/>
      <c r="P826" s="5"/>
    </row>
    <row r="827" spans="1:16" x14ac:dyDescent="0.2">
      <c r="A827" s="6"/>
      <c r="G827" s="10"/>
      <c r="H827" s="8"/>
      <c r="J827" s="8"/>
      <c r="P827" s="5"/>
    </row>
    <row r="828" spans="1:16" x14ac:dyDescent="0.2">
      <c r="A828" s="6"/>
      <c r="G828" s="10"/>
      <c r="H828" s="8"/>
      <c r="J828" s="8"/>
      <c r="P828" s="5"/>
    </row>
    <row r="829" spans="1:16" x14ac:dyDescent="0.2">
      <c r="A829" s="6"/>
      <c r="G829" s="10"/>
      <c r="H829" s="8"/>
      <c r="J829" s="8"/>
      <c r="P829" s="5"/>
    </row>
    <row r="830" spans="1:16" x14ac:dyDescent="0.2">
      <c r="A830" s="6"/>
      <c r="G830" s="10"/>
      <c r="H830" s="8"/>
      <c r="J830" s="8"/>
      <c r="P830" s="5"/>
    </row>
    <row r="831" spans="1:16" x14ac:dyDescent="0.2">
      <c r="A831" s="6"/>
      <c r="G831" s="10"/>
      <c r="H831" s="8"/>
      <c r="J831" s="8"/>
      <c r="P831" s="5"/>
    </row>
    <row r="832" spans="1:16" x14ac:dyDescent="0.2">
      <c r="A832" s="6"/>
      <c r="G832" s="10"/>
      <c r="H832" s="8"/>
      <c r="J832" s="8"/>
      <c r="P832" s="5"/>
    </row>
    <row r="833" spans="1:16" x14ac:dyDescent="0.2">
      <c r="A833" s="6"/>
      <c r="G833" s="10"/>
      <c r="H833" s="8"/>
      <c r="J833" s="8"/>
      <c r="P833" s="5"/>
    </row>
    <row r="834" spans="1:16" x14ac:dyDescent="0.2">
      <c r="A834" s="6"/>
      <c r="G834" s="10"/>
      <c r="H834" s="8"/>
      <c r="J834" s="8"/>
      <c r="P834" s="5"/>
    </row>
    <row r="835" spans="1:16" x14ac:dyDescent="0.2">
      <c r="A835" s="6"/>
      <c r="G835" s="10"/>
      <c r="H835" s="8"/>
      <c r="J835" s="8"/>
      <c r="P835" s="5"/>
    </row>
    <row r="836" spans="1:16" x14ac:dyDescent="0.2">
      <c r="A836" s="6"/>
      <c r="G836" s="10"/>
      <c r="H836" s="8"/>
      <c r="J836" s="8"/>
      <c r="P836" s="5"/>
    </row>
    <row r="837" spans="1:16" x14ac:dyDescent="0.2">
      <c r="A837" s="6"/>
      <c r="G837" s="10"/>
      <c r="H837" s="8"/>
      <c r="J837" s="8"/>
      <c r="P837" s="5"/>
    </row>
    <row r="838" spans="1:16" x14ac:dyDescent="0.2">
      <c r="A838" s="6"/>
      <c r="G838" s="10"/>
      <c r="H838" s="8"/>
      <c r="J838" s="8"/>
      <c r="P838" s="5"/>
    </row>
    <row r="839" spans="1:16" x14ac:dyDescent="0.2">
      <c r="A839" s="6"/>
      <c r="G839" s="10"/>
      <c r="H839" s="8"/>
      <c r="J839" s="8"/>
      <c r="P839" s="5"/>
    </row>
    <row r="840" spans="1:16" x14ac:dyDescent="0.2">
      <c r="A840" s="6"/>
      <c r="G840" s="10"/>
      <c r="H840" s="8"/>
      <c r="J840" s="8"/>
      <c r="P840" s="5"/>
    </row>
    <row r="841" spans="1:16" x14ac:dyDescent="0.2">
      <c r="A841" s="6"/>
      <c r="G841" s="10"/>
      <c r="H841" s="8"/>
      <c r="J841" s="8"/>
      <c r="P841" s="5"/>
    </row>
    <row r="842" spans="1:16" x14ac:dyDescent="0.2">
      <c r="A842" s="6"/>
      <c r="G842" s="10"/>
      <c r="H842" s="8"/>
      <c r="J842" s="8"/>
      <c r="P842" s="5"/>
    </row>
    <row r="843" spans="1:16" x14ac:dyDescent="0.2">
      <c r="A843" s="6"/>
      <c r="G843" s="10"/>
      <c r="H843" s="8"/>
      <c r="J843" s="8"/>
      <c r="P843" s="5"/>
    </row>
    <row r="844" spans="1:16" x14ac:dyDescent="0.2">
      <c r="A844" s="6"/>
      <c r="G844" s="10"/>
      <c r="H844" s="8"/>
      <c r="J844" s="8"/>
      <c r="P844" s="5"/>
    </row>
    <row r="845" spans="1:16" x14ac:dyDescent="0.2">
      <c r="A845" s="6"/>
      <c r="G845" s="10"/>
      <c r="H845" s="8"/>
      <c r="J845" s="8"/>
      <c r="P845" s="5"/>
    </row>
    <row r="846" spans="1:16" x14ac:dyDescent="0.2">
      <c r="A846" s="6"/>
      <c r="G846" s="10"/>
      <c r="H846" s="8"/>
      <c r="J846" s="8"/>
      <c r="P846" s="5"/>
    </row>
    <row r="847" spans="1:16" x14ac:dyDescent="0.2">
      <c r="A847" s="6"/>
      <c r="G847" s="10"/>
      <c r="H847" s="8"/>
      <c r="J847" s="8"/>
      <c r="P847" s="5"/>
    </row>
    <row r="848" spans="1:16" x14ac:dyDescent="0.2">
      <c r="A848" s="6"/>
      <c r="G848" s="10"/>
      <c r="H848" s="8"/>
      <c r="J848" s="8"/>
      <c r="P848" s="5"/>
    </row>
    <row r="849" spans="1:16" x14ac:dyDescent="0.2">
      <c r="A849" s="6"/>
      <c r="G849" s="10"/>
      <c r="H849" s="8"/>
      <c r="J849" s="8"/>
      <c r="P849" s="5"/>
    </row>
    <row r="850" spans="1:16" x14ac:dyDescent="0.2">
      <c r="A850" s="6"/>
      <c r="G850" s="10"/>
      <c r="H850" s="8"/>
      <c r="J850" s="8"/>
      <c r="P850" s="5"/>
    </row>
    <row r="851" spans="1:16" x14ac:dyDescent="0.2">
      <c r="A851" s="6"/>
      <c r="G851" s="10"/>
      <c r="H851" s="8"/>
      <c r="J851" s="8"/>
      <c r="P851" s="5"/>
    </row>
    <row r="852" spans="1:16" x14ac:dyDescent="0.2">
      <c r="A852" s="6"/>
      <c r="G852" s="10"/>
      <c r="H852" s="8"/>
      <c r="J852" s="8"/>
      <c r="P852" s="5"/>
    </row>
    <row r="853" spans="1:16" x14ac:dyDescent="0.2">
      <c r="A853" s="6"/>
      <c r="G853" s="10"/>
      <c r="H853" s="8"/>
      <c r="J853" s="8"/>
      <c r="P853" s="5"/>
    </row>
    <row r="854" spans="1:16" x14ac:dyDescent="0.2">
      <c r="A854" s="6"/>
      <c r="G854" s="10"/>
      <c r="H854" s="8"/>
      <c r="J854" s="8"/>
      <c r="P854" s="5"/>
    </row>
    <row r="855" spans="1:16" x14ac:dyDescent="0.2">
      <c r="A855" s="6"/>
      <c r="G855" s="10"/>
      <c r="H855" s="8"/>
      <c r="J855" s="8"/>
      <c r="P855" s="5"/>
    </row>
    <row r="856" spans="1:16" x14ac:dyDescent="0.2">
      <c r="A856" s="6"/>
      <c r="G856" s="10"/>
      <c r="H856" s="8"/>
      <c r="J856" s="8"/>
      <c r="P856" s="5"/>
    </row>
    <row r="857" spans="1:16" x14ac:dyDescent="0.2">
      <c r="A857" s="6"/>
      <c r="G857" s="10"/>
      <c r="H857" s="8"/>
      <c r="J857" s="8"/>
      <c r="P857" s="5"/>
    </row>
    <row r="858" spans="1:16" x14ac:dyDescent="0.2">
      <c r="A858" s="6"/>
      <c r="G858" s="10"/>
      <c r="H858" s="8"/>
      <c r="J858" s="8"/>
      <c r="P858" s="5"/>
    </row>
    <row r="859" spans="1:16" x14ac:dyDescent="0.2">
      <c r="A859" s="6"/>
      <c r="G859" s="10"/>
      <c r="H859" s="8"/>
      <c r="J859" s="8"/>
      <c r="P859" s="5"/>
    </row>
    <row r="860" spans="1:16" x14ac:dyDescent="0.2">
      <c r="A860" s="6"/>
      <c r="G860" s="10"/>
      <c r="H860" s="8"/>
      <c r="J860" s="8"/>
      <c r="P860" s="5"/>
    </row>
    <row r="861" spans="1:16" x14ac:dyDescent="0.2">
      <c r="A861" s="6"/>
      <c r="G861" s="10"/>
      <c r="H861" s="8"/>
      <c r="J861" s="8"/>
      <c r="P861" s="5"/>
    </row>
    <row r="862" spans="1:16" x14ac:dyDescent="0.2">
      <c r="A862" s="6"/>
      <c r="G862" s="10"/>
      <c r="H862" s="8"/>
      <c r="J862" s="8"/>
      <c r="P862" s="5"/>
    </row>
    <row r="863" spans="1:16" x14ac:dyDescent="0.2">
      <c r="A863" s="6"/>
      <c r="G863" s="10"/>
      <c r="H863" s="8"/>
      <c r="J863" s="8"/>
      <c r="P863" s="5"/>
    </row>
    <row r="864" spans="1:16" x14ac:dyDescent="0.2">
      <c r="A864" s="6"/>
      <c r="G864" s="10"/>
      <c r="H864" s="8"/>
      <c r="J864" s="8"/>
      <c r="P864" s="5"/>
    </row>
    <row r="865" spans="1:16" x14ac:dyDescent="0.2">
      <c r="A865" s="6"/>
      <c r="G865" s="10"/>
      <c r="H865" s="8"/>
      <c r="J865" s="8"/>
      <c r="P865" s="5"/>
    </row>
    <row r="866" spans="1:16" x14ac:dyDescent="0.2">
      <c r="A866" s="6"/>
      <c r="G866" s="10"/>
      <c r="H866" s="8"/>
      <c r="J866" s="8"/>
      <c r="P866" s="5"/>
    </row>
    <row r="867" spans="1:16" x14ac:dyDescent="0.2">
      <c r="A867" s="6"/>
      <c r="G867" s="10"/>
      <c r="H867" s="8"/>
      <c r="J867" s="8"/>
      <c r="P867" s="5"/>
    </row>
    <row r="868" spans="1:16" x14ac:dyDescent="0.2">
      <c r="A868" s="6"/>
      <c r="G868" s="10"/>
      <c r="H868" s="8"/>
      <c r="J868" s="8"/>
      <c r="P868" s="5"/>
    </row>
    <row r="869" spans="1:16" x14ac:dyDescent="0.2">
      <c r="A869" s="6"/>
      <c r="G869" s="10"/>
      <c r="H869" s="8"/>
      <c r="J869" s="8"/>
      <c r="P869" s="5"/>
    </row>
    <row r="870" spans="1:16" x14ac:dyDescent="0.2">
      <c r="A870" s="6"/>
      <c r="G870" s="10"/>
      <c r="H870" s="8"/>
      <c r="J870" s="8"/>
      <c r="P870" s="5"/>
    </row>
    <row r="871" spans="1:16" x14ac:dyDescent="0.2">
      <c r="A871" s="6"/>
      <c r="G871" s="10"/>
      <c r="H871" s="8"/>
      <c r="J871" s="8"/>
      <c r="P871" s="5"/>
    </row>
    <row r="872" spans="1:16" x14ac:dyDescent="0.2">
      <c r="A872" s="6"/>
      <c r="G872" s="10"/>
      <c r="H872" s="8"/>
      <c r="J872" s="8"/>
      <c r="P872" s="5"/>
    </row>
    <row r="873" spans="1:16" x14ac:dyDescent="0.2">
      <c r="A873" s="6"/>
      <c r="G873" s="10"/>
      <c r="H873" s="8"/>
      <c r="J873" s="8"/>
      <c r="P873" s="5"/>
    </row>
    <row r="874" spans="1:16" x14ac:dyDescent="0.2">
      <c r="A874" s="6"/>
      <c r="G874" s="10"/>
      <c r="H874" s="8"/>
      <c r="J874" s="8"/>
      <c r="P874" s="5"/>
    </row>
    <row r="875" spans="1:16" x14ac:dyDescent="0.2">
      <c r="A875" s="6"/>
      <c r="G875" s="10"/>
      <c r="H875" s="8"/>
      <c r="J875" s="8"/>
      <c r="P875" s="5"/>
    </row>
    <row r="876" spans="1:16" x14ac:dyDescent="0.2">
      <c r="A876" s="6"/>
      <c r="G876" s="10"/>
      <c r="H876" s="8"/>
      <c r="J876" s="8"/>
      <c r="P876" s="5"/>
    </row>
    <row r="877" spans="1:16" x14ac:dyDescent="0.2">
      <c r="A877" s="6"/>
      <c r="G877" s="10"/>
      <c r="H877" s="8"/>
      <c r="J877" s="8"/>
      <c r="P877" s="5"/>
    </row>
    <row r="878" spans="1:16" x14ac:dyDescent="0.2">
      <c r="A878" s="6"/>
      <c r="G878" s="10"/>
      <c r="H878" s="8"/>
      <c r="J878" s="8"/>
      <c r="P878" s="5"/>
    </row>
    <row r="879" spans="1:16" x14ac:dyDescent="0.2">
      <c r="A879" s="6"/>
      <c r="G879" s="10"/>
      <c r="H879" s="8"/>
      <c r="J879" s="8"/>
      <c r="P879" s="5"/>
    </row>
    <row r="880" spans="1:16" x14ac:dyDescent="0.2">
      <c r="A880" s="6"/>
      <c r="G880" s="10"/>
      <c r="H880" s="8"/>
      <c r="J880" s="8"/>
      <c r="P880" s="5"/>
    </row>
    <row r="881" spans="1:16" x14ac:dyDescent="0.2">
      <c r="A881" s="6"/>
      <c r="G881" s="10"/>
      <c r="H881" s="8"/>
      <c r="J881" s="8"/>
      <c r="P881" s="5"/>
    </row>
    <row r="882" spans="1:16" x14ac:dyDescent="0.2">
      <c r="A882" s="6"/>
      <c r="G882" s="10"/>
      <c r="H882" s="8"/>
      <c r="J882" s="8"/>
      <c r="P882" s="5"/>
    </row>
    <row r="883" spans="1:16" x14ac:dyDescent="0.2">
      <c r="A883" s="6"/>
      <c r="G883" s="10"/>
      <c r="H883" s="8"/>
      <c r="J883" s="8"/>
      <c r="P883" s="5"/>
    </row>
    <row r="884" spans="1:16" x14ac:dyDescent="0.2">
      <c r="A884" s="6"/>
      <c r="G884" s="10"/>
      <c r="H884" s="8"/>
      <c r="J884" s="8"/>
      <c r="P884" s="5"/>
    </row>
    <row r="885" spans="1:16" x14ac:dyDescent="0.2">
      <c r="A885" s="6"/>
      <c r="G885" s="10"/>
      <c r="H885" s="8"/>
      <c r="J885" s="8"/>
      <c r="P885" s="5"/>
    </row>
    <row r="886" spans="1:16" x14ac:dyDescent="0.2">
      <c r="A886" s="6"/>
      <c r="G886" s="10"/>
      <c r="H886" s="8"/>
      <c r="J886" s="8"/>
      <c r="P886" s="5"/>
    </row>
    <row r="887" spans="1:16" x14ac:dyDescent="0.2">
      <c r="A887" s="6"/>
      <c r="G887" s="10"/>
      <c r="H887" s="8"/>
      <c r="J887" s="8"/>
      <c r="P887" s="5"/>
    </row>
    <row r="888" spans="1:16" x14ac:dyDescent="0.2">
      <c r="A888" s="6"/>
      <c r="G888" s="10"/>
      <c r="H888" s="8"/>
      <c r="J888" s="8"/>
      <c r="P888" s="5"/>
    </row>
    <row r="889" spans="1:16" x14ac:dyDescent="0.2">
      <c r="A889" s="6"/>
      <c r="G889" s="10"/>
      <c r="H889" s="8"/>
      <c r="J889" s="8"/>
      <c r="P889" s="5"/>
    </row>
    <row r="890" spans="1:16" x14ac:dyDescent="0.2">
      <c r="A890" s="6"/>
      <c r="G890" s="10"/>
      <c r="H890" s="8"/>
      <c r="J890" s="8"/>
      <c r="P890" s="5"/>
    </row>
    <row r="891" spans="1:16" x14ac:dyDescent="0.2">
      <c r="A891" s="6"/>
      <c r="G891" s="10"/>
      <c r="H891" s="8"/>
      <c r="J891" s="8"/>
      <c r="P891" s="5"/>
    </row>
    <row r="892" spans="1:16" x14ac:dyDescent="0.2">
      <c r="A892" s="6"/>
      <c r="G892" s="10"/>
      <c r="H892" s="8"/>
      <c r="J892" s="8"/>
      <c r="P892" s="5"/>
    </row>
    <row r="893" spans="1:16" x14ac:dyDescent="0.2">
      <c r="A893" s="6"/>
      <c r="G893" s="10"/>
      <c r="H893" s="8"/>
      <c r="J893" s="8"/>
      <c r="P893" s="5"/>
    </row>
    <row r="894" spans="1:16" x14ac:dyDescent="0.2">
      <c r="A894" s="6"/>
      <c r="G894" s="10"/>
      <c r="H894" s="8"/>
      <c r="J894" s="8"/>
      <c r="P894" s="5"/>
    </row>
    <row r="895" spans="1:16" x14ac:dyDescent="0.2">
      <c r="A895" s="6"/>
      <c r="G895" s="10"/>
      <c r="H895" s="8"/>
      <c r="J895" s="8"/>
      <c r="P895" s="5"/>
    </row>
    <row r="896" spans="1:16" x14ac:dyDescent="0.2">
      <c r="A896" s="6"/>
      <c r="G896" s="10"/>
      <c r="H896" s="8"/>
      <c r="J896" s="8"/>
      <c r="P896" s="5"/>
    </row>
    <row r="897" spans="1:16" x14ac:dyDescent="0.2">
      <c r="A897" s="6"/>
      <c r="G897" s="10"/>
      <c r="H897" s="8"/>
      <c r="J897" s="8"/>
      <c r="P897" s="5"/>
    </row>
    <row r="898" spans="1:16" x14ac:dyDescent="0.2">
      <c r="A898" s="6"/>
      <c r="G898" s="10"/>
      <c r="H898" s="8"/>
      <c r="J898" s="8"/>
      <c r="P898" s="5"/>
    </row>
    <row r="899" spans="1:16" x14ac:dyDescent="0.2">
      <c r="A899" s="6"/>
      <c r="G899" s="10"/>
      <c r="H899" s="8"/>
      <c r="J899" s="8"/>
      <c r="P899" s="5"/>
    </row>
    <row r="900" spans="1:16" x14ac:dyDescent="0.2">
      <c r="A900" s="6"/>
      <c r="G900" s="10"/>
      <c r="H900" s="8"/>
      <c r="J900" s="8"/>
      <c r="P900" s="5"/>
    </row>
    <row r="901" spans="1:16" x14ac:dyDescent="0.2">
      <c r="A901" s="6"/>
      <c r="G901" s="10"/>
      <c r="H901" s="8"/>
      <c r="J901" s="8"/>
      <c r="P901" s="5"/>
    </row>
    <row r="902" spans="1:16" x14ac:dyDescent="0.2">
      <c r="A902" s="6"/>
      <c r="G902" s="10"/>
      <c r="H902" s="8"/>
      <c r="J902" s="8"/>
      <c r="P902" s="5"/>
    </row>
    <row r="903" spans="1:16" x14ac:dyDescent="0.2">
      <c r="A903" s="6"/>
      <c r="G903" s="10"/>
      <c r="H903" s="8"/>
      <c r="J903" s="8"/>
      <c r="P903" s="5"/>
    </row>
    <row r="904" spans="1:16" x14ac:dyDescent="0.2">
      <c r="A904" s="6"/>
      <c r="G904" s="10"/>
      <c r="H904" s="8"/>
      <c r="J904" s="8"/>
      <c r="P904" s="5"/>
    </row>
    <row r="905" spans="1:16" x14ac:dyDescent="0.2">
      <c r="A905" s="6"/>
      <c r="G905" s="10"/>
      <c r="H905" s="8"/>
      <c r="J905" s="8"/>
      <c r="P905" s="5"/>
    </row>
    <row r="906" spans="1:16" x14ac:dyDescent="0.2">
      <c r="A906" s="6"/>
      <c r="G906" s="10"/>
      <c r="H906" s="8"/>
      <c r="J906" s="8"/>
      <c r="P906" s="5"/>
    </row>
    <row r="907" spans="1:16" x14ac:dyDescent="0.2">
      <c r="A907" s="6"/>
      <c r="G907" s="10"/>
      <c r="H907" s="8"/>
      <c r="J907" s="8"/>
      <c r="P907" s="5"/>
    </row>
    <row r="908" spans="1:16" x14ac:dyDescent="0.2">
      <c r="A908" s="6"/>
      <c r="G908" s="10"/>
      <c r="H908" s="8"/>
      <c r="J908" s="8"/>
      <c r="P908" s="5"/>
    </row>
    <row r="909" spans="1:16" x14ac:dyDescent="0.2">
      <c r="A909" s="6"/>
      <c r="G909" s="10"/>
      <c r="H909" s="8"/>
      <c r="J909" s="8"/>
      <c r="P909" s="5"/>
    </row>
    <row r="910" spans="1:16" x14ac:dyDescent="0.2">
      <c r="A910" s="6"/>
      <c r="G910" s="10"/>
      <c r="H910" s="8"/>
      <c r="J910" s="8"/>
      <c r="P910" s="5"/>
    </row>
    <row r="911" spans="1:16" x14ac:dyDescent="0.2">
      <c r="A911" s="6"/>
      <c r="G911" s="10"/>
      <c r="H911" s="8"/>
      <c r="J911" s="8"/>
      <c r="P911" s="5"/>
    </row>
    <row r="912" spans="1:16" x14ac:dyDescent="0.2">
      <c r="A912" s="6"/>
      <c r="G912" s="10"/>
      <c r="H912" s="8"/>
      <c r="J912" s="8"/>
      <c r="P912" s="5"/>
    </row>
    <row r="913" spans="1:16" x14ac:dyDescent="0.2">
      <c r="A913" s="6"/>
      <c r="G913" s="10"/>
      <c r="H913" s="8"/>
      <c r="J913" s="8"/>
      <c r="P913" s="5"/>
    </row>
    <row r="914" spans="1:16" x14ac:dyDescent="0.2">
      <c r="A914" s="6"/>
      <c r="G914" s="10"/>
      <c r="H914" s="8"/>
      <c r="J914" s="8"/>
      <c r="P914" s="5"/>
    </row>
    <row r="915" spans="1:16" x14ac:dyDescent="0.2">
      <c r="A915" s="6"/>
      <c r="G915" s="10"/>
      <c r="H915" s="8"/>
      <c r="J915" s="8"/>
      <c r="P915" s="5"/>
    </row>
    <row r="916" spans="1:16" x14ac:dyDescent="0.2">
      <c r="A916" s="6"/>
      <c r="G916" s="10"/>
      <c r="H916" s="8"/>
      <c r="J916" s="8"/>
      <c r="P916" s="5"/>
    </row>
    <row r="917" spans="1:16" x14ac:dyDescent="0.2">
      <c r="A917" s="6"/>
      <c r="G917" s="10"/>
      <c r="H917" s="8"/>
      <c r="J917" s="8"/>
      <c r="P917" s="5"/>
    </row>
    <row r="918" spans="1:16" x14ac:dyDescent="0.2">
      <c r="A918" s="6"/>
      <c r="G918" s="10"/>
      <c r="H918" s="8"/>
      <c r="J918" s="8"/>
      <c r="P918" s="5"/>
    </row>
    <row r="919" spans="1:16" x14ac:dyDescent="0.2">
      <c r="A919" s="6"/>
      <c r="G919" s="10"/>
      <c r="H919" s="8"/>
      <c r="J919" s="8"/>
      <c r="P919" s="5"/>
    </row>
    <row r="920" spans="1:16" x14ac:dyDescent="0.2">
      <c r="A920" s="6"/>
      <c r="G920" s="10"/>
      <c r="H920" s="8"/>
      <c r="J920" s="8"/>
      <c r="P920" s="5"/>
    </row>
    <row r="921" spans="1:16" x14ac:dyDescent="0.2">
      <c r="A921" s="6"/>
      <c r="G921" s="10"/>
      <c r="H921" s="8"/>
      <c r="J921" s="8"/>
      <c r="P921" s="5"/>
    </row>
    <row r="922" spans="1:16" x14ac:dyDescent="0.2">
      <c r="A922" s="6"/>
      <c r="G922" s="10"/>
      <c r="H922" s="8"/>
      <c r="J922" s="8"/>
      <c r="P922" s="5"/>
    </row>
    <row r="923" spans="1:16" x14ac:dyDescent="0.2">
      <c r="A923" s="6"/>
      <c r="G923" s="10"/>
      <c r="H923" s="8"/>
      <c r="J923" s="8"/>
      <c r="P923" s="5"/>
    </row>
    <row r="924" spans="1:16" x14ac:dyDescent="0.2">
      <c r="A924" s="6"/>
      <c r="G924" s="10"/>
      <c r="H924" s="8"/>
      <c r="J924" s="8"/>
      <c r="P924" s="5"/>
    </row>
    <row r="925" spans="1:16" x14ac:dyDescent="0.2">
      <c r="A925" s="6"/>
      <c r="G925" s="10"/>
      <c r="H925" s="8"/>
      <c r="J925" s="8"/>
      <c r="P925" s="5"/>
    </row>
    <row r="926" spans="1:16" x14ac:dyDescent="0.2">
      <c r="A926" s="6"/>
      <c r="G926" s="10"/>
      <c r="H926" s="8"/>
      <c r="J926" s="8"/>
      <c r="P926" s="5"/>
    </row>
    <row r="927" spans="1:16" x14ac:dyDescent="0.2">
      <c r="A927" s="6"/>
      <c r="G927" s="10"/>
      <c r="H927" s="8"/>
      <c r="J927" s="8"/>
      <c r="P927" s="5"/>
    </row>
    <row r="928" spans="1:16" x14ac:dyDescent="0.2">
      <c r="A928" s="6"/>
      <c r="G928" s="10"/>
      <c r="H928" s="8"/>
      <c r="J928" s="8"/>
      <c r="P928" s="5"/>
    </row>
    <row r="929" spans="1:16" x14ac:dyDescent="0.2">
      <c r="A929" s="6"/>
      <c r="G929" s="10"/>
      <c r="H929" s="8"/>
      <c r="J929" s="8"/>
      <c r="P929" s="5"/>
    </row>
    <row r="930" spans="1:16" x14ac:dyDescent="0.2">
      <c r="A930" s="6"/>
      <c r="G930" s="10"/>
      <c r="H930" s="8"/>
      <c r="J930" s="8"/>
      <c r="P930" s="5"/>
    </row>
    <row r="931" spans="1:16" x14ac:dyDescent="0.2">
      <c r="A931" s="6"/>
      <c r="G931" s="10"/>
      <c r="H931" s="8"/>
      <c r="J931" s="8"/>
      <c r="P931" s="5"/>
    </row>
    <row r="932" spans="1:16" x14ac:dyDescent="0.2">
      <c r="A932" s="6"/>
      <c r="G932" s="10"/>
      <c r="H932" s="8"/>
      <c r="J932" s="8"/>
      <c r="P932" s="5"/>
    </row>
    <row r="933" spans="1:16" x14ac:dyDescent="0.2">
      <c r="A933" s="6"/>
      <c r="G933" s="10"/>
      <c r="H933" s="8"/>
      <c r="J933" s="8"/>
      <c r="P933" s="5"/>
    </row>
    <row r="934" spans="1:16" x14ac:dyDescent="0.2">
      <c r="A934" s="6"/>
      <c r="G934" s="10"/>
      <c r="H934" s="8"/>
      <c r="J934" s="8"/>
      <c r="P934" s="5"/>
    </row>
    <row r="935" spans="1:16" x14ac:dyDescent="0.2">
      <c r="A935" s="6"/>
      <c r="G935" s="10"/>
      <c r="H935" s="8"/>
      <c r="J935" s="8"/>
      <c r="P935" s="5"/>
    </row>
    <row r="936" spans="1:16" x14ac:dyDescent="0.2">
      <c r="A936" s="6"/>
      <c r="G936" s="10"/>
      <c r="H936" s="8"/>
      <c r="J936" s="8"/>
      <c r="P936" s="5"/>
    </row>
    <row r="937" spans="1:16" x14ac:dyDescent="0.2">
      <c r="A937" s="6"/>
      <c r="G937" s="10"/>
      <c r="H937" s="8"/>
      <c r="J937" s="8"/>
      <c r="P937" s="5"/>
    </row>
    <row r="938" spans="1:16" x14ac:dyDescent="0.2">
      <c r="A938" s="6"/>
      <c r="G938" s="10"/>
      <c r="H938" s="8"/>
      <c r="J938" s="8"/>
      <c r="P938" s="5"/>
    </row>
    <row r="939" spans="1:16" x14ac:dyDescent="0.2">
      <c r="A939" s="6"/>
      <c r="G939" s="10"/>
      <c r="H939" s="8"/>
      <c r="J939" s="8"/>
      <c r="P939" s="5"/>
    </row>
    <row r="940" spans="1:16" x14ac:dyDescent="0.2">
      <c r="A940" s="6"/>
      <c r="G940" s="10"/>
      <c r="H940" s="8"/>
      <c r="J940" s="8"/>
      <c r="P940" s="5"/>
    </row>
    <row r="941" spans="1:16" x14ac:dyDescent="0.2">
      <c r="A941" s="6"/>
      <c r="G941" s="10"/>
      <c r="H941" s="8"/>
      <c r="J941" s="8"/>
      <c r="P941" s="5"/>
    </row>
    <row r="942" spans="1:16" x14ac:dyDescent="0.2">
      <c r="A942" s="6"/>
      <c r="G942" s="10"/>
      <c r="H942" s="8"/>
      <c r="J942" s="8"/>
      <c r="P942" s="5"/>
    </row>
    <row r="943" spans="1:16" x14ac:dyDescent="0.2">
      <c r="A943" s="6"/>
      <c r="G943" s="10"/>
      <c r="H943" s="8"/>
      <c r="J943" s="8"/>
      <c r="P943" s="5"/>
    </row>
    <row r="944" spans="1:16" x14ac:dyDescent="0.2">
      <c r="A944" s="6"/>
      <c r="G944" s="10"/>
      <c r="H944" s="8"/>
      <c r="J944" s="8"/>
      <c r="P944" s="5"/>
    </row>
    <row r="945" spans="1:16" x14ac:dyDescent="0.2">
      <c r="A945" s="6"/>
      <c r="G945" s="10"/>
      <c r="H945" s="8"/>
      <c r="J945" s="8"/>
      <c r="P945" s="5"/>
    </row>
    <row r="946" spans="1:16" x14ac:dyDescent="0.2">
      <c r="A946" s="6"/>
      <c r="G946" s="10"/>
      <c r="H946" s="8"/>
      <c r="J946" s="8"/>
      <c r="P946" s="5"/>
    </row>
    <row r="947" spans="1:16" x14ac:dyDescent="0.2">
      <c r="A947" s="6"/>
      <c r="G947" s="10"/>
      <c r="H947" s="8"/>
      <c r="J947" s="8"/>
      <c r="P947" s="5"/>
    </row>
    <row r="948" spans="1:16" x14ac:dyDescent="0.2">
      <c r="A948" s="6"/>
      <c r="G948" s="10"/>
      <c r="H948" s="8"/>
      <c r="J948" s="8"/>
      <c r="P948" s="5"/>
    </row>
    <row r="949" spans="1:16" x14ac:dyDescent="0.2">
      <c r="A949" s="6"/>
      <c r="G949" s="10"/>
      <c r="H949" s="8"/>
      <c r="J949" s="8"/>
      <c r="P949" s="5"/>
    </row>
    <row r="950" spans="1:16" x14ac:dyDescent="0.2">
      <c r="A950" s="6"/>
      <c r="G950" s="10"/>
      <c r="H950" s="8"/>
      <c r="J950" s="8"/>
      <c r="P950" s="5"/>
    </row>
    <row r="951" spans="1:16" x14ac:dyDescent="0.2">
      <c r="A951" s="6"/>
      <c r="G951" s="10"/>
      <c r="H951" s="8"/>
      <c r="J951" s="8"/>
      <c r="P951" s="5"/>
    </row>
    <row r="952" spans="1:16" x14ac:dyDescent="0.2">
      <c r="A952" s="6"/>
      <c r="G952" s="10"/>
      <c r="H952" s="8"/>
      <c r="J952" s="8"/>
      <c r="P952" s="5"/>
    </row>
    <row r="953" spans="1:16" x14ac:dyDescent="0.2">
      <c r="A953" s="6"/>
      <c r="G953" s="10"/>
      <c r="H953" s="8"/>
      <c r="J953" s="8"/>
      <c r="P953" s="5"/>
    </row>
    <row r="954" spans="1:16" x14ac:dyDescent="0.2">
      <c r="A954" s="6"/>
      <c r="G954" s="10"/>
      <c r="H954" s="8"/>
      <c r="J954" s="8"/>
      <c r="P954" s="5"/>
    </row>
    <row r="955" spans="1:16" x14ac:dyDescent="0.2">
      <c r="A955" s="6"/>
      <c r="G955" s="10"/>
      <c r="H955" s="8"/>
      <c r="J955" s="8"/>
      <c r="P955" s="5"/>
    </row>
    <row r="956" spans="1:16" x14ac:dyDescent="0.2">
      <c r="A956" s="6"/>
      <c r="G956" s="10"/>
      <c r="H956" s="8"/>
      <c r="J956" s="8"/>
      <c r="P956" s="5"/>
    </row>
    <row r="957" spans="1:16" x14ac:dyDescent="0.2">
      <c r="A957" s="6"/>
      <c r="G957" s="10"/>
      <c r="H957" s="8"/>
      <c r="J957" s="8"/>
      <c r="P957" s="5"/>
    </row>
    <row r="958" spans="1:16" x14ac:dyDescent="0.2">
      <c r="A958" s="6"/>
      <c r="G958" s="10"/>
      <c r="H958" s="8"/>
      <c r="J958" s="8"/>
      <c r="P958" s="5"/>
    </row>
    <row r="959" spans="1:16" x14ac:dyDescent="0.2">
      <c r="A959" s="6"/>
      <c r="G959" s="10"/>
      <c r="H959" s="8"/>
      <c r="J959" s="8"/>
      <c r="P959" s="5"/>
    </row>
    <row r="960" spans="1:16" x14ac:dyDescent="0.2">
      <c r="A960" s="6"/>
      <c r="G960" s="10"/>
      <c r="H960" s="8"/>
      <c r="J960" s="8"/>
      <c r="P960" s="5"/>
    </row>
    <row r="961" spans="1:16" x14ac:dyDescent="0.2">
      <c r="A961" s="6"/>
      <c r="G961" s="10"/>
      <c r="H961" s="8"/>
      <c r="J961" s="8"/>
      <c r="P961" s="5"/>
    </row>
    <row r="962" spans="1:16" x14ac:dyDescent="0.2">
      <c r="A962" s="6"/>
      <c r="G962" s="10"/>
      <c r="H962" s="8"/>
      <c r="J962" s="8"/>
      <c r="P962" s="5"/>
    </row>
    <row r="963" spans="1:16" x14ac:dyDescent="0.2">
      <c r="A963" s="6"/>
      <c r="G963" s="10"/>
      <c r="H963" s="8"/>
      <c r="J963" s="8"/>
      <c r="P963" s="5"/>
    </row>
    <row r="964" spans="1:16" x14ac:dyDescent="0.2">
      <c r="A964" s="6"/>
      <c r="G964" s="10"/>
      <c r="H964" s="8"/>
      <c r="J964" s="8"/>
      <c r="P964" s="5"/>
    </row>
    <row r="965" spans="1:16" x14ac:dyDescent="0.2">
      <c r="A965" s="6"/>
      <c r="G965" s="10"/>
      <c r="H965" s="8"/>
      <c r="J965" s="8"/>
      <c r="P965" s="5"/>
    </row>
    <row r="966" spans="1:16" x14ac:dyDescent="0.2">
      <c r="A966" s="6"/>
      <c r="G966" s="10"/>
      <c r="H966" s="8"/>
      <c r="J966" s="8"/>
      <c r="P966" s="5"/>
    </row>
    <row r="967" spans="1:16" x14ac:dyDescent="0.2">
      <c r="A967" s="6"/>
      <c r="G967" s="10"/>
      <c r="H967" s="8"/>
      <c r="J967" s="8"/>
      <c r="P967" s="5"/>
    </row>
    <row r="968" spans="1:16" x14ac:dyDescent="0.2">
      <c r="A968" s="6"/>
      <c r="G968" s="10"/>
      <c r="H968" s="8"/>
      <c r="J968" s="8"/>
      <c r="P968" s="5"/>
    </row>
    <row r="969" spans="1:16" x14ac:dyDescent="0.2">
      <c r="A969" s="6"/>
      <c r="G969" s="10"/>
      <c r="H969" s="8"/>
      <c r="J969" s="8"/>
      <c r="P969" s="5"/>
    </row>
    <row r="970" spans="1:16" x14ac:dyDescent="0.2">
      <c r="A970" s="6"/>
      <c r="G970" s="10"/>
      <c r="H970" s="8"/>
      <c r="J970" s="8"/>
      <c r="P970" s="5"/>
    </row>
    <row r="971" spans="1:16" x14ac:dyDescent="0.2">
      <c r="A971" s="6"/>
      <c r="G971" s="10"/>
      <c r="H971" s="8"/>
      <c r="J971" s="8"/>
      <c r="P971" s="5"/>
    </row>
    <row r="972" spans="1:16" x14ac:dyDescent="0.2">
      <c r="A972" s="6"/>
      <c r="G972" s="10"/>
      <c r="H972" s="8"/>
      <c r="J972" s="8"/>
      <c r="P972" s="5"/>
    </row>
    <row r="973" spans="1:16" x14ac:dyDescent="0.2">
      <c r="A973" s="6"/>
      <c r="G973" s="10"/>
      <c r="H973" s="8"/>
      <c r="J973" s="8"/>
      <c r="P973" s="5"/>
    </row>
    <row r="974" spans="1:16" x14ac:dyDescent="0.2">
      <c r="A974" s="6"/>
      <c r="G974" s="10"/>
      <c r="H974" s="8"/>
      <c r="J974" s="8"/>
      <c r="P974" s="5"/>
    </row>
    <row r="975" spans="1:16" x14ac:dyDescent="0.2">
      <c r="A975" s="6"/>
      <c r="G975" s="10"/>
      <c r="H975" s="8"/>
      <c r="J975" s="8"/>
      <c r="P975" s="5"/>
    </row>
    <row r="976" spans="1:16" x14ac:dyDescent="0.2">
      <c r="A976" s="6"/>
      <c r="G976" s="10"/>
      <c r="H976" s="8"/>
      <c r="J976" s="8"/>
      <c r="P976" s="5"/>
    </row>
    <row r="977" spans="1:16" x14ac:dyDescent="0.2">
      <c r="A977" s="6"/>
      <c r="G977" s="10"/>
      <c r="H977" s="8"/>
      <c r="J977" s="8"/>
      <c r="P977" s="5"/>
    </row>
    <row r="978" spans="1:16" x14ac:dyDescent="0.2">
      <c r="A978" s="6"/>
      <c r="G978" s="10"/>
      <c r="H978" s="8"/>
      <c r="J978" s="8"/>
      <c r="P978" s="5"/>
    </row>
    <row r="979" spans="1:16" x14ac:dyDescent="0.2">
      <c r="A979" s="6"/>
      <c r="G979" s="10"/>
      <c r="H979" s="8"/>
      <c r="J979" s="8"/>
      <c r="P979" s="5"/>
    </row>
    <row r="980" spans="1:16" x14ac:dyDescent="0.2">
      <c r="A980" s="6"/>
      <c r="G980" s="10"/>
      <c r="H980" s="8"/>
      <c r="J980" s="8"/>
      <c r="P980" s="5"/>
    </row>
    <row r="981" spans="1:16" x14ac:dyDescent="0.2">
      <c r="A981" s="6"/>
      <c r="G981" s="10"/>
      <c r="H981" s="8"/>
      <c r="J981" s="8"/>
      <c r="P981" s="5"/>
    </row>
    <row r="982" spans="1:16" x14ac:dyDescent="0.2">
      <c r="A982" s="6"/>
      <c r="G982" s="10"/>
      <c r="H982" s="8"/>
      <c r="J982" s="8"/>
      <c r="P982" s="5"/>
    </row>
    <row r="983" spans="1:16" x14ac:dyDescent="0.2">
      <c r="A983" s="6"/>
      <c r="G983" s="10"/>
      <c r="H983" s="8"/>
      <c r="J983" s="8"/>
      <c r="P983" s="5"/>
    </row>
    <row r="984" spans="1:16" x14ac:dyDescent="0.2">
      <c r="A984" s="6"/>
      <c r="G984" s="10"/>
      <c r="H984" s="8"/>
      <c r="J984" s="8"/>
      <c r="P984" s="5"/>
    </row>
    <row r="985" spans="1:16" x14ac:dyDescent="0.2">
      <c r="A985" s="6"/>
      <c r="G985" s="10"/>
      <c r="H985" s="8"/>
      <c r="J985" s="8"/>
      <c r="P985" s="5"/>
    </row>
    <row r="986" spans="1:16" x14ac:dyDescent="0.2">
      <c r="A986" s="6"/>
      <c r="G986" s="10"/>
      <c r="H986" s="8"/>
      <c r="J986" s="8"/>
      <c r="P986" s="5"/>
    </row>
    <row r="987" spans="1:16" x14ac:dyDescent="0.2">
      <c r="A987" s="6"/>
      <c r="G987" s="10"/>
      <c r="H987" s="8"/>
      <c r="J987" s="8"/>
      <c r="P987" s="5"/>
    </row>
    <row r="988" spans="1:16" x14ac:dyDescent="0.2">
      <c r="A988" s="6"/>
      <c r="G988" s="10"/>
      <c r="H988" s="8"/>
      <c r="J988" s="8"/>
      <c r="P988" s="5"/>
    </row>
    <row r="989" spans="1:16" x14ac:dyDescent="0.2">
      <c r="A989" s="6"/>
      <c r="G989" s="10"/>
      <c r="H989" s="8"/>
      <c r="J989" s="8"/>
      <c r="P989" s="5"/>
    </row>
    <row r="990" spans="1:16" x14ac:dyDescent="0.2">
      <c r="A990" s="6"/>
      <c r="G990" s="10"/>
      <c r="H990" s="8"/>
      <c r="J990" s="8"/>
      <c r="P990" s="5"/>
    </row>
    <row r="991" spans="1:16" x14ac:dyDescent="0.2">
      <c r="A991" s="6"/>
      <c r="G991" s="10"/>
      <c r="H991" s="8"/>
      <c r="J991" s="8"/>
      <c r="P991" s="5"/>
    </row>
    <row r="992" spans="1:16" x14ac:dyDescent="0.2">
      <c r="A992" s="6"/>
      <c r="G992" s="10"/>
      <c r="H992" s="8"/>
      <c r="J992" s="8"/>
      <c r="P992" s="5"/>
    </row>
    <row r="993" spans="1:16" x14ac:dyDescent="0.2">
      <c r="A993" s="6"/>
      <c r="G993" s="10"/>
      <c r="H993" s="8"/>
      <c r="J993" s="8"/>
      <c r="P993" s="5"/>
    </row>
    <row r="994" spans="1:16" x14ac:dyDescent="0.2">
      <c r="A994" s="6"/>
      <c r="G994" s="10"/>
      <c r="H994" s="8"/>
      <c r="J994" s="8"/>
      <c r="P994" s="5"/>
    </row>
    <row r="995" spans="1:16" x14ac:dyDescent="0.2">
      <c r="A995" s="6"/>
      <c r="G995" s="10"/>
      <c r="H995" s="8"/>
      <c r="J995" s="8"/>
      <c r="P995" s="5"/>
    </row>
    <row r="996" spans="1:16" x14ac:dyDescent="0.2">
      <c r="A996" s="6"/>
      <c r="G996" s="10"/>
      <c r="H996" s="8"/>
      <c r="J996" s="8"/>
      <c r="P996" s="5"/>
    </row>
    <row r="997" spans="1:16" x14ac:dyDescent="0.2">
      <c r="A997" s="6"/>
      <c r="G997" s="10"/>
      <c r="H997" s="8"/>
      <c r="J997" s="8"/>
      <c r="P997" s="5"/>
    </row>
    <row r="998" spans="1:16" x14ac:dyDescent="0.2">
      <c r="A998" s="6"/>
      <c r="G998" s="10"/>
      <c r="H998" s="8"/>
      <c r="J998" s="8"/>
      <c r="P998" s="5"/>
    </row>
    <row r="999" spans="1:16" x14ac:dyDescent="0.2">
      <c r="A999" s="6"/>
      <c r="G999" s="10"/>
      <c r="H999" s="8"/>
      <c r="J999" s="8"/>
      <c r="P999" s="5"/>
    </row>
    <row r="1000" spans="1:16" x14ac:dyDescent="0.2">
      <c r="A1000" s="6"/>
      <c r="G1000" s="10"/>
      <c r="H1000" s="8"/>
      <c r="J1000" s="8"/>
      <c r="P1000" s="5"/>
    </row>
    <row r="1001" spans="1:16" x14ac:dyDescent="0.2">
      <c r="A1001" s="6"/>
      <c r="G1001" s="10"/>
      <c r="H1001" s="8"/>
      <c r="J1001" s="8"/>
      <c r="P1001" s="5"/>
    </row>
    <row r="1002" spans="1:16" x14ac:dyDescent="0.2">
      <c r="A1002" s="6"/>
      <c r="G1002" s="10"/>
      <c r="H1002" s="8"/>
      <c r="J1002" s="8"/>
      <c r="P1002" s="5"/>
    </row>
    <row r="1003" spans="1:16" x14ac:dyDescent="0.2">
      <c r="A1003" s="6"/>
      <c r="G1003" s="10"/>
      <c r="H1003" s="8"/>
      <c r="J1003" s="8"/>
      <c r="P1003" s="5"/>
    </row>
    <row r="1004" spans="1:16" x14ac:dyDescent="0.2">
      <c r="A1004" s="6"/>
      <c r="G1004" s="10"/>
      <c r="H1004" s="8"/>
      <c r="J1004" s="8"/>
      <c r="P1004" s="5"/>
    </row>
    <row r="1005" spans="1:16" x14ac:dyDescent="0.2">
      <c r="A1005" s="6"/>
      <c r="G1005" s="10"/>
      <c r="H1005" s="8"/>
      <c r="J1005" s="8"/>
      <c r="P1005" s="5"/>
    </row>
    <row r="1006" spans="1:16" x14ac:dyDescent="0.2">
      <c r="A1006" s="6"/>
      <c r="G1006" s="10"/>
      <c r="H1006" s="8"/>
      <c r="J1006" s="8"/>
      <c r="P1006" s="5"/>
    </row>
    <row r="1007" spans="1:16" x14ac:dyDescent="0.2">
      <c r="A1007" s="6"/>
      <c r="G1007" s="10"/>
      <c r="H1007" s="8"/>
      <c r="J1007" s="8"/>
      <c r="P1007" s="5"/>
    </row>
    <row r="1008" spans="1:16" x14ac:dyDescent="0.2">
      <c r="A1008" s="6"/>
      <c r="G1008" s="10"/>
      <c r="H1008" s="8"/>
      <c r="J1008" s="8"/>
      <c r="P1008" s="5"/>
    </row>
    <row r="1009" spans="1:16" x14ac:dyDescent="0.2">
      <c r="A1009" s="6"/>
      <c r="G1009" s="10"/>
      <c r="H1009" s="8"/>
      <c r="J1009" s="8"/>
      <c r="P1009" s="5"/>
    </row>
    <row r="1010" spans="1:16" x14ac:dyDescent="0.2">
      <c r="A1010" s="6"/>
      <c r="G1010" s="10"/>
      <c r="H1010" s="8"/>
      <c r="J1010" s="8"/>
      <c r="P1010" s="5"/>
    </row>
    <row r="1011" spans="1:16" x14ac:dyDescent="0.2">
      <c r="A1011" s="6"/>
      <c r="G1011" s="10"/>
      <c r="H1011" s="8"/>
      <c r="J1011" s="8"/>
      <c r="P1011" s="5"/>
    </row>
    <row r="1012" spans="1:16" x14ac:dyDescent="0.2">
      <c r="A1012" s="6"/>
      <c r="G1012" s="10"/>
      <c r="H1012" s="8"/>
      <c r="J1012" s="8"/>
      <c r="P1012" s="5"/>
    </row>
    <row r="1013" spans="1:16" x14ac:dyDescent="0.2">
      <c r="A1013" s="6"/>
      <c r="G1013" s="10"/>
      <c r="H1013" s="8"/>
      <c r="J1013" s="8"/>
      <c r="P1013" s="5"/>
    </row>
    <row r="1014" spans="1:16" x14ac:dyDescent="0.2">
      <c r="A1014" s="6"/>
      <c r="G1014" s="10"/>
      <c r="H1014" s="8"/>
      <c r="J1014" s="8"/>
      <c r="P1014" s="5"/>
    </row>
    <row r="1015" spans="1:16" x14ac:dyDescent="0.2">
      <c r="A1015" s="6"/>
      <c r="G1015" s="10"/>
      <c r="H1015" s="8"/>
      <c r="J1015" s="8"/>
      <c r="P1015" s="5"/>
    </row>
    <row r="1016" spans="1:16" x14ac:dyDescent="0.2">
      <c r="A1016" s="6"/>
      <c r="G1016" s="10"/>
      <c r="H1016" s="8"/>
      <c r="J1016" s="8"/>
      <c r="P1016" s="5"/>
    </row>
    <row r="1017" spans="1:16" x14ac:dyDescent="0.2">
      <c r="A1017" s="6"/>
      <c r="G1017" s="10"/>
      <c r="H1017" s="8"/>
      <c r="J1017" s="8"/>
      <c r="P1017" s="5"/>
    </row>
    <row r="1018" spans="1:16" x14ac:dyDescent="0.2">
      <c r="A1018" s="6"/>
      <c r="G1018" s="10"/>
      <c r="H1018" s="8"/>
      <c r="J1018" s="8"/>
      <c r="P1018" s="5"/>
    </row>
    <row r="1019" spans="1:16" x14ac:dyDescent="0.2">
      <c r="A1019" s="6"/>
      <c r="G1019" s="10"/>
      <c r="H1019" s="8"/>
      <c r="J1019" s="8"/>
      <c r="P1019" s="5"/>
    </row>
    <row r="1020" spans="1:16" x14ac:dyDescent="0.2">
      <c r="A1020" s="6"/>
      <c r="G1020" s="10"/>
      <c r="H1020" s="8"/>
      <c r="J1020" s="8"/>
      <c r="P1020" s="5"/>
    </row>
    <row r="1021" spans="1:16" x14ac:dyDescent="0.2">
      <c r="A1021" s="6"/>
      <c r="G1021" s="10"/>
      <c r="H1021" s="8"/>
      <c r="J1021" s="8"/>
      <c r="P1021" s="5"/>
    </row>
    <row r="1022" spans="1:16" x14ac:dyDescent="0.2">
      <c r="A1022" s="6"/>
      <c r="G1022" s="10"/>
      <c r="H1022" s="8"/>
      <c r="J1022" s="8"/>
      <c r="P1022" s="5"/>
    </row>
    <row r="1023" spans="1:16" x14ac:dyDescent="0.2">
      <c r="A1023" s="6"/>
      <c r="G1023" s="10"/>
      <c r="H1023" s="8"/>
      <c r="J1023" s="8"/>
      <c r="P1023" s="5"/>
    </row>
    <row r="1024" spans="1:16" x14ac:dyDescent="0.2">
      <c r="A1024" s="6"/>
      <c r="G1024" s="10"/>
      <c r="H1024" s="8"/>
      <c r="J1024" s="8"/>
      <c r="P1024" s="5"/>
    </row>
    <row r="1025" spans="1:16" x14ac:dyDescent="0.2">
      <c r="A1025" s="6"/>
      <c r="G1025" s="10"/>
      <c r="H1025" s="8"/>
      <c r="J1025" s="8"/>
      <c r="P1025" s="5"/>
    </row>
    <row r="1026" spans="1:16" x14ac:dyDescent="0.2">
      <c r="A1026" s="6"/>
      <c r="G1026" s="10"/>
      <c r="H1026" s="8"/>
      <c r="J1026" s="8"/>
      <c r="P1026" s="5"/>
    </row>
    <row r="1027" spans="1:16" x14ac:dyDescent="0.2">
      <c r="A1027" s="6"/>
      <c r="G1027" s="10"/>
      <c r="H1027" s="8"/>
      <c r="J1027" s="8"/>
      <c r="P1027" s="5"/>
    </row>
    <row r="1028" spans="1:16" x14ac:dyDescent="0.2">
      <c r="A1028" s="6"/>
      <c r="G1028" s="10"/>
      <c r="H1028" s="8"/>
      <c r="J1028" s="8"/>
      <c r="P1028" s="5"/>
    </row>
    <row r="1029" spans="1:16" x14ac:dyDescent="0.2">
      <c r="A1029" s="6"/>
      <c r="G1029" s="10"/>
      <c r="H1029" s="8"/>
      <c r="J1029" s="8"/>
      <c r="P1029" s="5"/>
    </row>
    <row r="1030" spans="1:16" x14ac:dyDescent="0.2">
      <c r="A1030" s="6"/>
      <c r="G1030" s="10"/>
      <c r="H1030" s="8"/>
      <c r="J1030" s="8"/>
      <c r="P1030" s="5"/>
    </row>
    <row r="1031" spans="1:16" x14ac:dyDescent="0.2">
      <c r="A1031" s="6"/>
      <c r="G1031" s="10"/>
      <c r="H1031" s="8"/>
      <c r="J1031" s="8"/>
      <c r="P1031" s="5"/>
    </row>
    <row r="1032" spans="1:16" x14ac:dyDescent="0.2">
      <c r="A1032" s="6"/>
      <c r="G1032" s="10"/>
      <c r="H1032" s="8"/>
      <c r="J1032" s="8"/>
      <c r="P1032" s="5"/>
    </row>
    <row r="1033" spans="1:16" x14ac:dyDescent="0.2">
      <c r="A1033" s="6"/>
      <c r="G1033" s="10"/>
      <c r="H1033" s="8"/>
      <c r="J1033" s="8"/>
      <c r="P1033" s="5"/>
    </row>
    <row r="1034" spans="1:16" x14ac:dyDescent="0.2">
      <c r="A1034" s="6"/>
      <c r="G1034" s="10"/>
      <c r="H1034" s="8"/>
      <c r="J1034" s="8"/>
      <c r="P1034" s="5"/>
    </row>
    <row r="1035" spans="1:16" x14ac:dyDescent="0.2">
      <c r="A1035" s="6"/>
      <c r="G1035" s="10"/>
      <c r="H1035" s="8"/>
      <c r="J1035" s="8"/>
      <c r="P1035" s="5"/>
    </row>
    <row r="1036" spans="1:16" x14ac:dyDescent="0.2">
      <c r="A1036" s="6"/>
      <c r="G1036" s="10"/>
      <c r="H1036" s="8"/>
      <c r="J1036" s="8"/>
      <c r="P1036" s="5"/>
    </row>
    <row r="1037" spans="1:16" x14ac:dyDescent="0.2">
      <c r="A1037" s="6"/>
      <c r="G1037" s="10"/>
      <c r="H1037" s="8"/>
      <c r="J1037" s="8"/>
      <c r="P1037" s="5"/>
    </row>
    <row r="1038" spans="1:16" x14ac:dyDescent="0.2">
      <c r="A1038" s="6"/>
      <c r="G1038" s="10"/>
      <c r="H1038" s="8"/>
      <c r="J1038" s="8"/>
      <c r="P1038" s="5"/>
    </row>
    <row r="1039" spans="1:16" x14ac:dyDescent="0.2">
      <c r="A1039" s="6"/>
      <c r="G1039" s="10"/>
      <c r="H1039" s="8"/>
      <c r="J1039" s="8"/>
      <c r="P1039" s="5"/>
    </row>
    <row r="1040" spans="1:16" x14ac:dyDescent="0.2">
      <c r="A1040" s="6"/>
      <c r="G1040" s="10"/>
      <c r="H1040" s="8"/>
      <c r="J1040" s="8"/>
      <c r="P1040" s="5"/>
    </row>
    <row r="1041" spans="1:16" x14ac:dyDescent="0.2">
      <c r="A1041" s="6"/>
      <c r="G1041" s="10"/>
      <c r="H1041" s="8"/>
      <c r="J1041" s="8"/>
      <c r="P1041" s="5"/>
    </row>
    <row r="1042" spans="1:16" x14ac:dyDescent="0.2">
      <c r="A1042" s="6"/>
      <c r="G1042" s="10"/>
      <c r="H1042" s="8"/>
      <c r="J1042" s="8"/>
      <c r="P1042" s="5"/>
    </row>
    <row r="1043" spans="1:16" x14ac:dyDescent="0.2">
      <c r="A1043" s="6"/>
      <c r="G1043" s="10"/>
      <c r="H1043" s="8"/>
      <c r="J1043" s="8"/>
      <c r="P1043" s="5"/>
    </row>
    <row r="1044" spans="1:16" x14ac:dyDescent="0.2">
      <c r="A1044" s="6"/>
      <c r="G1044" s="10"/>
      <c r="H1044" s="8"/>
      <c r="J1044" s="8"/>
      <c r="P1044" s="5"/>
    </row>
    <row r="1045" spans="1:16" x14ac:dyDescent="0.2">
      <c r="A1045" s="6"/>
      <c r="G1045" s="10"/>
      <c r="H1045" s="8"/>
      <c r="J1045" s="8"/>
      <c r="P1045" s="5"/>
    </row>
    <row r="1046" spans="1:16" x14ac:dyDescent="0.2">
      <c r="A1046" s="6"/>
      <c r="G1046" s="10"/>
      <c r="H1046" s="8"/>
      <c r="J1046" s="8"/>
      <c r="P1046" s="5"/>
    </row>
    <row r="1047" spans="1:16" x14ac:dyDescent="0.2">
      <c r="A1047" s="6"/>
      <c r="G1047" s="10"/>
      <c r="H1047" s="8"/>
      <c r="J1047" s="8"/>
      <c r="P1047" s="5"/>
    </row>
    <row r="1048" spans="1:16" x14ac:dyDescent="0.2">
      <c r="A1048" s="6"/>
      <c r="G1048" s="10"/>
      <c r="H1048" s="8"/>
      <c r="J1048" s="8"/>
      <c r="P1048" s="5"/>
    </row>
    <row r="1049" spans="1:16" x14ac:dyDescent="0.2">
      <c r="A1049" s="6"/>
      <c r="G1049" s="10"/>
      <c r="H1049" s="8"/>
      <c r="J1049" s="8"/>
      <c r="P1049" s="5"/>
    </row>
    <row r="1050" spans="1:16" x14ac:dyDescent="0.2">
      <c r="A1050" s="6"/>
      <c r="G1050" s="10"/>
      <c r="H1050" s="8"/>
      <c r="J1050" s="8"/>
      <c r="P1050" s="5"/>
    </row>
    <row r="1051" spans="1:16" x14ac:dyDescent="0.2">
      <c r="A1051" s="6"/>
      <c r="G1051" s="10"/>
      <c r="H1051" s="8"/>
      <c r="J1051" s="8"/>
      <c r="P1051" s="5"/>
    </row>
    <row r="1052" spans="1:16" x14ac:dyDescent="0.2">
      <c r="A1052" s="6"/>
      <c r="G1052" s="10"/>
      <c r="H1052" s="8"/>
      <c r="J1052" s="8"/>
      <c r="P1052" s="5"/>
    </row>
    <row r="1053" spans="1:16" x14ac:dyDescent="0.2">
      <c r="A1053" s="6"/>
      <c r="G1053" s="10"/>
      <c r="H1053" s="8"/>
      <c r="J1053" s="8"/>
      <c r="P1053" s="5"/>
    </row>
    <row r="1054" spans="1:16" x14ac:dyDescent="0.2">
      <c r="A1054" s="6"/>
      <c r="G1054" s="10"/>
      <c r="H1054" s="8"/>
      <c r="J1054" s="8"/>
      <c r="P1054" s="5"/>
    </row>
    <row r="1055" spans="1:16" x14ac:dyDescent="0.2">
      <c r="A1055" s="6"/>
      <c r="G1055" s="10"/>
      <c r="H1055" s="8"/>
      <c r="J1055" s="8"/>
      <c r="P1055" s="5"/>
    </row>
    <row r="1056" spans="1:16" x14ac:dyDescent="0.2">
      <c r="A1056" s="6"/>
      <c r="G1056" s="10"/>
      <c r="H1056" s="8"/>
      <c r="J1056" s="8"/>
      <c r="P1056" s="5"/>
    </row>
    <row r="1057" spans="1:16" x14ac:dyDescent="0.2">
      <c r="A1057" s="6"/>
      <c r="G1057" s="10"/>
      <c r="H1057" s="8"/>
      <c r="J1057" s="8"/>
      <c r="P1057" s="5"/>
    </row>
    <row r="1058" spans="1:16" x14ac:dyDescent="0.2">
      <c r="A1058" s="6"/>
      <c r="G1058" s="10"/>
      <c r="H1058" s="8"/>
      <c r="J1058" s="8"/>
      <c r="P1058" s="5"/>
    </row>
    <row r="1059" spans="1:16" x14ac:dyDescent="0.2">
      <c r="A1059" s="6"/>
      <c r="G1059" s="10"/>
      <c r="H1059" s="8"/>
      <c r="J1059" s="8"/>
      <c r="P1059" s="5"/>
    </row>
    <row r="1060" spans="1:16" x14ac:dyDescent="0.2">
      <c r="A1060" s="6"/>
      <c r="G1060" s="10"/>
      <c r="H1060" s="8"/>
      <c r="J1060" s="8"/>
      <c r="P1060" s="5"/>
    </row>
    <row r="1061" spans="1:16" x14ac:dyDescent="0.2">
      <c r="A1061" s="6"/>
      <c r="G1061" s="10"/>
      <c r="H1061" s="8"/>
      <c r="J1061" s="8"/>
      <c r="P1061" s="5"/>
    </row>
    <row r="1062" spans="1:16" x14ac:dyDescent="0.2">
      <c r="A1062" s="6"/>
      <c r="G1062" s="10"/>
      <c r="H1062" s="8"/>
      <c r="J1062" s="8"/>
      <c r="P1062" s="5"/>
    </row>
    <row r="1063" spans="1:16" x14ac:dyDescent="0.2">
      <c r="A1063" s="6"/>
      <c r="G1063" s="10"/>
      <c r="H1063" s="8"/>
      <c r="J1063" s="8"/>
      <c r="P1063" s="5"/>
    </row>
    <row r="1064" spans="1:16" x14ac:dyDescent="0.2">
      <c r="A1064" s="6"/>
      <c r="G1064" s="10"/>
      <c r="H1064" s="8"/>
      <c r="J1064" s="8"/>
      <c r="P1064" s="5"/>
    </row>
    <row r="1065" spans="1:16" x14ac:dyDescent="0.2">
      <c r="A1065" s="6"/>
      <c r="G1065" s="10"/>
      <c r="H1065" s="8"/>
      <c r="J1065" s="8"/>
      <c r="P1065" s="5"/>
    </row>
    <row r="1066" spans="1:16" x14ac:dyDescent="0.2">
      <c r="A1066" s="6"/>
      <c r="G1066" s="10"/>
      <c r="H1066" s="8"/>
      <c r="J1066" s="8"/>
      <c r="P1066" s="5"/>
    </row>
    <row r="1067" spans="1:16" x14ac:dyDescent="0.2">
      <c r="A1067" s="6"/>
      <c r="G1067" s="10"/>
      <c r="H1067" s="8"/>
      <c r="J1067" s="8"/>
      <c r="P1067" s="5"/>
    </row>
    <row r="1068" spans="1:16" x14ac:dyDescent="0.2">
      <c r="A1068" s="6"/>
      <c r="G1068" s="10"/>
      <c r="H1068" s="8"/>
      <c r="J1068" s="8"/>
      <c r="P1068" s="5"/>
    </row>
    <row r="1069" spans="1:16" x14ac:dyDescent="0.2">
      <c r="A1069" s="6"/>
      <c r="G1069" s="10"/>
      <c r="H1069" s="8"/>
      <c r="J1069" s="8"/>
      <c r="P1069" s="5"/>
    </row>
    <row r="1070" spans="1:16" x14ac:dyDescent="0.2">
      <c r="A1070" s="6"/>
      <c r="G1070" s="10"/>
      <c r="H1070" s="8"/>
      <c r="J1070" s="8"/>
      <c r="P1070" s="5"/>
    </row>
    <row r="1071" spans="1:16" x14ac:dyDescent="0.2">
      <c r="A1071" s="6"/>
      <c r="G1071" s="10"/>
      <c r="H1071" s="8"/>
      <c r="J1071" s="8"/>
      <c r="P1071" s="5"/>
    </row>
    <row r="1072" spans="1:16" x14ac:dyDescent="0.2">
      <c r="A1072" s="6"/>
      <c r="G1072" s="10"/>
      <c r="H1072" s="8"/>
      <c r="J1072" s="8"/>
      <c r="P1072" s="5"/>
    </row>
    <row r="1073" spans="1:16" x14ac:dyDescent="0.2">
      <c r="A1073" s="6"/>
      <c r="G1073" s="10"/>
      <c r="H1073" s="8"/>
      <c r="J1073" s="8"/>
      <c r="P1073" s="5"/>
    </row>
    <row r="1074" spans="1:16" x14ac:dyDescent="0.2">
      <c r="A1074" s="6"/>
      <c r="G1074" s="10"/>
      <c r="H1074" s="8"/>
      <c r="J1074" s="8"/>
      <c r="P1074" s="5"/>
    </row>
    <row r="1075" spans="1:16" x14ac:dyDescent="0.2">
      <c r="A1075" s="6"/>
      <c r="G1075" s="10"/>
      <c r="H1075" s="8"/>
      <c r="J1075" s="8"/>
      <c r="P1075" s="5"/>
    </row>
    <row r="1076" spans="1:16" x14ac:dyDescent="0.2">
      <c r="A1076" s="6"/>
      <c r="G1076" s="10"/>
      <c r="H1076" s="8"/>
      <c r="J1076" s="8"/>
      <c r="P1076" s="5"/>
    </row>
    <row r="1077" spans="1:16" x14ac:dyDescent="0.2">
      <c r="A1077" s="6"/>
      <c r="G1077" s="10"/>
      <c r="H1077" s="8"/>
      <c r="J1077" s="8"/>
      <c r="P1077" s="5"/>
    </row>
    <row r="1078" spans="1:16" x14ac:dyDescent="0.2">
      <c r="A1078" s="6"/>
      <c r="G1078" s="10"/>
      <c r="H1078" s="8"/>
      <c r="J1078" s="8"/>
      <c r="P1078" s="5"/>
    </row>
    <row r="1079" spans="1:16" x14ac:dyDescent="0.2">
      <c r="A1079" s="6"/>
      <c r="G1079" s="10"/>
      <c r="H1079" s="8"/>
      <c r="J1079" s="8"/>
      <c r="P1079" s="5"/>
    </row>
    <row r="1080" spans="1:16" x14ac:dyDescent="0.2">
      <c r="A1080" s="6"/>
      <c r="G1080" s="10"/>
      <c r="H1080" s="8"/>
      <c r="J1080" s="8"/>
      <c r="P1080" s="5"/>
    </row>
    <row r="1081" spans="1:16" x14ac:dyDescent="0.2">
      <c r="A1081" s="6"/>
      <c r="G1081" s="10"/>
      <c r="H1081" s="8"/>
      <c r="J1081" s="8"/>
      <c r="P1081" s="5"/>
    </row>
    <row r="1082" spans="1:16" x14ac:dyDescent="0.2">
      <c r="A1082" s="6"/>
      <c r="G1082" s="10"/>
      <c r="H1082" s="8"/>
      <c r="J1082" s="8"/>
      <c r="P1082" s="5"/>
    </row>
    <row r="1083" spans="1:16" x14ac:dyDescent="0.2">
      <c r="A1083" s="6"/>
      <c r="G1083" s="10"/>
      <c r="H1083" s="8"/>
      <c r="J1083" s="8"/>
      <c r="P1083" s="5"/>
    </row>
    <row r="1084" spans="1:16" x14ac:dyDescent="0.2">
      <c r="A1084" s="6"/>
      <c r="G1084" s="10"/>
      <c r="H1084" s="8"/>
      <c r="J1084" s="8"/>
      <c r="P1084" s="5"/>
    </row>
    <row r="1085" spans="1:16" x14ac:dyDescent="0.2">
      <c r="A1085" s="6"/>
      <c r="G1085" s="10"/>
      <c r="H1085" s="8"/>
      <c r="J1085" s="8"/>
      <c r="P1085" s="5"/>
    </row>
    <row r="1086" spans="1:16" x14ac:dyDescent="0.2">
      <c r="A1086" s="6"/>
      <c r="G1086" s="10"/>
      <c r="H1086" s="8"/>
      <c r="J1086" s="8"/>
      <c r="P1086" s="5"/>
    </row>
    <row r="1087" spans="1:16" x14ac:dyDescent="0.2">
      <c r="A1087" s="6"/>
      <c r="G1087" s="10"/>
      <c r="H1087" s="8"/>
      <c r="J1087" s="8"/>
      <c r="P1087" s="5"/>
    </row>
    <row r="1088" spans="1:16" x14ac:dyDescent="0.2">
      <c r="A1088" s="6"/>
      <c r="G1088" s="10"/>
      <c r="H1088" s="8"/>
      <c r="J1088" s="8"/>
      <c r="P1088" s="5"/>
    </row>
    <row r="1089" spans="1:16" x14ac:dyDescent="0.2">
      <c r="A1089" s="6"/>
      <c r="G1089" s="10"/>
      <c r="H1089" s="8"/>
      <c r="J1089" s="8"/>
      <c r="P1089" s="5"/>
    </row>
    <row r="1090" spans="1:16" x14ac:dyDescent="0.2">
      <c r="A1090" s="6"/>
      <c r="G1090" s="10"/>
      <c r="H1090" s="8"/>
      <c r="J1090" s="8"/>
      <c r="P1090" s="5"/>
    </row>
    <row r="1091" spans="1:16" x14ac:dyDescent="0.2">
      <c r="A1091" s="6"/>
      <c r="G1091" s="10"/>
      <c r="H1091" s="8"/>
      <c r="J1091" s="8"/>
      <c r="P1091" s="5"/>
    </row>
    <row r="1092" spans="1:16" x14ac:dyDescent="0.2">
      <c r="A1092" s="6"/>
      <c r="G1092" s="10"/>
      <c r="H1092" s="8"/>
      <c r="J1092" s="8"/>
      <c r="P1092" s="5"/>
    </row>
    <row r="1093" spans="1:16" x14ac:dyDescent="0.2">
      <c r="A1093" s="6"/>
      <c r="G1093" s="10"/>
      <c r="H1093" s="8"/>
      <c r="J1093" s="8"/>
      <c r="P1093" s="5"/>
    </row>
    <row r="1094" spans="1:16" x14ac:dyDescent="0.2">
      <c r="A1094" s="6"/>
      <c r="G1094" s="10"/>
      <c r="H1094" s="8"/>
      <c r="J1094" s="8"/>
      <c r="P1094" s="5"/>
    </row>
    <row r="1095" spans="1:16" x14ac:dyDescent="0.2">
      <c r="A1095" s="6"/>
      <c r="G1095" s="10"/>
      <c r="H1095" s="8"/>
      <c r="J1095" s="8"/>
      <c r="P1095" s="5"/>
    </row>
    <row r="1096" spans="1:16" x14ac:dyDescent="0.2">
      <c r="A1096" s="6"/>
      <c r="G1096" s="10"/>
      <c r="H1096" s="8"/>
      <c r="J1096" s="8"/>
      <c r="P1096" s="5"/>
    </row>
    <row r="1097" spans="1:16" x14ac:dyDescent="0.2">
      <c r="A1097" s="6"/>
      <c r="G1097" s="10"/>
      <c r="H1097" s="8"/>
      <c r="J1097" s="8"/>
      <c r="P1097" s="5"/>
    </row>
    <row r="1098" spans="1:16" x14ac:dyDescent="0.2">
      <c r="A1098" s="6"/>
      <c r="G1098" s="10"/>
      <c r="H1098" s="8"/>
      <c r="J1098" s="8"/>
      <c r="P1098" s="5"/>
    </row>
    <row r="1099" spans="1:16" x14ac:dyDescent="0.2">
      <c r="A1099" s="6"/>
      <c r="G1099" s="10"/>
      <c r="H1099" s="8"/>
      <c r="J1099" s="8"/>
      <c r="P1099" s="5"/>
    </row>
    <row r="1100" spans="1:16" x14ac:dyDescent="0.2">
      <c r="A1100" s="6"/>
      <c r="G1100" s="10"/>
      <c r="H1100" s="8"/>
      <c r="J1100" s="8"/>
      <c r="P1100" s="5"/>
    </row>
    <row r="1101" spans="1:16" x14ac:dyDescent="0.2">
      <c r="A1101" s="6"/>
      <c r="G1101" s="10"/>
      <c r="H1101" s="8"/>
      <c r="J1101" s="8"/>
      <c r="P1101" s="5"/>
    </row>
    <row r="1102" spans="1:16" x14ac:dyDescent="0.2">
      <c r="A1102" s="6"/>
      <c r="G1102" s="10"/>
      <c r="H1102" s="8"/>
      <c r="J1102" s="8"/>
      <c r="P1102" s="5"/>
    </row>
    <row r="1103" spans="1:16" x14ac:dyDescent="0.2">
      <c r="A1103" s="6"/>
      <c r="G1103" s="10"/>
      <c r="H1103" s="8"/>
      <c r="J1103" s="8"/>
      <c r="P1103" s="5"/>
    </row>
    <row r="1104" spans="1:16" x14ac:dyDescent="0.2">
      <c r="A1104" s="6"/>
      <c r="G1104" s="10"/>
      <c r="H1104" s="8"/>
      <c r="J1104" s="8"/>
      <c r="P1104" s="5"/>
    </row>
    <row r="1105" spans="1:16" x14ac:dyDescent="0.2">
      <c r="A1105" s="6"/>
      <c r="G1105" s="10"/>
      <c r="H1105" s="8"/>
      <c r="J1105" s="8"/>
      <c r="P1105" s="5"/>
    </row>
    <row r="1106" spans="1:16" x14ac:dyDescent="0.2">
      <c r="A1106" s="6"/>
      <c r="G1106" s="10"/>
      <c r="H1106" s="8"/>
      <c r="J1106" s="8"/>
      <c r="P1106" s="5"/>
    </row>
    <row r="1107" spans="1:16" x14ac:dyDescent="0.2">
      <c r="A1107" s="6"/>
      <c r="G1107" s="10"/>
      <c r="H1107" s="8"/>
      <c r="J1107" s="8"/>
      <c r="P1107" s="5"/>
    </row>
    <row r="1108" spans="1:16" x14ac:dyDescent="0.2">
      <c r="A1108" s="6"/>
      <c r="G1108" s="10"/>
      <c r="H1108" s="8"/>
      <c r="J1108" s="8"/>
      <c r="P1108" s="5"/>
    </row>
    <row r="1109" spans="1:16" x14ac:dyDescent="0.2">
      <c r="A1109" s="6"/>
      <c r="G1109" s="10"/>
      <c r="H1109" s="8"/>
      <c r="J1109" s="8"/>
      <c r="P1109" s="5"/>
    </row>
    <row r="1110" spans="1:16" x14ac:dyDescent="0.2">
      <c r="A1110" s="6"/>
      <c r="G1110" s="10"/>
      <c r="H1110" s="8"/>
      <c r="J1110" s="8"/>
      <c r="P1110" s="5"/>
    </row>
    <row r="1111" spans="1:16" x14ac:dyDescent="0.2">
      <c r="A1111" s="6"/>
      <c r="G1111" s="10"/>
      <c r="H1111" s="8"/>
      <c r="J1111" s="8"/>
      <c r="P1111" s="5"/>
    </row>
    <row r="1112" spans="1:16" x14ac:dyDescent="0.2">
      <c r="A1112" s="6"/>
      <c r="G1112" s="10"/>
      <c r="H1112" s="8"/>
      <c r="J1112" s="8"/>
      <c r="P1112" s="5"/>
    </row>
    <row r="1113" spans="1:16" x14ac:dyDescent="0.2">
      <c r="A1113" s="6"/>
      <c r="G1113" s="10"/>
      <c r="H1113" s="8"/>
      <c r="J1113" s="8"/>
      <c r="P1113" s="5"/>
    </row>
    <row r="1114" spans="1:16" x14ac:dyDescent="0.2">
      <c r="A1114" s="6"/>
      <c r="G1114" s="10"/>
      <c r="H1114" s="8"/>
      <c r="J1114" s="8"/>
      <c r="P1114" s="5"/>
    </row>
    <row r="1115" spans="1:16" x14ac:dyDescent="0.2">
      <c r="A1115" s="6"/>
      <c r="G1115" s="10"/>
      <c r="H1115" s="8"/>
      <c r="J1115" s="8"/>
      <c r="P1115" s="5"/>
    </row>
    <row r="1116" spans="1:16" x14ac:dyDescent="0.2">
      <c r="A1116" s="6"/>
      <c r="G1116" s="10"/>
      <c r="H1116" s="8"/>
      <c r="J1116" s="8"/>
      <c r="P1116" s="5"/>
    </row>
    <row r="1117" spans="1:16" x14ac:dyDescent="0.2">
      <c r="A1117" s="6"/>
      <c r="G1117" s="10"/>
      <c r="H1117" s="8"/>
      <c r="J1117" s="8"/>
      <c r="P1117" s="5"/>
    </row>
    <row r="1118" spans="1:16" x14ac:dyDescent="0.2">
      <c r="A1118" s="6"/>
      <c r="G1118" s="10"/>
      <c r="H1118" s="8"/>
      <c r="J1118" s="8"/>
      <c r="P1118" s="5"/>
    </row>
    <row r="1119" spans="1:16" x14ac:dyDescent="0.2">
      <c r="A1119" s="6"/>
      <c r="G1119" s="10"/>
      <c r="H1119" s="8"/>
      <c r="J1119" s="8"/>
      <c r="P1119" s="5"/>
    </row>
    <row r="1120" spans="1:16" x14ac:dyDescent="0.2">
      <c r="A1120" s="6"/>
      <c r="G1120" s="10"/>
      <c r="H1120" s="8"/>
      <c r="J1120" s="8"/>
      <c r="P1120" s="5"/>
    </row>
    <row r="1121" spans="1:16" x14ac:dyDescent="0.2">
      <c r="A1121" s="6"/>
      <c r="G1121" s="10"/>
      <c r="H1121" s="8"/>
      <c r="J1121" s="8"/>
      <c r="P1121" s="5"/>
    </row>
    <row r="1122" spans="1:16" x14ac:dyDescent="0.2">
      <c r="A1122" s="6"/>
      <c r="G1122" s="10"/>
      <c r="H1122" s="8"/>
      <c r="J1122" s="8"/>
      <c r="P1122" s="5"/>
    </row>
    <row r="1123" spans="1:16" x14ac:dyDescent="0.2">
      <c r="A1123" s="6"/>
      <c r="G1123" s="10"/>
      <c r="H1123" s="8"/>
      <c r="J1123" s="8"/>
      <c r="P1123" s="5"/>
    </row>
    <row r="1124" spans="1:16" x14ac:dyDescent="0.2">
      <c r="A1124" s="6"/>
      <c r="G1124" s="10"/>
      <c r="H1124" s="8"/>
      <c r="J1124" s="8"/>
      <c r="P1124" s="5"/>
    </row>
    <row r="1125" spans="1:16" x14ac:dyDescent="0.2">
      <c r="A1125" s="6"/>
      <c r="G1125" s="10"/>
      <c r="H1125" s="8"/>
      <c r="J1125" s="8"/>
      <c r="P1125" s="5"/>
    </row>
    <row r="1126" spans="1:16" x14ac:dyDescent="0.2">
      <c r="A1126" s="6"/>
      <c r="G1126" s="10"/>
      <c r="H1126" s="8"/>
      <c r="J1126" s="8"/>
      <c r="P1126" s="5"/>
    </row>
    <row r="1127" spans="1:16" x14ac:dyDescent="0.2">
      <c r="A1127" s="6"/>
      <c r="G1127" s="10"/>
      <c r="H1127" s="8"/>
      <c r="J1127" s="8"/>
      <c r="P1127" s="5"/>
    </row>
    <row r="1128" spans="1:16" x14ac:dyDescent="0.2">
      <c r="A1128" s="6"/>
      <c r="G1128" s="10"/>
      <c r="H1128" s="8"/>
      <c r="J1128" s="8"/>
      <c r="P1128" s="5"/>
    </row>
    <row r="1129" spans="1:16" x14ac:dyDescent="0.2">
      <c r="A1129" s="6"/>
      <c r="G1129" s="10"/>
      <c r="H1129" s="8"/>
      <c r="J1129" s="8"/>
      <c r="P1129" s="5"/>
    </row>
    <row r="1130" spans="1:16" x14ac:dyDescent="0.2">
      <c r="A1130" s="6"/>
      <c r="G1130" s="10"/>
      <c r="H1130" s="8"/>
      <c r="J1130" s="8"/>
      <c r="P1130" s="5"/>
    </row>
    <row r="1131" spans="1:16" x14ac:dyDescent="0.2">
      <c r="A1131" s="6"/>
      <c r="G1131" s="10"/>
      <c r="H1131" s="8"/>
      <c r="J1131" s="8"/>
      <c r="P1131" s="5"/>
    </row>
    <row r="1132" spans="1:16" x14ac:dyDescent="0.2">
      <c r="A1132" s="6"/>
      <c r="G1132" s="10"/>
      <c r="H1132" s="8"/>
      <c r="J1132" s="8"/>
      <c r="P1132" s="5"/>
    </row>
    <row r="1133" spans="1:16" x14ac:dyDescent="0.2">
      <c r="A1133" s="6"/>
      <c r="G1133" s="10"/>
      <c r="H1133" s="8"/>
      <c r="J1133" s="8"/>
      <c r="P1133" s="5"/>
    </row>
    <row r="1134" spans="1:16" x14ac:dyDescent="0.2">
      <c r="A1134" s="6"/>
      <c r="G1134" s="10"/>
      <c r="H1134" s="8"/>
      <c r="J1134" s="8"/>
      <c r="P1134" s="5"/>
    </row>
    <row r="1135" spans="1:16" x14ac:dyDescent="0.2">
      <c r="A1135" s="6"/>
      <c r="G1135" s="10"/>
      <c r="H1135" s="8"/>
      <c r="J1135" s="8"/>
      <c r="P1135" s="5"/>
    </row>
    <row r="1136" spans="1:16" x14ac:dyDescent="0.2">
      <c r="A1136" s="6"/>
      <c r="G1136" s="10"/>
      <c r="H1136" s="8"/>
      <c r="J1136" s="8"/>
      <c r="P1136" s="5"/>
    </row>
    <row r="1137" spans="1:16" x14ac:dyDescent="0.2">
      <c r="A1137" s="6"/>
      <c r="G1137" s="10"/>
      <c r="H1137" s="8"/>
      <c r="J1137" s="8"/>
      <c r="P1137" s="5"/>
    </row>
    <row r="1138" spans="1:16" x14ac:dyDescent="0.2">
      <c r="A1138" s="6"/>
      <c r="G1138" s="10"/>
      <c r="H1138" s="8"/>
      <c r="J1138" s="8"/>
      <c r="P1138" s="5"/>
    </row>
    <row r="1139" spans="1:16" x14ac:dyDescent="0.2">
      <c r="A1139" s="6"/>
      <c r="G1139" s="10"/>
      <c r="H1139" s="8"/>
      <c r="J1139" s="8"/>
      <c r="P1139" s="5"/>
    </row>
    <row r="1140" spans="1:16" x14ac:dyDescent="0.2">
      <c r="A1140" s="6"/>
      <c r="G1140" s="10"/>
      <c r="H1140" s="8"/>
      <c r="J1140" s="8"/>
      <c r="P1140" s="5"/>
    </row>
    <row r="1141" spans="1:16" x14ac:dyDescent="0.2">
      <c r="A1141" s="6"/>
      <c r="G1141" s="10"/>
      <c r="H1141" s="8"/>
      <c r="J1141" s="8"/>
      <c r="P1141" s="5"/>
    </row>
    <row r="1142" spans="1:16" x14ac:dyDescent="0.2">
      <c r="A1142" s="6"/>
      <c r="G1142" s="10"/>
      <c r="H1142" s="8"/>
      <c r="J1142" s="8"/>
      <c r="P1142" s="5"/>
    </row>
    <row r="1143" spans="1:16" x14ac:dyDescent="0.2">
      <c r="A1143" s="6"/>
      <c r="G1143" s="10"/>
      <c r="H1143" s="8"/>
      <c r="J1143" s="8"/>
      <c r="P1143" s="5"/>
    </row>
    <row r="1144" spans="1:16" x14ac:dyDescent="0.2">
      <c r="A1144" s="6"/>
      <c r="G1144" s="10"/>
      <c r="H1144" s="8"/>
      <c r="J1144" s="8"/>
      <c r="P1144" s="5"/>
    </row>
    <row r="1145" spans="1:16" x14ac:dyDescent="0.2">
      <c r="A1145" s="6"/>
      <c r="G1145" s="10"/>
      <c r="H1145" s="8"/>
      <c r="J1145" s="8"/>
      <c r="P1145" s="5"/>
    </row>
    <row r="1146" spans="1:16" x14ac:dyDescent="0.2">
      <c r="A1146" s="6"/>
      <c r="G1146" s="10"/>
      <c r="H1146" s="8"/>
      <c r="J1146" s="8"/>
      <c r="P1146" s="5"/>
    </row>
    <row r="1147" spans="1:16" x14ac:dyDescent="0.2">
      <c r="A1147" s="6"/>
      <c r="G1147" s="10"/>
      <c r="H1147" s="8"/>
      <c r="J1147" s="8"/>
      <c r="P1147" s="5"/>
    </row>
    <row r="1148" spans="1:16" x14ac:dyDescent="0.2">
      <c r="A1148" s="6"/>
      <c r="G1148" s="10"/>
      <c r="H1148" s="8"/>
      <c r="J1148" s="8"/>
      <c r="P1148" s="5"/>
    </row>
    <row r="1149" spans="1:16" x14ac:dyDescent="0.2">
      <c r="A1149" s="6"/>
      <c r="G1149" s="10"/>
      <c r="H1149" s="8"/>
      <c r="J1149" s="8"/>
      <c r="P1149" s="5"/>
    </row>
    <row r="1150" spans="1:16" x14ac:dyDescent="0.2">
      <c r="A1150" s="6"/>
      <c r="G1150" s="10"/>
      <c r="H1150" s="8"/>
      <c r="J1150" s="8"/>
      <c r="P1150" s="5"/>
    </row>
    <row r="1151" spans="1:16" x14ac:dyDescent="0.2">
      <c r="A1151" s="6"/>
      <c r="G1151" s="10"/>
      <c r="H1151" s="8"/>
      <c r="J1151" s="8"/>
      <c r="P1151" s="5"/>
    </row>
    <row r="1152" spans="1:16" x14ac:dyDescent="0.2">
      <c r="A1152" s="6"/>
      <c r="G1152" s="10"/>
      <c r="H1152" s="8"/>
      <c r="J1152" s="8"/>
      <c r="P1152" s="5"/>
    </row>
    <row r="1153" spans="1:16" x14ac:dyDescent="0.2">
      <c r="A1153" s="6"/>
      <c r="G1153" s="10"/>
      <c r="H1153" s="8"/>
      <c r="J1153" s="8"/>
      <c r="P1153" s="5"/>
    </row>
    <row r="1154" spans="1:16" x14ac:dyDescent="0.2">
      <c r="A1154" s="6"/>
      <c r="G1154" s="10"/>
      <c r="H1154" s="8"/>
      <c r="J1154" s="8"/>
      <c r="P1154" s="5"/>
    </row>
    <row r="1155" spans="1:16" x14ac:dyDescent="0.2">
      <c r="A1155" s="6"/>
      <c r="G1155" s="10"/>
      <c r="H1155" s="8"/>
      <c r="J1155" s="8"/>
      <c r="P1155" s="5"/>
    </row>
    <row r="1156" spans="1:16" x14ac:dyDescent="0.2">
      <c r="A1156" s="6"/>
      <c r="G1156" s="10"/>
      <c r="H1156" s="8"/>
      <c r="J1156" s="8"/>
      <c r="P1156" s="5"/>
    </row>
    <row r="1157" spans="1:16" x14ac:dyDescent="0.2">
      <c r="A1157" s="6"/>
      <c r="G1157" s="10"/>
      <c r="H1157" s="8"/>
      <c r="J1157" s="8"/>
      <c r="P1157" s="5"/>
    </row>
    <row r="1158" spans="1:16" x14ac:dyDescent="0.2">
      <c r="A1158" s="6"/>
      <c r="G1158" s="10"/>
      <c r="H1158" s="8"/>
      <c r="J1158" s="8"/>
      <c r="P1158" s="5"/>
    </row>
    <row r="1159" spans="1:16" x14ac:dyDescent="0.2">
      <c r="A1159" s="6"/>
      <c r="G1159" s="10"/>
      <c r="H1159" s="8"/>
      <c r="J1159" s="8"/>
      <c r="P1159" s="5"/>
    </row>
    <row r="1160" spans="1:16" x14ac:dyDescent="0.2">
      <c r="A1160" s="6"/>
      <c r="G1160" s="10"/>
      <c r="H1160" s="8"/>
      <c r="J1160" s="8"/>
      <c r="P1160" s="5"/>
    </row>
    <row r="1161" spans="1:16" x14ac:dyDescent="0.2">
      <c r="A1161" s="6"/>
      <c r="G1161" s="10"/>
      <c r="H1161" s="8"/>
      <c r="J1161" s="8"/>
      <c r="P1161" s="5"/>
    </row>
    <row r="1162" spans="1:16" x14ac:dyDescent="0.2">
      <c r="A1162" s="6"/>
      <c r="G1162" s="10"/>
      <c r="H1162" s="8"/>
      <c r="J1162" s="8"/>
      <c r="P1162" s="5"/>
    </row>
    <row r="1163" spans="1:16" x14ac:dyDescent="0.2">
      <c r="A1163" s="6"/>
      <c r="G1163" s="10"/>
      <c r="H1163" s="8"/>
      <c r="J1163" s="8"/>
      <c r="P1163" s="5"/>
    </row>
    <row r="1164" spans="1:16" x14ac:dyDescent="0.2">
      <c r="A1164" s="6"/>
      <c r="G1164" s="10"/>
      <c r="H1164" s="8"/>
      <c r="J1164" s="8"/>
      <c r="P1164" s="5"/>
    </row>
    <row r="1165" spans="1:16" x14ac:dyDescent="0.2">
      <c r="A1165" s="6"/>
      <c r="G1165" s="10"/>
      <c r="H1165" s="8"/>
      <c r="J1165" s="8"/>
      <c r="P1165" s="5"/>
    </row>
    <row r="1166" spans="1:16" x14ac:dyDescent="0.2">
      <c r="A1166" s="6"/>
      <c r="G1166" s="10"/>
      <c r="H1166" s="8"/>
      <c r="J1166" s="8"/>
      <c r="P1166" s="5"/>
    </row>
    <row r="1167" spans="1:16" x14ac:dyDescent="0.2">
      <c r="A1167" s="6"/>
      <c r="G1167" s="10"/>
      <c r="H1167" s="8"/>
      <c r="J1167" s="8"/>
      <c r="P1167" s="5"/>
    </row>
    <row r="1168" spans="1:16" x14ac:dyDescent="0.2">
      <c r="A1168" s="6"/>
      <c r="G1168" s="10"/>
      <c r="H1168" s="8"/>
      <c r="J1168" s="8"/>
      <c r="P1168" s="5"/>
    </row>
    <row r="1169" spans="1:16" x14ac:dyDescent="0.2">
      <c r="A1169" s="6"/>
      <c r="G1169" s="10"/>
      <c r="H1169" s="8"/>
      <c r="J1169" s="8"/>
      <c r="P1169" s="5"/>
    </row>
    <row r="1170" spans="1:16" x14ac:dyDescent="0.2">
      <c r="A1170" s="6"/>
      <c r="G1170" s="10"/>
      <c r="H1170" s="8"/>
      <c r="J1170" s="8"/>
      <c r="P1170" s="5"/>
    </row>
    <row r="1171" spans="1:16" x14ac:dyDescent="0.2">
      <c r="A1171" s="6"/>
      <c r="G1171" s="10"/>
      <c r="H1171" s="8"/>
      <c r="J1171" s="8"/>
      <c r="P1171" s="5"/>
    </row>
    <row r="1172" spans="1:16" x14ac:dyDescent="0.2">
      <c r="A1172" s="6"/>
      <c r="G1172" s="10"/>
      <c r="H1172" s="8"/>
      <c r="J1172" s="8"/>
      <c r="P1172" s="5"/>
    </row>
    <row r="1173" spans="1:16" x14ac:dyDescent="0.2">
      <c r="A1173" s="6"/>
      <c r="G1173" s="10"/>
      <c r="H1173" s="8"/>
      <c r="J1173" s="8"/>
      <c r="P1173" s="5"/>
    </row>
    <row r="1174" spans="1:16" x14ac:dyDescent="0.2">
      <c r="A1174" s="6"/>
      <c r="G1174" s="10"/>
      <c r="H1174" s="8"/>
      <c r="J1174" s="8"/>
      <c r="P1174" s="5"/>
    </row>
    <row r="1175" spans="1:16" x14ac:dyDescent="0.2">
      <c r="A1175" s="6"/>
      <c r="G1175" s="10"/>
      <c r="H1175" s="8"/>
      <c r="J1175" s="8"/>
      <c r="P1175" s="5"/>
    </row>
    <row r="1176" spans="1:16" x14ac:dyDescent="0.2">
      <c r="A1176" s="6"/>
      <c r="G1176" s="10"/>
      <c r="H1176" s="8"/>
      <c r="J1176" s="8"/>
      <c r="P1176" s="5"/>
    </row>
    <row r="1177" spans="1:16" x14ac:dyDescent="0.2">
      <c r="A1177" s="6"/>
      <c r="G1177" s="10"/>
      <c r="H1177" s="8"/>
      <c r="J1177" s="8"/>
      <c r="P1177" s="5"/>
    </row>
    <row r="1178" spans="1:16" x14ac:dyDescent="0.2">
      <c r="A1178" s="6"/>
      <c r="G1178" s="10"/>
      <c r="H1178" s="8"/>
      <c r="J1178" s="8"/>
      <c r="P1178" s="5"/>
    </row>
    <row r="1179" spans="1:16" x14ac:dyDescent="0.2">
      <c r="A1179" s="6"/>
      <c r="G1179" s="10"/>
      <c r="H1179" s="8"/>
      <c r="J1179" s="8"/>
      <c r="P1179" s="5"/>
    </row>
    <row r="1180" spans="1:16" x14ac:dyDescent="0.2">
      <c r="A1180" s="6"/>
      <c r="G1180" s="10"/>
      <c r="H1180" s="8"/>
      <c r="J1180" s="8"/>
      <c r="P1180" s="5"/>
    </row>
    <row r="1181" spans="1:16" x14ac:dyDescent="0.2">
      <c r="A1181" s="6"/>
      <c r="G1181" s="10"/>
      <c r="H1181" s="8"/>
      <c r="J1181" s="8"/>
      <c r="P1181" s="5"/>
    </row>
    <row r="1182" spans="1:16" x14ac:dyDescent="0.2">
      <c r="A1182" s="6"/>
      <c r="G1182" s="10"/>
      <c r="H1182" s="8"/>
      <c r="J1182" s="8"/>
      <c r="P1182" s="5"/>
    </row>
    <row r="1183" spans="1:16" x14ac:dyDescent="0.2">
      <c r="A1183" s="6"/>
      <c r="G1183" s="10"/>
      <c r="H1183" s="8"/>
      <c r="J1183" s="8"/>
      <c r="P1183" s="5"/>
    </row>
    <row r="1184" spans="1:16" x14ac:dyDescent="0.2">
      <c r="A1184" s="6"/>
      <c r="G1184" s="10"/>
      <c r="H1184" s="8"/>
      <c r="J1184" s="8"/>
      <c r="P1184" s="5"/>
    </row>
    <row r="1185" spans="1:16" x14ac:dyDescent="0.2">
      <c r="A1185" s="6"/>
      <c r="G1185" s="10"/>
      <c r="H1185" s="8"/>
      <c r="J1185" s="8"/>
      <c r="P1185" s="5"/>
    </row>
    <row r="1186" spans="1:16" x14ac:dyDescent="0.2">
      <c r="A1186" s="6"/>
      <c r="G1186" s="10"/>
      <c r="H1186" s="8"/>
      <c r="J1186" s="8"/>
      <c r="P1186" s="5"/>
    </row>
    <row r="1187" spans="1:16" x14ac:dyDescent="0.2">
      <c r="A1187" s="6"/>
      <c r="G1187" s="10"/>
      <c r="H1187" s="8"/>
      <c r="J1187" s="8"/>
      <c r="P1187" s="5"/>
    </row>
    <row r="1188" spans="1:16" x14ac:dyDescent="0.2">
      <c r="A1188" s="6"/>
      <c r="G1188" s="10"/>
      <c r="H1188" s="8"/>
      <c r="J1188" s="8"/>
      <c r="P1188" s="5"/>
    </row>
    <row r="1189" spans="1:16" x14ac:dyDescent="0.2">
      <c r="A1189" s="6"/>
      <c r="G1189" s="10"/>
      <c r="H1189" s="8"/>
      <c r="J1189" s="8"/>
      <c r="P1189" s="5"/>
    </row>
    <row r="1190" spans="1:16" x14ac:dyDescent="0.2">
      <c r="A1190" s="6"/>
      <c r="G1190" s="10"/>
      <c r="H1190" s="8"/>
      <c r="J1190" s="8"/>
      <c r="P1190" s="5"/>
    </row>
    <row r="1191" spans="1:16" x14ac:dyDescent="0.2">
      <c r="A1191" s="6"/>
      <c r="G1191" s="10"/>
      <c r="H1191" s="8"/>
      <c r="J1191" s="8"/>
      <c r="P1191" s="5"/>
    </row>
    <row r="1192" spans="1:16" x14ac:dyDescent="0.2">
      <c r="A1192" s="6"/>
      <c r="G1192" s="10"/>
      <c r="H1192" s="8"/>
      <c r="J1192" s="8"/>
      <c r="P1192" s="5"/>
    </row>
    <row r="1193" spans="1:16" x14ac:dyDescent="0.2">
      <c r="A1193" s="6"/>
      <c r="G1193" s="10"/>
      <c r="H1193" s="8"/>
      <c r="J1193" s="8"/>
      <c r="P1193" s="5"/>
    </row>
    <row r="1194" spans="1:16" x14ac:dyDescent="0.2">
      <c r="A1194" s="6"/>
      <c r="G1194" s="10"/>
      <c r="H1194" s="8"/>
      <c r="J1194" s="8"/>
      <c r="P1194" s="5"/>
    </row>
    <row r="1195" spans="1:16" x14ac:dyDescent="0.2">
      <c r="A1195" s="6"/>
      <c r="G1195" s="10"/>
      <c r="H1195" s="8"/>
      <c r="J1195" s="8"/>
      <c r="P1195" s="5"/>
    </row>
    <row r="1196" spans="1:16" x14ac:dyDescent="0.2">
      <c r="A1196" s="6"/>
      <c r="G1196" s="10"/>
      <c r="H1196" s="8"/>
      <c r="J1196" s="8"/>
      <c r="P1196" s="5"/>
    </row>
    <row r="1197" spans="1:16" x14ac:dyDescent="0.2">
      <c r="A1197" s="6"/>
      <c r="G1197" s="10"/>
      <c r="H1197" s="8"/>
      <c r="J1197" s="8"/>
      <c r="P1197" s="5"/>
    </row>
    <row r="1198" spans="1:16" x14ac:dyDescent="0.2">
      <c r="A1198" s="6"/>
      <c r="G1198" s="10"/>
      <c r="H1198" s="8"/>
      <c r="J1198" s="8"/>
      <c r="P1198" s="5"/>
    </row>
    <row r="1199" spans="1:16" x14ac:dyDescent="0.2">
      <c r="A1199" s="6"/>
      <c r="G1199" s="10"/>
      <c r="H1199" s="8"/>
      <c r="J1199" s="8"/>
      <c r="P1199" s="5"/>
    </row>
    <row r="1200" spans="1:16" x14ac:dyDescent="0.2">
      <c r="A1200" s="6"/>
      <c r="G1200" s="10"/>
      <c r="H1200" s="8"/>
      <c r="J1200" s="8"/>
      <c r="P1200" s="5"/>
    </row>
    <row r="1201" spans="1:16" x14ac:dyDescent="0.2">
      <c r="A1201" s="6"/>
      <c r="G1201" s="10"/>
      <c r="H1201" s="8"/>
      <c r="J1201" s="8"/>
      <c r="P1201" s="5"/>
    </row>
    <row r="1202" spans="1:16" x14ac:dyDescent="0.2">
      <c r="A1202" s="6"/>
      <c r="G1202" s="10"/>
      <c r="H1202" s="8"/>
      <c r="J1202" s="8"/>
      <c r="P1202" s="5"/>
    </row>
    <row r="1203" spans="1:16" x14ac:dyDescent="0.2">
      <c r="A1203" s="6"/>
      <c r="G1203" s="10"/>
      <c r="H1203" s="8"/>
      <c r="J1203" s="8"/>
      <c r="P1203" s="5"/>
    </row>
    <row r="1204" spans="1:16" x14ac:dyDescent="0.2">
      <c r="A1204" s="6"/>
      <c r="G1204" s="10"/>
      <c r="H1204" s="8"/>
      <c r="J1204" s="8"/>
      <c r="P1204" s="5"/>
    </row>
    <row r="1205" spans="1:16" x14ac:dyDescent="0.2">
      <c r="A1205" s="6"/>
      <c r="G1205" s="10"/>
      <c r="H1205" s="8"/>
      <c r="J1205" s="8"/>
      <c r="P1205" s="5"/>
    </row>
    <row r="1206" spans="1:16" x14ac:dyDescent="0.2">
      <c r="A1206" s="6"/>
      <c r="G1206" s="10"/>
      <c r="H1206" s="8"/>
      <c r="J1206" s="8"/>
      <c r="P1206" s="5"/>
    </row>
    <row r="1207" spans="1:16" x14ac:dyDescent="0.2">
      <c r="A1207" s="6"/>
      <c r="G1207" s="10"/>
      <c r="H1207" s="8"/>
      <c r="J1207" s="8"/>
      <c r="P1207" s="5"/>
    </row>
    <row r="1208" spans="1:16" x14ac:dyDescent="0.2">
      <c r="A1208" s="6"/>
      <c r="G1208" s="10"/>
      <c r="H1208" s="8"/>
      <c r="J1208" s="8"/>
      <c r="P1208" s="5"/>
    </row>
    <row r="1209" spans="1:16" x14ac:dyDescent="0.2">
      <c r="A1209" s="6"/>
      <c r="G1209" s="10"/>
      <c r="H1209" s="8"/>
      <c r="J1209" s="8"/>
      <c r="P1209" s="5"/>
    </row>
    <row r="1210" spans="1:16" x14ac:dyDescent="0.2">
      <c r="A1210" s="6"/>
      <c r="G1210" s="10"/>
      <c r="H1210" s="8"/>
      <c r="J1210" s="8"/>
      <c r="P1210" s="5"/>
    </row>
    <row r="1211" spans="1:16" x14ac:dyDescent="0.2">
      <c r="A1211" s="6"/>
      <c r="G1211" s="10"/>
      <c r="H1211" s="8"/>
      <c r="J1211" s="8"/>
      <c r="P1211" s="5"/>
    </row>
    <row r="1212" spans="1:16" x14ac:dyDescent="0.2">
      <c r="A1212" s="6"/>
      <c r="G1212" s="10"/>
      <c r="H1212" s="8"/>
      <c r="J1212" s="8"/>
      <c r="P1212" s="5"/>
    </row>
    <row r="1213" spans="1:16" x14ac:dyDescent="0.2">
      <c r="A1213" s="6"/>
      <c r="G1213" s="10"/>
      <c r="H1213" s="8"/>
      <c r="J1213" s="8"/>
      <c r="P1213" s="5"/>
    </row>
    <row r="1214" spans="1:16" x14ac:dyDescent="0.2">
      <c r="A1214" s="6"/>
      <c r="G1214" s="10"/>
      <c r="H1214" s="8"/>
      <c r="J1214" s="8"/>
      <c r="P1214" s="5"/>
    </row>
    <row r="1215" spans="1:16" x14ac:dyDescent="0.2">
      <c r="A1215" s="6"/>
      <c r="G1215" s="10"/>
      <c r="H1215" s="8"/>
      <c r="J1215" s="8"/>
      <c r="P1215" s="5"/>
    </row>
    <row r="1216" spans="1:16" x14ac:dyDescent="0.2">
      <c r="A1216" s="6"/>
      <c r="G1216" s="10"/>
      <c r="H1216" s="8"/>
      <c r="J1216" s="8"/>
      <c r="P1216" s="5"/>
    </row>
    <row r="1217" spans="1:16" x14ac:dyDescent="0.2">
      <c r="A1217" s="6"/>
      <c r="G1217" s="10"/>
      <c r="H1217" s="8"/>
      <c r="J1217" s="8"/>
      <c r="P1217" s="5"/>
    </row>
    <row r="1218" spans="1:16" x14ac:dyDescent="0.2">
      <c r="A1218" s="6"/>
      <c r="G1218" s="10"/>
      <c r="H1218" s="8"/>
      <c r="J1218" s="8"/>
      <c r="P1218" s="5"/>
    </row>
    <row r="1219" spans="1:16" x14ac:dyDescent="0.2">
      <c r="A1219" s="6"/>
      <c r="G1219" s="10"/>
      <c r="H1219" s="8"/>
      <c r="J1219" s="8"/>
      <c r="P1219" s="5"/>
    </row>
    <row r="1220" spans="1:16" x14ac:dyDescent="0.2">
      <c r="A1220" s="6"/>
      <c r="G1220" s="10"/>
      <c r="H1220" s="8"/>
      <c r="J1220" s="8"/>
      <c r="P1220" s="5"/>
    </row>
    <row r="1221" spans="1:16" x14ac:dyDescent="0.2">
      <c r="A1221" s="6"/>
      <c r="G1221" s="10"/>
      <c r="H1221" s="8"/>
      <c r="J1221" s="8"/>
      <c r="P1221" s="5"/>
    </row>
    <row r="1222" spans="1:16" x14ac:dyDescent="0.2">
      <c r="A1222" s="6"/>
      <c r="G1222" s="10"/>
      <c r="H1222" s="8"/>
      <c r="J1222" s="8"/>
      <c r="P1222" s="5"/>
    </row>
    <row r="1223" spans="1:16" x14ac:dyDescent="0.2">
      <c r="A1223" s="6"/>
      <c r="G1223" s="10"/>
      <c r="H1223" s="8"/>
      <c r="J1223" s="8"/>
      <c r="P1223" s="5"/>
    </row>
    <row r="1224" spans="1:16" x14ac:dyDescent="0.2">
      <c r="A1224" s="6"/>
      <c r="G1224" s="10"/>
      <c r="H1224" s="8"/>
      <c r="J1224" s="8"/>
      <c r="P1224" s="5"/>
    </row>
    <row r="1225" spans="1:16" x14ac:dyDescent="0.2">
      <c r="A1225" s="6"/>
      <c r="G1225" s="10"/>
      <c r="H1225" s="8"/>
      <c r="J1225" s="8"/>
      <c r="P1225" s="5"/>
    </row>
    <row r="1226" spans="1:16" x14ac:dyDescent="0.2">
      <c r="A1226" s="6"/>
      <c r="G1226" s="10"/>
      <c r="H1226" s="8"/>
      <c r="J1226" s="8"/>
      <c r="P1226" s="5"/>
    </row>
    <row r="1227" spans="1:16" x14ac:dyDescent="0.2">
      <c r="A1227" s="6"/>
      <c r="G1227" s="10"/>
      <c r="H1227" s="8"/>
      <c r="J1227" s="8"/>
      <c r="P1227" s="5"/>
    </row>
    <row r="1228" spans="1:16" x14ac:dyDescent="0.2">
      <c r="A1228" s="6"/>
      <c r="G1228" s="10"/>
      <c r="H1228" s="8"/>
      <c r="J1228" s="8"/>
      <c r="P1228" s="5"/>
    </row>
    <row r="1229" spans="1:16" x14ac:dyDescent="0.2">
      <c r="A1229" s="6"/>
      <c r="G1229" s="10"/>
      <c r="H1229" s="8"/>
      <c r="J1229" s="8"/>
      <c r="P1229" s="5"/>
    </row>
    <row r="1230" spans="1:16" x14ac:dyDescent="0.2">
      <c r="A1230" s="6"/>
      <c r="G1230" s="10"/>
      <c r="H1230" s="8"/>
      <c r="J1230" s="8"/>
      <c r="P1230" s="5"/>
    </row>
    <row r="1231" spans="1:16" x14ac:dyDescent="0.2">
      <c r="A1231" s="6"/>
      <c r="G1231" s="10"/>
      <c r="H1231" s="8"/>
      <c r="J1231" s="8"/>
      <c r="P1231" s="5"/>
    </row>
    <row r="1232" spans="1:16" x14ac:dyDescent="0.2">
      <c r="A1232" s="6"/>
      <c r="G1232" s="10"/>
      <c r="H1232" s="8"/>
      <c r="J1232" s="8"/>
      <c r="P1232" s="5"/>
    </row>
    <row r="1233" spans="1:16" x14ac:dyDescent="0.2">
      <c r="A1233" s="6"/>
      <c r="G1233" s="10"/>
      <c r="H1233" s="8"/>
      <c r="J1233" s="8"/>
      <c r="P1233" s="5"/>
    </row>
    <row r="1234" spans="1:16" x14ac:dyDescent="0.2">
      <c r="A1234" s="6"/>
      <c r="G1234" s="10"/>
      <c r="H1234" s="8"/>
      <c r="J1234" s="8"/>
      <c r="P1234" s="5"/>
    </row>
    <row r="1235" spans="1:16" x14ac:dyDescent="0.2">
      <c r="A1235" s="6"/>
      <c r="G1235" s="10"/>
      <c r="H1235" s="8"/>
      <c r="J1235" s="8"/>
      <c r="P1235" s="5"/>
    </row>
    <row r="1236" spans="1:16" x14ac:dyDescent="0.2">
      <c r="A1236" s="6"/>
      <c r="G1236" s="10"/>
      <c r="H1236" s="8"/>
      <c r="J1236" s="8"/>
      <c r="P1236" s="5"/>
    </row>
    <row r="1237" spans="1:16" x14ac:dyDescent="0.2">
      <c r="A1237" s="6"/>
      <c r="G1237" s="10"/>
      <c r="H1237" s="8"/>
      <c r="J1237" s="8"/>
      <c r="P1237" s="5"/>
    </row>
    <row r="1238" spans="1:16" x14ac:dyDescent="0.2">
      <c r="A1238" s="6"/>
      <c r="G1238" s="10"/>
      <c r="H1238" s="8"/>
      <c r="J1238" s="8"/>
      <c r="P1238" s="5"/>
    </row>
    <row r="1239" spans="1:16" x14ac:dyDescent="0.2">
      <c r="A1239" s="6"/>
      <c r="G1239" s="10"/>
      <c r="H1239" s="8"/>
      <c r="J1239" s="8"/>
      <c r="P1239" s="5"/>
    </row>
    <row r="1240" spans="1:16" x14ac:dyDescent="0.2">
      <c r="A1240" s="6"/>
      <c r="G1240" s="10"/>
      <c r="H1240" s="8"/>
      <c r="J1240" s="8"/>
      <c r="P1240" s="5"/>
    </row>
    <row r="1241" spans="1:16" x14ac:dyDescent="0.2">
      <c r="A1241" s="6"/>
      <c r="G1241" s="10"/>
      <c r="H1241" s="8"/>
      <c r="J1241" s="8"/>
      <c r="P1241" s="5"/>
    </row>
    <row r="1242" spans="1:16" x14ac:dyDescent="0.2">
      <c r="A1242" s="6"/>
      <c r="G1242" s="10"/>
      <c r="H1242" s="8"/>
      <c r="J1242" s="8"/>
      <c r="P1242" s="5"/>
    </row>
    <row r="1243" spans="1:16" x14ac:dyDescent="0.2">
      <c r="A1243" s="6"/>
      <c r="G1243" s="10"/>
      <c r="H1243" s="8"/>
      <c r="J1243" s="8"/>
      <c r="P1243" s="5"/>
    </row>
    <row r="1244" spans="1:16" x14ac:dyDescent="0.2">
      <c r="A1244" s="6"/>
      <c r="G1244" s="10"/>
      <c r="H1244" s="8"/>
      <c r="J1244" s="8"/>
      <c r="P1244" s="5"/>
    </row>
    <row r="1245" spans="1:16" x14ac:dyDescent="0.2">
      <c r="A1245" s="6"/>
      <c r="G1245" s="10"/>
      <c r="H1245" s="8"/>
      <c r="J1245" s="8"/>
      <c r="P1245" s="5"/>
    </row>
    <row r="1246" spans="1:16" x14ac:dyDescent="0.2">
      <c r="A1246" s="6"/>
      <c r="G1246" s="10"/>
      <c r="H1246" s="8"/>
      <c r="J1246" s="8"/>
      <c r="P1246" s="5"/>
    </row>
    <row r="1247" spans="1:16" x14ac:dyDescent="0.2">
      <c r="A1247" s="6"/>
      <c r="G1247" s="10"/>
      <c r="H1247" s="8"/>
      <c r="J1247" s="8"/>
      <c r="P1247" s="5"/>
    </row>
    <row r="1248" spans="1:16" x14ac:dyDescent="0.2">
      <c r="A1248" s="6"/>
      <c r="G1248" s="10"/>
      <c r="H1248" s="8"/>
      <c r="J1248" s="8"/>
      <c r="P1248" s="5"/>
    </row>
    <row r="1249" spans="1:16" x14ac:dyDescent="0.2">
      <c r="A1249" s="6"/>
      <c r="G1249" s="10"/>
      <c r="H1249" s="8"/>
      <c r="J1249" s="8"/>
      <c r="P1249" s="5"/>
    </row>
    <row r="1250" spans="1:16" x14ac:dyDescent="0.2">
      <c r="A1250" s="6"/>
      <c r="G1250" s="10"/>
      <c r="H1250" s="8"/>
      <c r="J1250" s="8"/>
      <c r="P1250" s="5"/>
    </row>
    <row r="1251" spans="1:16" x14ac:dyDescent="0.2">
      <c r="A1251" s="6"/>
      <c r="G1251" s="10"/>
      <c r="H1251" s="8"/>
      <c r="J1251" s="8"/>
      <c r="P1251" s="5"/>
    </row>
    <row r="1252" spans="1:16" x14ac:dyDescent="0.2">
      <c r="A1252" s="6"/>
      <c r="G1252" s="10"/>
      <c r="H1252" s="8"/>
      <c r="J1252" s="8"/>
      <c r="P1252" s="5"/>
    </row>
    <row r="1253" spans="1:16" x14ac:dyDescent="0.2">
      <c r="A1253" s="6"/>
      <c r="G1253" s="10"/>
      <c r="H1253" s="8"/>
      <c r="J1253" s="8"/>
      <c r="P1253" s="5"/>
    </row>
    <row r="1254" spans="1:16" x14ac:dyDescent="0.2">
      <c r="A1254" s="6"/>
      <c r="G1254" s="10"/>
      <c r="H1254" s="8"/>
      <c r="J1254" s="8"/>
      <c r="P1254" s="5"/>
    </row>
    <row r="1255" spans="1:16" x14ac:dyDescent="0.2">
      <c r="A1255" s="6"/>
      <c r="G1255" s="10"/>
      <c r="H1255" s="8"/>
      <c r="J1255" s="8"/>
      <c r="P1255" s="5"/>
    </row>
    <row r="1256" spans="1:16" x14ac:dyDescent="0.2">
      <c r="A1256" s="6"/>
      <c r="G1256" s="10"/>
      <c r="H1256" s="8"/>
      <c r="J1256" s="8"/>
      <c r="P1256" s="5"/>
    </row>
    <row r="1257" spans="1:16" x14ac:dyDescent="0.2">
      <c r="A1257" s="6"/>
      <c r="G1257" s="10"/>
      <c r="H1257" s="8"/>
      <c r="J1257" s="8"/>
      <c r="P1257" s="5"/>
    </row>
    <row r="1258" spans="1:16" x14ac:dyDescent="0.2">
      <c r="A1258" s="6"/>
      <c r="G1258" s="10"/>
      <c r="H1258" s="8"/>
      <c r="J1258" s="8"/>
      <c r="P1258" s="5"/>
    </row>
    <row r="1259" spans="1:16" x14ac:dyDescent="0.2">
      <c r="A1259" s="6"/>
      <c r="G1259" s="10"/>
      <c r="H1259" s="8"/>
      <c r="J1259" s="8"/>
      <c r="P1259" s="5"/>
    </row>
    <row r="1260" spans="1:16" x14ac:dyDescent="0.2">
      <c r="A1260" s="6"/>
      <c r="G1260" s="10"/>
      <c r="H1260" s="8"/>
      <c r="J1260" s="8"/>
      <c r="P1260" s="5"/>
    </row>
    <row r="1261" spans="1:16" x14ac:dyDescent="0.2">
      <c r="A1261" s="6"/>
      <c r="G1261" s="10"/>
      <c r="H1261" s="8"/>
      <c r="J1261" s="8"/>
      <c r="P1261" s="5"/>
    </row>
    <row r="1262" spans="1:16" x14ac:dyDescent="0.2">
      <c r="A1262" s="6"/>
      <c r="G1262" s="10"/>
      <c r="H1262" s="8"/>
      <c r="J1262" s="8"/>
      <c r="P1262" s="5"/>
    </row>
    <row r="1263" spans="1:16" x14ac:dyDescent="0.2">
      <c r="A1263" s="6"/>
      <c r="G1263" s="10"/>
      <c r="H1263" s="8"/>
      <c r="J1263" s="8"/>
      <c r="P1263" s="5"/>
    </row>
    <row r="1264" spans="1:16" x14ac:dyDescent="0.2">
      <c r="A1264" s="6"/>
      <c r="G1264" s="10"/>
      <c r="H1264" s="8"/>
      <c r="J1264" s="8"/>
      <c r="P1264" s="5"/>
    </row>
    <row r="1265" spans="1:16" x14ac:dyDescent="0.2">
      <c r="A1265" s="6"/>
      <c r="G1265" s="10"/>
      <c r="H1265" s="8"/>
      <c r="J1265" s="8"/>
      <c r="P1265" s="5"/>
    </row>
    <row r="1266" spans="1:16" x14ac:dyDescent="0.2">
      <c r="A1266" s="6"/>
      <c r="G1266" s="10"/>
      <c r="H1266" s="8"/>
      <c r="J1266" s="8"/>
      <c r="P1266" s="5"/>
    </row>
    <row r="1267" spans="1:16" x14ac:dyDescent="0.2">
      <c r="A1267" s="6"/>
      <c r="G1267" s="10"/>
      <c r="H1267" s="8"/>
      <c r="J1267" s="8"/>
      <c r="P1267" s="5"/>
    </row>
    <row r="1268" spans="1:16" x14ac:dyDescent="0.2">
      <c r="A1268" s="6"/>
      <c r="G1268" s="10"/>
      <c r="H1268" s="8"/>
      <c r="J1268" s="8"/>
      <c r="P1268" s="5"/>
    </row>
    <row r="1269" spans="1:16" x14ac:dyDescent="0.2">
      <c r="A1269" s="6"/>
      <c r="G1269" s="10"/>
      <c r="H1269" s="8"/>
      <c r="J1269" s="8"/>
      <c r="P1269" s="5"/>
    </row>
    <row r="1270" spans="1:16" x14ac:dyDescent="0.2">
      <c r="A1270" s="6"/>
      <c r="G1270" s="10"/>
      <c r="H1270" s="8"/>
      <c r="J1270" s="8"/>
      <c r="P1270" s="5"/>
    </row>
    <row r="1271" spans="1:16" x14ac:dyDescent="0.2">
      <c r="A1271" s="6"/>
      <c r="G1271" s="10"/>
      <c r="H1271" s="8"/>
      <c r="J1271" s="8"/>
      <c r="P1271" s="5"/>
    </row>
    <row r="1272" spans="1:16" x14ac:dyDescent="0.2">
      <c r="A1272" s="6"/>
      <c r="G1272" s="10"/>
      <c r="H1272" s="8"/>
      <c r="J1272" s="8"/>
      <c r="P1272" s="5"/>
    </row>
    <row r="1273" spans="1:16" x14ac:dyDescent="0.2">
      <c r="A1273" s="6"/>
      <c r="G1273" s="10"/>
      <c r="H1273" s="8"/>
      <c r="J1273" s="8"/>
      <c r="P1273" s="5"/>
    </row>
    <row r="1274" spans="1:16" x14ac:dyDescent="0.2">
      <c r="A1274" s="6"/>
      <c r="G1274" s="10"/>
      <c r="H1274" s="8"/>
      <c r="J1274" s="8"/>
      <c r="P1274" s="5"/>
    </row>
    <row r="1275" spans="1:16" x14ac:dyDescent="0.2">
      <c r="A1275" s="6"/>
      <c r="G1275" s="10"/>
      <c r="H1275" s="8"/>
      <c r="J1275" s="8"/>
      <c r="P1275" s="5"/>
    </row>
    <row r="1276" spans="1:16" x14ac:dyDescent="0.2">
      <c r="A1276" s="6"/>
      <c r="G1276" s="10"/>
      <c r="H1276" s="8"/>
      <c r="J1276" s="8"/>
      <c r="P1276" s="5"/>
    </row>
    <row r="1277" spans="1:16" x14ac:dyDescent="0.2">
      <c r="A1277" s="6"/>
      <c r="G1277" s="10"/>
      <c r="H1277" s="8"/>
      <c r="J1277" s="8"/>
      <c r="P1277" s="5"/>
    </row>
    <row r="1278" spans="1:16" x14ac:dyDescent="0.2">
      <c r="A1278" s="6"/>
      <c r="G1278" s="10"/>
      <c r="H1278" s="8"/>
      <c r="J1278" s="8"/>
      <c r="P1278" s="5"/>
    </row>
    <row r="1279" spans="1:16" x14ac:dyDescent="0.2">
      <c r="A1279" s="6"/>
      <c r="G1279" s="10"/>
      <c r="H1279" s="8"/>
      <c r="J1279" s="8"/>
      <c r="P1279" s="5"/>
    </row>
    <row r="1280" spans="1:16" x14ac:dyDescent="0.2">
      <c r="A1280" s="6"/>
      <c r="G1280" s="10"/>
      <c r="H1280" s="8"/>
      <c r="J1280" s="8"/>
      <c r="P1280" s="5"/>
    </row>
    <row r="1281" spans="1:16" x14ac:dyDescent="0.2">
      <c r="A1281" s="6"/>
      <c r="G1281" s="10"/>
      <c r="H1281" s="8"/>
      <c r="J1281" s="8"/>
      <c r="P1281" s="5"/>
    </row>
    <row r="1282" spans="1:16" x14ac:dyDescent="0.2">
      <c r="A1282" s="6"/>
      <c r="G1282" s="10"/>
      <c r="H1282" s="8"/>
      <c r="J1282" s="8"/>
      <c r="P1282" s="5"/>
    </row>
    <row r="1283" spans="1:16" x14ac:dyDescent="0.2">
      <c r="A1283" s="6"/>
      <c r="G1283" s="10"/>
      <c r="H1283" s="8"/>
      <c r="J1283" s="8"/>
      <c r="P1283" s="5"/>
    </row>
    <row r="1284" spans="1:16" x14ac:dyDescent="0.2">
      <c r="A1284" s="6"/>
      <c r="G1284" s="10"/>
      <c r="H1284" s="8"/>
      <c r="J1284" s="8"/>
      <c r="P1284" s="5"/>
    </row>
    <row r="1285" spans="1:16" x14ac:dyDescent="0.2">
      <c r="A1285" s="6"/>
      <c r="G1285" s="10"/>
      <c r="H1285" s="8"/>
      <c r="J1285" s="8"/>
      <c r="P1285" s="5"/>
    </row>
    <row r="1286" spans="1:16" x14ac:dyDescent="0.2">
      <c r="A1286" s="6"/>
      <c r="G1286" s="10"/>
      <c r="H1286" s="8"/>
      <c r="J1286" s="8"/>
      <c r="P1286" s="5"/>
    </row>
    <row r="1287" spans="1:16" x14ac:dyDescent="0.2">
      <c r="A1287" s="6"/>
      <c r="G1287" s="10"/>
      <c r="H1287" s="8"/>
      <c r="J1287" s="8"/>
      <c r="P1287" s="5"/>
    </row>
    <row r="1288" spans="1:16" x14ac:dyDescent="0.2">
      <c r="A1288" s="6"/>
      <c r="G1288" s="10"/>
      <c r="H1288" s="8"/>
      <c r="J1288" s="8"/>
      <c r="P1288" s="5"/>
    </row>
    <row r="1289" spans="1:16" x14ac:dyDescent="0.2">
      <c r="A1289" s="6"/>
      <c r="G1289" s="10"/>
      <c r="H1289" s="8"/>
      <c r="J1289" s="8"/>
      <c r="P1289" s="5"/>
    </row>
    <row r="1290" spans="1:16" x14ac:dyDescent="0.2">
      <c r="A1290" s="6"/>
      <c r="G1290" s="10"/>
      <c r="H1290" s="8"/>
      <c r="J1290" s="8"/>
      <c r="P1290" s="5"/>
    </row>
    <row r="1291" spans="1:16" x14ac:dyDescent="0.2">
      <c r="A1291" s="6"/>
      <c r="G1291" s="10"/>
      <c r="H1291" s="8"/>
      <c r="J1291" s="8"/>
      <c r="P1291" s="5"/>
    </row>
    <row r="1292" spans="1:16" x14ac:dyDescent="0.2">
      <c r="A1292" s="6"/>
      <c r="G1292" s="10"/>
      <c r="H1292" s="8"/>
      <c r="J1292" s="8"/>
      <c r="P1292" s="5"/>
    </row>
    <row r="1293" spans="1:16" x14ac:dyDescent="0.2">
      <c r="A1293" s="6"/>
      <c r="G1293" s="10"/>
      <c r="H1293" s="8"/>
      <c r="J1293" s="8"/>
      <c r="P1293" s="5"/>
    </row>
    <row r="1294" spans="1:16" x14ac:dyDescent="0.2">
      <c r="A1294" s="6"/>
      <c r="G1294" s="10"/>
      <c r="H1294" s="8"/>
      <c r="J1294" s="8"/>
      <c r="P1294" s="5"/>
    </row>
    <row r="1295" spans="1:16" x14ac:dyDescent="0.2">
      <c r="A1295" s="6"/>
      <c r="G1295" s="10"/>
      <c r="H1295" s="8"/>
      <c r="J1295" s="8"/>
      <c r="P1295" s="5"/>
    </row>
    <row r="1296" spans="1:16" x14ac:dyDescent="0.2">
      <c r="A1296" s="6"/>
      <c r="G1296" s="10"/>
      <c r="H1296" s="8"/>
      <c r="J1296" s="8"/>
      <c r="P1296" s="5"/>
    </row>
    <row r="1297" spans="1:16" x14ac:dyDescent="0.2">
      <c r="A1297" s="6"/>
      <c r="G1297" s="10"/>
      <c r="H1297" s="8"/>
      <c r="J1297" s="8"/>
      <c r="P1297" s="5"/>
    </row>
    <row r="1298" spans="1:16" x14ac:dyDescent="0.2">
      <c r="A1298" s="6"/>
      <c r="G1298" s="10"/>
      <c r="H1298" s="8"/>
      <c r="J1298" s="8"/>
      <c r="P1298" s="5"/>
    </row>
    <row r="1299" spans="1:16" x14ac:dyDescent="0.2">
      <c r="A1299" s="6"/>
      <c r="G1299" s="10"/>
      <c r="H1299" s="8"/>
      <c r="J1299" s="8"/>
      <c r="P1299" s="5"/>
    </row>
    <row r="1300" spans="1:16" x14ac:dyDescent="0.2">
      <c r="A1300" s="6"/>
      <c r="G1300" s="10"/>
      <c r="H1300" s="8"/>
      <c r="J1300" s="8"/>
      <c r="P1300" s="5"/>
    </row>
    <row r="1301" spans="1:16" x14ac:dyDescent="0.2">
      <c r="A1301" s="6"/>
      <c r="G1301" s="10"/>
      <c r="H1301" s="8"/>
      <c r="J1301" s="8"/>
      <c r="P1301" s="5"/>
    </row>
    <row r="1302" spans="1:16" x14ac:dyDescent="0.2">
      <c r="A1302" s="6"/>
      <c r="G1302" s="10"/>
      <c r="H1302" s="8"/>
      <c r="J1302" s="8"/>
      <c r="P1302" s="5"/>
    </row>
    <row r="1303" spans="1:16" x14ac:dyDescent="0.2">
      <c r="A1303" s="6"/>
      <c r="G1303" s="10"/>
      <c r="H1303" s="8"/>
      <c r="J1303" s="8"/>
      <c r="P1303" s="5"/>
    </row>
    <row r="1304" spans="1:16" x14ac:dyDescent="0.2">
      <c r="H1304" s="8"/>
      <c r="J1304" s="8"/>
    </row>
    <row r="1305" spans="1:16" x14ac:dyDescent="0.2">
      <c r="H1305" s="8"/>
      <c r="J1305" s="8"/>
    </row>
    <row r="1306" spans="1:16" x14ac:dyDescent="0.2">
      <c r="H1306" s="8"/>
      <c r="J1306" s="8"/>
    </row>
    <row r="1307" spans="1:16" x14ac:dyDescent="0.2">
      <c r="H1307" s="8"/>
      <c r="J1307" s="8"/>
    </row>
    <row r="1308" spans="1:16" x14ac:dyDescent="0.2">
      <c r="H1308" s="8"/>
      <c r="J1308" s="8"/>
    </row>
    <row r="1309" spans="1:16" x14ac:dyDescent="0.2">
      <c r="H1309" s="8"/>
      <c r="J1309" s="8"/>
    </row>
    <row r="1310" spans="1:16" x14ac:dyDescent="0.2">
      <c r="H1310" s="8"/>
      <c r="J1310" s="8"/>
    </row>
    <row r="1311" spans="1:16" x14ac:dyDescent="0.2">
      <c r="H1311" s="8"/>
      <c r="J1311" s="8"/>
    </row>
    <row r="1312" spans="1:16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phoneticPr fontId="0" type="noConversion"/>
  <pageMargins left="0.75" right="0.75" top="1" bottom="1" header="0.5" footer="0.5"/>
  <pageSetup scale="10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F170" activePane="bottomRight" state="frozen"/>
      <selection pane="topRight" activeCell="C1" sqref="C1"/>
      <selection pane="bottomLeft" activeCell="A3" sqref="A3"/>
      <selection pane="bottomRight" activeCell="H179" sqref="H17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16.140625" style="9" customWidth="1"/>
    <col min="8" max="8" width="12.42578125" customWidth="1"/>
    <col min="9" max="9" width="11.5703125" customWidth="1"/>
    <col min="10" max="10" width="12.140625" customWidth="1"/>
    <col min="11" max="11" width="12.8554687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38</v>
      </c>
      <c r="B3" s="56"/>
      <c r="C3" s="7" t="s">
        <v>758</v>
      </c>
      <c r="D3" s="7" t="s">
        <v>16</v>
      </c>
      <c r="E3" s="56" t="s">
        <v>17</v>
      </c>
      <c r="F3" s="56" t="s">
        <v>18</v>
      </c>
      <c r="G3" s="57">
        <v>37196</v>
      </c>
      <c r="H3" s="58">
        <v>300000</v>
      </c>
      <c r="I3" s="59">
        <v>0.5</v>
      </c>
      <c r="J3" s="72">
        <v>3.37</v>
      </c>
      <c r="K3" s="59">
        <f>J3-L3</f>
        <v>0.16800000000000015</v>
      </c>
      <c r="L3" s="59">
        <v>3.202</v>
      </c>
      <c r="M3">
        <f t="shared" ref="M3:M34" si="0">ABS(H3)</f>
        <v>300000</v>
      </c>
      <c r="N3" t="str">
        <f t="shared" ref="N3:N34" si="1">IF(H3&gt;0,"BUY","SELL")</f>
        <v>BUY</v>
      </c>
      <c r="O3" t="str">
        <f t="shared" ref="O3:O34" si="2">IF(F3="C","CALL","PUT")</f>
        <v>CALL</v>
      </c>
      <c r="P3" t="str">
        <f t="shared" ref="P3:P34" si="3">CONCATENATE(N3," - ",O3)</f>
        <v>BUY - CALL</v>
      </c>
      <c r="Q3">
        <f t="shared" ref="Q3:Q34" si="4">I3+L3</f>
        <v>3.702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0</v>
      </c>
      <c r="S3" s="7"/>
      <c r="T3" s="7"/>
    </row>
    <row r="4" spans="1:256" x14ac:dyDescent="0.2">
      <c r="A4" s="7" t="s">
        <v>38</v>
      </c>
      <c r="B4" s="56"/>
      <c r="C4" s="7" t="s">
        <v>734</v>
      </c>
      <c r="D4" s="7" t="s">
        <v>409</v>
      </c>
      <c r="E4" s="56" t="s">
        <v>17</v>
      </c>
      <c r="F4" s="56" t="s">
        <v>18</v>
      </c>
      <c r="G4" s="57">
        <v>37196</v>
      </c>
      <c r="H4" s="58">
        <v>900000</v>
      </c>
      <c r="I4" s="59">
        <v>0.2</v>
      </c>
      <c r="J4" s="72">
        <v>2.79</v>
      </c>
      <c r="K4" s="59">
        <f t="shared" ref="K4:K67" si="6">J4-L4</f>
        <v>-0.41199999999999992</v>
      </c>
      <c r="L4" s="59">
        <v>3.202</v>
      </c>
      <c r="M4">
        <f t="shared" si="0"/>
        <v>900000</v>
      </c>
      <c r="N4" t="str">
        <f t="shared" si="1"/>
        <v>BUY</v>
      </c>
      <c r="O4" t="str">
        <f t="shared" si="2"/>
        <v>CALL</v>
      </c>
      <c r="P4" t="str">
        <f t="shared" si="3"/>
        <v>BUY - CALL</v>
      </c>
      <c r="Q4">
        <f t="shared" si="4"/>
        <v>3.4020000000000001</v>
      </c>
      <c r="R4" s="5">
        <f t="shared" si="5"/>
        <v>0</v>
      </c>
      <c r="S4" s="13"/>
      <c r="T4" s="14"/>
    </row>
    <row r="5" spans="1:256" s="13" customFormat="1" x14ac:dyDescent="0.2">
      <c r="A5" s="7" t="s">
        <v>38</v>
      </c>
      <c r="B5" s="56"/>
      <c r="C5" s="7" t="s">
        <v>737</v>
      </c>
      <c r="D5" s="7" t="s">
        <v>409</v>
      </c>
      <c r="E5" s="56" t="s">
        <v>17</v>
      </c>
      <c r="F5" s="56" t="s">
        <v>18</v>
      </c>
      <c r="G5" s="57">
        <v>37196</v>
      </c>
      <c r="H5" s="58">
        <v>900000</v>
      </c>
      <c r="I5" s="59">
        <v>0.2</v>
      </c>
      <c r="J5" s="72">
        <v>2.79</v>
      </c>
      <c r="K5" s="59">
        <f t="shared" si="6"/>
        <v>-0.41199999999999992</v>
      </c>
      <c r="L5" s="59">
        <v>3.202</v>
      </c>
      <c r="M5">
        <f t="shared" si="0"/>
        <v>900000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3.4020000000000001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38</v>
      </c>
      <c r="B6" s="56"/>
      <c r="C6" s="7" t="s">
        <v>743</v>
      </c>
      <c r="D6" s="7" t="s">
        <v>409</v>
      </c>
      <c r="E6" s="56" t="s">
        <v>17</v>
      </c>
      <c r="F6" s="56" t="s">
        <v>18</v>
      </c>
      <c r="G6" s="57">
        <v>37196</v>
      </c>
      <c r="H6" s="58">
        <v>900000</v>
      </c>
      <c r="I6" s="59">
        <v>0.12</v>
      </c>
      <c r="J6" s="72">
        <v>2.79</v>
      </c>
      <c r="K6" s="59">
        <f t="shared" si="6"/>
        <v>-0.41199999999999992</v>
      </c>
      <c r="L6" s="59">
        <v>3.202</v>
      </c>
      <c r="M6">
        <f t="shared" si="0"/>
        <v>900000</v>
      </c>
      <c r="N6" t="str">
        <f t="shared" si="1"/>
        <v>BUY</v>
      </c>
      <c r="O6" t="str">
        <f t="shared" si="2"/>
        <v>CALL</v>
      </c>
      <c r="P6" t="str">
        <f t="shared" si="3"/>
        <v>BUY - CALL</v>
      </c>
      <c r="Q6">
        <f t="shared" si="4"/>
        <v>3.3220000000000001</v>
      </c>
      <c r="R6" s="5">
        <f t="shared" si="5"/>
        <v>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38</v>
      </c>
      <c r="B7" s="56"/>
      <c r="C7" s="7" t="s">
        <v>808</v>
      </c>
      <c r="D7" s="7" t="s">
        <v>409</v>
      </c>
      <c r="E7" s="56" t="s">
        <v>17</v>
      </c>
      <c r="F7" s="56" t="s">
        <v>18</v>
      </c>
      <c r="G7" s="57">
        <v>37196</v>
      </c>
      <c r="H7" s="58">
        <v>300000</v>
      </c>
      <c r="I7" s="59">
        <v>0</v>
      </c>
      <c r="J7" s="72">
        <v>2.79</v>
      </c>
      <c r="K7" s="59">
        <f t="shared" si="6"/>
        <v>-0.41199999999999992</v>
      </c>
      <c r="L7" s="59">
        <v>3.202</v>
      </c>
      <c r="M7">
        <f t="shared" si="0"/>
        <v>300000</v>
      </c>
      <c r="N7" t="str">
        <f t="shared" si="1"/>
        <v>BUY</v>
      </c>
      <c r="O7" t="str">
        <f t="shared" si="2"/>
        <v>CALL</v>
      </c>
      <c r="P7" t="str">
        <f t="shared" si="3"/>
        <v>BUY - CALL</v>
      </c>
      <c r="Q7">
        <f t="shared" si="4"/>
        <v>3.202</v>
      </c>
      <c r="R7" s="5">
        <f t="shared" si="5"/>
        <v>0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38</v>
      </c>
      <c r="B8" s="56"/>
      <c r="C8" s="7" t="s">
        <v>810</v>
      </c>
      <c r="D8" s="7" t="s">
        <v>409</v>
      </c>
      <c r="E8" s="56" t="s">
        <v>17</v>
      </c>
      <c r="F8" s="56" t="s">
        <v>18</v>
      </c>
      <c r="G8" s="57">
        <v>37196</v>
      </c>
      <c r="H8" s="58">
        <v>150000</v>
      </c>
      <c r="I8" s="59">
        <v>0</v>
      </c>
      <c r="J8" s="72">
        <v>2.79</v>
      </c>
      <c r="K8" s="59">
        <f t="shared" si="6"/>
        <v>-0.41199999999999992</v>
      </c>
      <c r="L8" s="59">
        <v>3.202</v>
      </c>
      <c r="M8">
        <f t="shared" si="0"/>
        <v>150000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3.202</v>
      </c>
      <c r="R8" s="5">
        <f t="shared" si="5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13" t="s">
        <v>38</v>
      </c>
      <c r="B9" s="56"/>
      <c r="C9" s="13" t="s">
        <v>844</v>
      </c>
      <c r="D9" s="13" t="s">
        <v>409</v>
      </c>
      <c r="E9" s="56" t="s">
        <v>17</v>
      </c>
      <c r="F9" s="56" t="s">
        <v>18</v>
      </c>
      <c r="G9" s="57">
        <v>37196</v>
      </c>
      <c r="H9" s="58">
        <v>600000</v>
      </c>
      <c r="I9" s="59">
        <v>-0.13</v>
      </c>
      <c r="J9" s="72">
        <v>2.79</v>
      </c>
      <c r="K9" s="59">
        <f t="shared" si="6"/>
        <v>-0.41199999999999992</v>
      </c>
      <c r="L9" s="59">
        <v>3.202</v>
      </c>
      <c r="M9">
        <f t="shared" si="0"/>
        <v>600000</v>
      </c>
      <c r="N9" t="str">
        <f t="shared" si="1"/>
        <v>BUY</v>
      </c>
      <c r="O9" t="str">
        <f t="shared" si="2"/>
        <v>CALL</v>
      </c>
      <c r="P9" t="str">
        <f t="shared" si="3"/>
        <v>BUY - CALL</v>
      </c>
      <c r="Q9">
        <f t="shared" si="4"/>
        <v>3.0720000000000001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13" t="s">
        <v>670</v>
      </c>
      <c r="B10" s="56"/>
      <c r="C10" s="13" t="s">
        <v>845</v>
      </c>
      <c r="D10" s="13" t="s">
        <v>409</v>
      </c>
      <c r="E10" s="56" t="s">
        <v>17</v>
      </c>
      <c r="F10" s="56" t="s">
        <v>18</v>
      </c>
      <c r="G10" s="57">
        <v>37196</v>
      </c>
      <c r="H10" s="58">
        <v>-150000</v>
      </c>
      <c r="I10" s="59">
        <v>-0.13</v>
      </c>
      <c r="J10" s="72">
        <v>2.79</v>
      </c>
      <c r="K10" s="59">
        <f t="shared" si="6"/>
        <v>-0.41199999999999992</v>
      </c>
      <c r="L10" s="59">
        <v>3.202</v>
      </c>
      <c r="M10">
        <f t="shared" si="0"/>
        <v>150000</v>
      </c>
      <c r="N10" t="str">
        <f t="shared" si="1"/>
        <v>SELL</v>
      </c>
      <c r="O10" t="str">
        <f t="shared" si="2"/>
        <v>CALL</v>
      </c>
      <c r="P10" t="str">
        <f t="shared" si="3"/>
        <v>SELL - CALL</v>
      </c>
      <c r="Q10">
        <f t="shared" si="4"/>
        <v>3.0720000000000001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656</v>
      </c>
      <c r="B11" s="56"/>
      <c r="C11" s="7" t="s">
        <v>717</v>
      </c>
      <c r="D11" s="7" t="s">
        <v>23</v>
      </c>
      <c r="E11" s="56" t="s">
        <v>17</v>
      </c>
      <c r="F11" s="56" t="s">
        <v>20</v>
      </c>
      <c r="G11" s="57">
        <v>37196</v>
      </c>
      <c r="H11" s="58">
        <v>-600000</v>
      </c>
      <c r="I11" s="59">
        <v>-0.1</v>
      </c>
      <c r="J11" s="72">
        <v>2.69</v>
      </c>
      <c r="K11" s="59">
        <f t="shared" si="6"/>
        <v>-0.51200000000000001</v>
      </c>
      <c r="L11" s="59">
        <v>3.202</v>
      </c>
      <c r="M11">
        <f t="shared" si="0"/>
        <v>600000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3.1019999999999999</v>
      </c>
      <c r="R11" s="5">
        <f t="shared" si="5"/>
        <v>-247199.99999999994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13" t="s">
        <v>571</v>
      </c>
      <c r="B12" s="56"/>
      <c r="C12" s="13" t="s">
        <v>868</v>
      </c>
      <c r="D12" s="13" t="s">
        <v>23</v>
      </c>
      <c r="E12" s="56" t="s">
        <v>17</v>
      </c>
      <c r="F12" s="56" t="s">
        <v>18</v>
      </c>
      <c r="G12" s="57">
        <v>37196</v>
      </c>
      <c r="H12" s="58">
        <v>900000</v>
      </c>
      <c r="I12" s="59">
        <v>-0.3</v>
      </c>
      <c r="J12" s="72">
        <v>2.69</v>
      </c>
      <c r="K12" s="59">
        <f t="shared" si="6"/>
        <v>-0.51200000000000001</v>
      </c>
      <c r="L12" s="59">
        <v>3.202</v>
      </c>
      <c r="M12">
        <f t="shared" si="0"/>
        <v>900000</v>
      </c>
      <c r="N12" t="str">
        <f t="shared" si="1"/>
        <v>BUY</v>
      </c>
      <c r="O12" t="str">
        <f t="shared" si="2"/>
        <v>CALL</v>
      </c>
      <c r="P12" t="str">
        <f t="shared" si="3"/>
        <v>BUY - CALL</v>
      </c>
      <c r="Q12">
        <f t="shared" si="4"/>
        <v>2.9020000000000001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571</v>
      </c>
      <c r="B13" s="56"/>
      <c r="C13" s="13" t="s">
        <v>869</v>
      </c>
      <c r="D13" s="13" t="s">
        <v>23</v>
      </c>
      <c r="E13" s="56" t="s">
        <v>17</v>
      </c>
      <c r="F13" s="56" t="s">
        <v>20</v>
      </c>
      <c r="G13" s="57">
        <v>37196</v>
      </c>
      <c r="H13" s="58">
        <v>900000</v>
      </c>
      <c r="I13" s="59">
        <v>-0.3</v>
      </c>
      <c r="J13" s="72">
        <v>2.69</v>
      </c>
      <c r="K13" s="59">
        <f t="shared" si="6"/>
        <v>-0.51200000000000001</v>
      </c>
      <c r="L13" s="59">
        <v>3.202</v>
      </c>
      <c r="M13">
        <f t="shared" si="0"/>
        <v>900000</v>
      </c>
      <c r="N13" t="str">
        <f t="shared" si="1"/>
        <v>BUY</v>
      </c>
      <c r="O13" t="str">
        <f t="shared" si="2"/>
        <v>PUT</v>
      </c>
      <c r="P13" t="str">
        <f t="shared" si="3"/>
        <v>BUY - PUT</v>
      </c>
      <c r="Q13">
        <f t="shared" si="4"/>
        <v>2.9020000000000001</v>
      </c>
      <c r="R13" s="5">
        <f t="shared" si="5"/>
        <v>190800.00000000017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411</v>
      </c>
      <c r="B14" s="56"/>
      <c r="C14" s="13" t="s">
        <v>872</v>
      </c>
      <c r="D14" s="13" t="s">
        <v>23</v>
      </c>
      <c r="E14" s="56" t="s">
        <v>17</v>
      </c>
      <c r="F14" s="56" t="s">
        <v>20</v>
      </c>
      <c r="G14" s="57">
        <v>37196</v>
      </c>
      <c r="H14" s="58">
        <v>-300000</v>
      </c>
      <c r="I14" s="59">
        <v>-0.5</v>
      </c>
      <c r="J14" s="72">
        <v>2.69</v>
      </c>
      <c r="K14" s="59">
        <f t="shared" si="6"/>
        <v>-0.51200000000000001</v>
      </c>
      <c r="L14" s="59">
        <v>3.202</v>
      </c>
      <c r="M14">
        <f t="shared" si="0"/>
        <v>300000</v>
      </c>
      <c r="N14" t="str">
        <f t="shared" si="1"/>
        <v>SELL</v>
      </c>
      <c r="O14" t="str">
        <f t="shared" si="2"/>
        <v>PUT</v>
      </c>
      <c r="P14" t="str">
        <f t="shared" si="3"/>
        <v>SELL - PUT</v>
      </c>
      <c r="Q14">
        <f t="shared" si="4"/>
        <v>2.702</v>
      </c>
      <c r="R14" s="5">
        <f t="shared" si="5"/>
        <v>-3600.0000000000032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656</v>
      </c>
      <c r="B15" s="56"/>
      <c r="C15" s="13" t="s">
        <v>888</v>
      </c>
      <c r="D15" s="13" t="s">
        <v>23</v>
      </c>
      <c r="E15" s="56" t="s">
        <v>17</v>
      </c>
      <c r="F15" s="56" t="s">
        <v>18</v>
      </c>
      <c r="G15" s="57">
        <v>37196</v>
      </c>
      <c r="H15" s="58">
        <v>1000000</v>
      </c>
      <c r="I15" s="59">
        <v>-0.28999999999999998</v>
      </c>
      <c r="J15" s="72">
        <v>2.69</v>
      </c>
      <c r="K15" s="59">
        <f t="shared" si="6"/>
        <v>-0.51200000000000001</v>
      </c>
      <c r="L15" s="76">
        <v>3.202</v>
      </c>
      <c r="M15">
        <f t="shared" si="0"/>
        <v>1000000</v>
      </c>
      <c r="N15" t="str">
        <f t="shared" si="1"/>
        <v>BUY</v>
      </c>
      <c r="O15" t="str">
        <f t="shared" si="2"/>
        <v>CALL</v>
      </c>
      <c r="P15" t="str">
        <f t="shared" si="3"/>
        <v>BUY - CALL</v>
      </c>
      <c r="Q15">
        <f t="shared" si="4"/>
        <v>2.9119999999999999</v>
      </c>
      <c r="R15" s="5">
        <f t="shared" si="5"/>
        <v>0</v>
      </c>
      <c r="S15" s="7"/>
    </row>
    <row r="16" spans="1:256" x14ac:dyDescent="0.2">
      <c r="A16" s="13" t="s">
        <v>656</v>
      </c>
      <c r="B16" s="56"/>
      <c r="C16" s="13" t="s">
        <v>890</v>
      </c>
      <c r="D16" s="13" t="s">
        <v>23</v>
      </c>
      <c r="E16" s="56" t="s">
        <v>17</v>
      </c>
      <c r="F16" s="56" t="s">
        <v>20</v>
      </c>
      <c r="G16" s="57">
        <v>37196</v>
      </c>
      <c r="H16" s="58">
        <v>1000000</v>
      </c>
      <c r="I16" s="59">
        <v>-0.28999999999999998</v>
      </c>
      <c r="J16" s="72">
        <v>2.69</v>
      </c>
      <c r="K16" s="59">
        <f t="shared" si="6"/>
        <v>-0.51200000000000001</v>
      </c>
      <c r="L16" s="76">
        <v>3.202</v>
      </c>
      <c r="M16">
        <f t="shared" si="0"/>
        <v>1000000</v>
      </c>
      <c r="N16" t="str">
        <f t="shared" si="1"/>
        <v>BUY</v>
      </c>
      <c r="O16" t="str">
        <f t="shared" si="2"/>
        <v>PUT</v>
      </c>
      <c r="P16" t="str">
        <f t="shared" si="3"/>
        <v>BUY - PUT</v>
      </c>
      <c r="Q16">
        <f t="shared" si="4"/>
        <v>2.9119999999999999</v>
      </c>
      <c r="R16" s="5">
        <f t="shared" si="5"/>
        <v>221999.99999999997</v>
      </c>
      <c r="S16" s="7"/>
      <c r="T16" s="7"/>
    </row>
    <row r="17" spans="1:20" x14ac:dyDescent="0.2">
      <c r="A17" s="13" t="s">
        <v>29</v>
      </c>
      <c r="B17" s="73"/>
      <c r="C17" s="13" t="s">
        <v>875</v>
      </c>
      <c r="D17" s="13" t="s">
        <v>519</v>
      </c>
      <c r="E17" s="73" t="s">
        <v>17</v>
      </c>
      <c r="F17" s="73" t="s">
        <v>20</v>
      </c>
      <c r="G17" s="74">
        <v>37196</v>
      </c>
      <c r="H17" s="75">
        <v>-1500000</v>
      </c>
      <c r="I17" s="76">
        <v>0</v>
      </c>
      <c r="J17" s="72">
        <v>3.16</v>
      </c>
      <c r="K17" s="59">
        <f t="shared" si="6"/>
        <v>-4.1999999999999815E-2</v>
      </c>
      <c r="L17" s="76">
        <v>3.202</v>
      </c>
      <c r="M17">
        <f t="shared" si="0"/>
        <v>1500000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3.202</v>
      </c>
      <c r="R17" s="5">
        <f t="shared" si="5"/>
        <v>-62999.999999999724</v>
      </c>
      <c r="S17" s="7"/>
      <c r="T17" s="7"/>
    </row>
    <row r="18" spans="1:20" x14ac:dyDescent="0.2">
      <c r="A18" s="7" t="s">
        <v>38</v>
      </c>
      <c r="B18" s="56"/>
      <c r="C18" s="7" t="s">
        <v>757</v>
      </c>
      <c r="D18" s="7" t="s">
        <v>418</v>
      </c>
      <c r="E18" s="56" t="s">
        <v>17</v>
      </c>
      <c r="F18" s="56" t="s">
        <v>20</v>
      </c>
      <c r="G18" s="57">
        <v>37196</v>
      </c>
      <c r="H18" s="58">
        <v>1500000</v>
      </c>
      <c r="I18" s="59">
        <v>-0.15</v>
      </c>
      <c r="J18" s="72">
        <v>3.04</v>
      </c>
      <c r="K18" s="59">
        <f t="shared" si="6"/>
        <v>-0.16199999999999992</v>
      </c>
      <c r="L18" s="59">
        <v>3.202</v>
      </c>
      <c r="M18">
        <f t="shared" si="0"/>
        <v>1500000</v>
      </c>
      <c r="N18" t="str">
        <f t="shared" si="1"/>
        <v>BUY</v>
      </c>
      <c r="O18" t="str">
        <f t="shared" si="2"/>
        <v>PUT</v>
      </c>
      <c r="P18" t="str">
        <f t="shared" si="3"/>
        <v>BUY - PUT</v>
      </c>
      <c r="Q18">
        <f t="shared" si="4"/>
        <v>3.052</v>
      </c>
      <c r="R18" s="5">
        <f t="shared" si="5"/>
        <v>18000.000000000015</v>
      </c>
      <c r="S18" s="14"/>
      <c r="T18" s="19"/>
    </row>
    <row r="19" spans="1:20" x14ac:dyDescent="0.2">
      <c r="A19" s="7" t="s">
        <v>38</v>
      </c>
      <c r="B19" s="56"/>
      <c r="C19" s="7" t="s">
        <v>775</v>
      </c>
      <c r="D19" s="7" t="s">
        <v>418</v>
      </c>
      <c r="E19" s="56" t="s">
        <v>17</v>
      </c>
      <c r="F19" s="56" t="s">
        <v>20</v>
      </c>
      <c r="G19" s="57">
        <v>37196</v>
      </c>
      <c r="H19" s="58">
        <v>1200000</v>
      </c>
      <c r="I19" s="59">
        <v>-0.2</v>
      </c>
      <c r="J19" s="72">
        <v>3.04</v>
      </c>
      <c r="K19" s="59">
        <f t="shared" si="6"/>
        <v>-0.16199999999999992</v>
      </c>
      <c r="L19" s="59">
        <v>3.202</v>
      </c>
      <c r="M19">
        <f t="shared" si="0"/>
        <v>1200000</v>
      </c>
      <c r="N19" t="str">
        <f t="shared" si="1"/>
        <v>BUY</v>
      </c>
      <c r="O19" t="str">
        <f t="shared" si="2"/>
        <v>PUT</v>
      </c>
      <c r="P19" t="str">
        <f t="shared" si="3"/>
        <v>BUY - PUT</v>
      </c>
      <c r="Q19">
        <f t="shared" si="4"/>
        <v>3.0019999999999998</v>
      </c>
      <c r="R19" s="5">
        <f t="shared" si="5"/>
        <v>0</v>
      </c>
      <c r="S19" s="7"/>
      <c r="T19" s="7"/>
    </row>
    <row r="20" spans="1:20" x14ac:dyDescent="0.2">
      <c r="A20" s="7" t="s">
        <v>38</v>
      </c>
      <c r="B20" s="56"/>
      <c r="C20" s="7" t="s">
        <v>829</v>
      </c>
      <c r="D20" s="7" t="s">
        <v>418</v>
      </c>
      <c r="E20" s="56" t="s">
        <v>17</v>
      </c>
      <c r="F20" s="56" t="s">
        <v>20</v>
      </c>
      <c r="G20" s="57">
        <v>37196</v>
      </c>
      <c r="H20" s="58">
        <v>-1500000</v>
      </c>
      <c r="I20" s="59">
        <v>-0.15</v>
      </c>
      <c r="J20" s="72">
        <v>3.04</v>
      </c>
      <c r="K20" s="59">
        <f t="shared" si="6"/>
        <v>-0.16199999999999992</v>
      </c>
      <c r="L20" s="59">
        <v>3.202</v>
      </c>
      <c r="M20">
        <f t="shared" si="0"/>
        <v>1500000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3.052</v>
      </c>
      <c r="R20" s="5">
        <f t="shared" si="5"/>
        <v>-18000.000000000015</v>
      </c>
      <c r="S20" s="7"/>
      <c r="T20" s="7"/>
    </row>
    <row r="21" spans="1:20" x14ac:dyDescent="0.2">
      <c r="A21" s="7" t="s">
        <v>38</v>
      </c>
      <c r="B21" s="56"/>
      <c r="C21" s="7" t="s">
        <v>830</v>
      </c>
      <c r="D21" s="7" t="s">
        <v>418</v>
      </c>
      <c r="E21" s="56" t="s">
        <v>17</v>
      </c>
      <c r="F21" s="56" t="s">
        <v>20</v>
      </c>
      <c r="G21" s="57">
        <v>37196</v>
      </c>
      <c r="H21" s="58">
        <v>1500000</v>
      </c>
      <c r="I21" s="59">
        <v>-0.2</v>
      </c>
      <c r="J21" s="72">
        <v>3.04</v>
      </c>
      <c r="K21" s="59">
        <f t="shared" si="6"/>
        <v>-0.16199999999999992</v>
      </c>
      <c r="L21" s="59">
        <v>3.202</v>
      </c>
      <c r="M21">
        <f t="shared" si="0"/>
        <v>1500000</v>
      </c>
      <c r="N21" t="str">
        <f t="shared" si="1"/>
        <v>BUY</v>
      </c>
      <c r="O21" t="str">
        <f t="shared" si="2"/>
        <v>PUT</v>
      </c>
      <c r="P21" t="str">
        <f t="shared" si="3"/>
        <v>BUY - PUT</v>
      </c>
      <c r="Q21">
        <f t="shared" si="4"/>
        <v>3.0019999999999998</v>
      </c>
      <c r="R21" s="5">
        <f t="shared" si="5"/>
        <v>0</v>
      </c>
      <c r="S21" s="7"/>
      <c r="T21" s="7"/>
    </row>
    <row r="22" spans="1:20" x14ac:dyDescent="0.2">
      <c r="A22" s="7" t="s">
        <v>38</v>
      </c>
      <c r="B22" s="56"/>
      <c r="C22" s="7" t="s">
        <v>756</v>
      </c>
      <c r="D22" s="7" t="s">
        <v>224</v>
      </c>
      <c r="E22" s="56" t="s">
        <v>17</v>
      </c>
      <c r="F22" s="56" t="s">
        <v>18</v>
      </c>
      <c r="G22" s="57">
        <v>37196</v>
      </c>
      <c r="H22" s="58">
        <v>1500000</v>
      </c>
      <c r="I22" s="59">
        <v>0.1</v>
      </c>
      <c r="J22" s="72">
        <v>3.11</v>
      </c>
      <c r="K22" s="59">
        <f t="shared" si="6"/>
        <v>-9.2000000000000082E-2</v>
      </c>
      <c r="L22" s="59">
        <v>3.202</v>
      </c>
      <c r="M22">
        <f t="shared" si="0"/>
        <v>1500000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3.302</v>
      </c>
      <c r="R22" s="5">
        <f t="shared" si="5"/>
        <v>0</v>
      </c>
    </row>
    <row r="23" spans="1:20" x14ac:dyDescent="0.2">
      <c r="A23" s="7" t="s">
        <v>38</v>
      </c>
      <c r="B23" s="56"/>
      <c r="C23" s="7" t="s">
        <v>780</v>
      </c>
      <c r="D23" s="7" t="s">
        <v>224</v>
      </c>
      <c r="E23" s="56" t="s">
        <v>17</v>
      </c>
      <c r="F23" s="56" t="s">
        <v>18</v>
      </c>
      <c r="G23" s="57">
        <v>37196</v>
      </c>
      <c r="H23" s="58">
        <v>1200000</v>
      </c>
      <c r="I23" s="59">
        <v>0.1</v>
      </c>
      <c r="J23" s="72">
        <v>3.11</v>
      </c>
      <c r="K23" s="59">
        <f t="shared" si="6"/>
        <v>-9.2000000000000082E-2</v>
      </c>
      <c r="L23" s="59">
        <v>3.202</v>
      </c>
      <c r="M23">
        <f t="shared" si="0"/>
        <v>1200000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3.302</v>
      </c>
      <c r="R23" s="5">
        <f t="shared" si="5"/>
        <v>0</v>
      </c>
    </row>
    <row r="24" spans="1:20" x14ac:dyDescent="0.2">
      <c r="A24" s="7" t="s">
        <v>735</v>
      </c>
      <c r="B24" s="56"/>
      <c r="C24" s="7" t="s">
        <v>736</v>
      </c>
      <c r="D24" s="7" t="s">
        <v>222</v>
      </c>
      <c r="E24" s="56" t="s">
        <v>17</v>
      </c>
      <c r="F24" s="56" t="s">
        <v>20</v>
      </c>
      <c r="G24" s="57">
        <v>37196</v>
      </c>
      <c r="H24" s="58">
        <v>-1500000</v>
      </c>
      <c r="I24" s="59">
        <v>0.5</v>
      </c>
      <c r="J24" s="72">
        <v>2.78</v>
      </c>
      <c r="K24" s="59">
        <f t="shared" si="6"/>
        <v>-0.42200000000000015</v>
      </c>
      <c r="L24" s="59">
        <v>3.202</v>
      </c>
      <c r="M24">
        <f t="shared" si="0"/>
        <v>1500000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3.702</v>
      </c>
      <c r="R24" s="5">
        <f t="shared" si="5"/>
        <v>-1383000.0000000002</v>
      </c>
    </row>
    <row r="25" spans="1:20" x14ac:dyDescent="0.2">
      <c r="A25" s="7" t="s">
        <v>411</v>
      </c>
      <c r="B25" s="56"/>
      <c r="C25" s="7" t="s">
        <v>745</v>
      </c>
      <c r="D25" s="7" t="s">
        <v>19</v>
      </c>
      <c r="E25" s="56" t="s">
        <v>17</v>
      </c>
      <c r="F25" s="56" t="s">
        <v>20</v>
      </c>
      <c r="G25" s="57">
        <v>37196</v>
      </c>
      <c r="H25" s="58">
        <v>-300000</v>
      </c>
      <c r="I25" s="59">
        <v>-0.5</v>
      </c>
      <c r="J25" s="72">
        <v>2.59</v>
      </c>
      <c r="K25" s="59">
        <f t="shared" si="6"/>
        <v>-0.6120000000000001</v>
      </c>
      <c r="L25" s="59">
        <v>3.202</v>
      </c>
      <c r="M25">
        <f t="shared" si="0"/>
        <v>300000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2.702</v>
      </c>
      <c r="R25" s="5">
        <f t="shared" si="5"/>
        <v>-33600.000000000029</v>
      </c>
    </row>
    <row r="26" spans="1:20" x14ac:dyDescent="0.2">
      <c r="A26" s="13" t="s">
        <v>411</v>
      </c>
      <c r="B26" s="56"/>
      <c r="C26" s="13" t="s">
        <v>865</v>
      </c>
      <c r="D26" s="13" t="s">
        <v>19</v>
      </c>
      <c r="E26" s="56" t="s">
        <v>17</v>
      </c>
      <c r="F26" s="56" t="s">
        <v>20</v>
      </c>
      <c r="G26" s="57">
        <v>37196</v>
      </c>
      <c r="H26" s="58">
        <v>-300000</v>
      </c>
      <c r="I26" s="59">
        <v>-0.5</v>
      </c>
      <c r="J26" s="72">
        <v>2.59</v>
      </c>
      <c r="K26" s="59">
        <f t="shared" si="6"/>
        <v>-0.6120000000000001</v>
      </c>
      <c r="L26" s="59">
        <v>3.202</v>
      </c>
      <c r="M26">
        <f t="shared" si="0"/>
        <v>300000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2.702</v>
      </c>
      <c r="R26" s="5">
        <f t="shared" si="5"/>
        <v>-33600.000000000029</v>
      </c>
    </row>
    <row r="27" spans="1:20" x14ac:dyDescent="0.2">
      <c r="A27" s="13" t="s">
        <v>290</v>
      </c>
      <c r="B27" s="56"/>
      <c r="C27" s="13" t="s">
        <v>889</v>
      </c>
      <c r="D27" s="13" t="s">
        <v>19</v>
      </c>
      <c r="E27" s="56" t="s">
        <v>17</v>
      </c>
      <c r="F27" s="56" t="s">
        <v>18</v>
      </c>
      <c r="G27" s="57">
        <v>37196</v>
      </c>
      <c r="H27" s="58">
        <v>300000</v>
      </c>
      <c r="I27" s="59">
        <v>-0.28999999999999998</v>
      </c>
      <c r="J27" s="72">
        <v>2.59</v>
      </c>
      <c r="K27" s="59">
        <f t="shared" si="6"/>
        <v>-0.6120000000000001</v>
      </c>
      <c r="L27" s="76">
        <v>3.202</v>
      </c>
      <c r="M27">
        <f t="shared" si="0"/>
        <v>300000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2.9119999999999999</v>
      </c>
      <c r="R27" s="5">
        <f t="shared" si="5"/>
        <v>0</v>
      </c>
    </row>
    <row r="28" spans="1:20" x14ac:dyDescent="0.2">
      <c r="A28" s="13" t="s">
        <v>290</v>
      </c>
      <c r="B28" s="56"/>
      <c r="C28" s="13" t="s">
        <v>891</v>
      </c>
      <c r="D28" s="13" t="s">
        <v>19</v>
      </c>
      <c r="E28" s="56" t="s">
        <v>17</v>
      </c>
      <c r="F28" s="56" t="s">
        <v>20</v>
      </c>
      <c r="G28" s="57">
        <v>37196</v>
      </c>
      <c r="H28" s="58">
        <v>300000</v>
      </c>
      <c r="I28" s="59">
        <v>-0.28999999999999998</v>
      </c>
      <c r="J28" s="72">
        <v>2.59</v>
      </c>
      <c r="K28" s="59">
        <f t="shared" si="6"/>
        <v>-0.6120000000000001</v>
      </c>
      <c r="L28" s="76">
        <v>3.202</v>
      </c>
      <c r="M28">
        <f t="shared" si="0"/>
        <v>300000</v>
      </c>
      <c r="N28" t="str">
        <f t="shared" si="1"/>
        <v>BUY</v>
      </c>
      <c r="O28" t="str">
        <f t="shared" si="2"/>
        <v>PUT</v>
      </c>
      <c r="P28" t="str">
        <f t="shared" si="3"/>
        <v>BUY - PUT</v>
      </c>
      <c r="Q28">
        <f t="shared" si="4"/>
        <v>2.9119999999999999</v>
      </c>
      <c r="R28" s="5">
        <f t="shared" si="5"/>
        <v>96600.000000000015</v>
      </c>
    </row>
    <row r="29" spans="1:20" x14ac:dyDescent="0.2">
      <c r="A29" s="7" t="s">
        <v>38</v>
      </c>
      <c r="B29" s="56"/>
      <c r="C29" s="7" t="s">
        <v>738</v>
      </c>
      <c r="D29" s="7" t="s">
        <v>220</v>
      </c>
      <c r="E29" s="56" t="s">
        <v>17</v>
      </c>
      <c r="F29" s="56" t="s">
        <v>20</v>
      </c>
      <c r="G29" s="57">
        <v>37196</v>
      </c>
      <c r="H29" s="58">
        <v>900000</v>
      </c>
      <c r="I29" s="59">
        <v>-0.11</v>
      </c>
      <c r="J29" s="72">
        <v>3.05</v>
      </c>
      <c r="K29" s="59">
        <f t="shared" si="6"/>
        <v>-0.15200000000000014</v>
      </c>
      <c r="L29" s="59">
        <v>3.202</v>
      </c>
      <c r="M29">
        <f t="shared" si="0"/>
        <v>900000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3.0920000000000001</v>
      </c>
      <c r="R29" s="5">
        <f t="shared" si="5"/>
        <v>37800.000000000233</v>
      </c>
    </row>
    <row r="30" spans="1:20" x14ac:dyDescent="0.2">
      <c r="A30" s="7" t="s">
        <v>38</v>
      </c>
      <c r="B30" s="56"/>
      <c r="C30" s="7" t="s">
        <v>744</v>
      </c>
      <c r="D30" s="7" t="s">
        <v>220</v>
      </c>
      <c r="E30" s="56" t="s">
        <v>17</v>
      </c>
      <c r="F30" s="56" t="s">
        <v>20</v>
      </c>
      <c r="G30" s="57">
        <v>37196</v>
      </c>
      <c r="H30" s="58">
        <v>900000</v>
      </c>
      <c r="I30" s="59">
        <v>-0.1</v>
      </c>
      <c r="J30" s="72">
        <v>3.05</v>
      </c>
      <c r="K30" s="59">
        <f t="shared" si="6"/>
        <v>-0.15200000000000014</v>
      </c>
      <c r="L30" s="59">
        <v>3.202</v>
      </c>
      <c r="M30">
        <f t="shared" si="0"/>
        <v>900000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3.1019999999999999</v>
      </c>
      <c r="R30" s="5">
        <f t="shared" si="5"/>
        <v>46800.000000000044</v>
      </c>
    </row>
    <row r="31" spans="1:20" x14ac:dyDescent="0.2">
      <c r="A31" s="7" t="s">
        <v>38</v>
      </c>
      <c r="B31" s="56"/>
      <c r="C31" s="7" t="s">
        <v>791</v>
      </c>
      <c r="D31" s="7" t="s">
        <v>220</v>
      </c>
      <c r="E31" s="56" t="s">
        <v>17</v>
      </c>
      <c r="F31" s="56" t="s">
        <v>18</v>
      </c>
      <c r="G31" s="57">
        <v>37196</v>
      </c>
      <c r="H31" s="58">
        <v>-900000</v>
      </c>
      <c r="I31" s="59">
        <v>-0.12</v>
      </c>
      <c r="J31" s="72">
        <v>3.05</v>
      </c>
      <c r="K31" s="59">
        <f t="shared" si="6"/>
        <v>-0.15200000000000014</v>
      </c>
      <c r="L31" s="59">
        <v>3.202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3.0819999999999999</v>
      </c>
      <c r="R31" s="5">
        <f t="shared" si="5"/>
        <v>0</v>
      </c>
    </row>
    <row r="32" spans="1:20" x14ac:dyDescent="0.2">
      <c r="A32" s="7" t="s">
        <v>38</v>
      </c>
      <c r="B32" s="56"/>
      <c r="C32" s="7" t="s">
        <v>792</v>
      </c>
      <c r="D32" s="7" t="s">
        <v>220</v>
      </c>
      <c r="E32" s="56" t="s">
        <v>17</v>
      </c>
      <c r="F32" s="56" t="s">
        <v>20</v>
      </c>
      <c r="G32" s="57">
        <v>37196</v>
      </c>
      <c r="H32" s="58">
        <v>-900000</v>
      </c>
      <c r="I32" s="59">
        <v>-0.12</v>
      </c>
      <c r="J32" s="72">
        <v>3.05</v>
      </c>
      <c r="K32" s="59">
        <f t="shared" si="6"/>
        <v>-0.15200000000000014</v>
      </c>
      <c r="L32" s="59">
        <v>3.202</v>
      </c>
      <c r="M32">
        <f t="shared" si="0"/>
        <v>900000</v>
      </c>
      <c r="N32" t="str">
        <f t="shared" si="1"/>
        <v>SELL</v>
      </c>
      <c r="O32" t="str">
        <f t="shared" si="2"/>
        <v>PUT</v>
      </c>
      <c r="P32" t="str">
        <f t="shared" si="3"/>
        <v>SELL - PUT</v>
      </c>
      <c r="Q32">
        <f t="shared" si="4"/>
        <v>3.0819999999999999</v>
      </c>
      <c r="R32" s="5">
        <f t="shared" si="5"/>
        <v>-28800.000000000025</v>
      </c>
    </row>
    <row r="33" spans="1:18" x14ac:dyDescent="0.2">
      <c r="A33" s="7" t="s">
        <v>38</v>
      </c>
      <c r="B33" s="56"/>
      <c r="C33" s="7" t="s">
        <v>796</v>
      </c>
      <c r="D33" s="7" t="s">
        <v>220</v>
      </c>
      <c r="E33" s="56" t="s">
        <v>17</v>
      </c>
      <c r="F33" s="56" t="s">
        <v>20</v>
      </c>
      <c r="G33" s="57">
        <v>37196</v>
      </c>
      <c r="H33" s="58">
        <v>-1500000</v>
      </c>
      <c r="I33" s="59">
        <v>-0.13</v>
      </c>
      <c r="J33" s="72">
        <v>3.05</v>
      </c>
      <c r="K33" s="59">
        <f t="shared" si="6"/>
        <v>-0.15200000000000014</v>
      </c>
      <c r="L33" s="59">
        <v>3.202</v>
      </c>
      <c r="M33">
        <f t="shared" si="0"/>
        <v>1500000</v>
      </c>
      <c r="N33" t="str">
        <f t="shared" si="1"/>
        <v>SELL</v>
      </c>
      <c r="O33" t="str">
        <f t="shared" si="2"/>
        <v>PUT</v>
      </c>
      <c r="P33" t="str">
        <f t="shared" si="3"/>
        <v>SELL - PUT</v>
      </c>
      <c r="Q33">
        <f t="shared" si="4"/>
        <v>3.0720000000000001</v>
      </c>
      <c r="R33" s="5">
        <f t="shared" si="5"/>
        <v>-33000.000000000364</v>
      </c>
    </row>
    <row r="34" spans="1:18" x14ac:dyDescent="0.2">
      <c r="A34" s="13" t="s">
        <v>38</v>
      </c>
      <c r="B34" s="56"/>
      <c r="C34" s="13" t="s">
        <v>854</v>
      </c>
      <c r="D34" s="13" t="s">
        <v>220</v>
      </c>
      <c r="E34" s="56" t="s">
        <v>17</v>
      </c>
      <c r="F34" s="56" t="s">
        <v>18</v>
      </c>
      <c r="G34" s="57">
        <v>37196</v>
      </c>
      <c r="H34" s="58">
        <v>-1000000</v>
      </c>
      <c r="I34" s="59">
        <v>-0.1</v>
      </c>
      <c r="J34" s="72">
        <v>3.05</v>
      </c>
      <c r="K34" s="59">
        <f t="shared" si="6"/>
        <v>-0.15200000000000014</v>
      </c>
      <c r="L34" s="59">
        <v>3.202</v>
      </c>
      <c r="M34">
        <f t="shared" si="0"/>
        <v>1000000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3.1019999999999999</v>
      </c>
      <c r="R34" s="5">
        <f t="shared" si="5"/>
        <v>0</v>
      </c>
    </row>
    <row r="35" spans="1:18" x14ac:dyDescent="0.2">
      <c r="A35" s="13" t="s">
        <v>290</v>
      </c>
      <c r="B35" s="56"/>
      <c r="C35" s="13" t="s">
        <v>855</v>
      </c>
      <c r="D35" s="13" t="s">
        <v>220</v>
      </c>
      <c r="E35" s="56" t="s">
        <v>17</v>
      </c>
      <c r="F35" s="56" t="s">
        <v>18</v>
      </c>
      <c r="G35" s="57">
        <v>37196</v>
      </c>
      <c r="H35" s="58">
        <v>-1000000</v>
      </c>
      <c r="I35" s="59">
        <v>-0.1</v>
      </c>
      <c r="J35" s="72">
        <v>3.05</v>
      </c>
      <c r="K35" s="59">
        <f t="shared" si="6"/>
        <v>-0.15200000000000014</v>
      </c>
      <c r="L35" s="59">
        <v>3.202</v>
      </c>
      <c r="M35">
        <f t="shared" ref="M35:M66" si="7">ABS(H35)</f>
        <v>1000000</v>
      </c>
      <c r="N35" t="str">
        <f t="shared" ref="N35:N66" si="8">IF(H35&gt;0,"BUY","SELL")</f>
        <v>SELL</v>
      </c>
      <c r="O35" t="str">
        <f t="shared" ref="O35:O66" si="9">IF(F35="C","CALL","PUT")</f>
        <v>CALL</v>
      </c>
      <c r="P35" t="str">
        <f t="shared" ref="P35:P66" si="10">CONCATENATE(N35," - ",O35)</f>
        <v>SELL - CALL</v>
      </c>
      <c r="Q35">
        <f t="shared" ref="Q35:Q66" si="11">I35+L35</f>
        <v>3.1019999999999999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13" t="s">
        <v>38</v>
      </c>
      <c r="B36" s="56"/>
      <c r="C36" s="13" t="s">
        <v>858</v>
      </c>
      <c r="D36" s="13" t="s">
        <v>220</v>
      </c>
      <c r="E36" s="56" t="s">
        <v>17</v>
      </c>
      <c r="F36" s="56" t="s">
        <v>18</v>
      </c>
      <c r="G36" s="57">
        <v>37196</v>
      </c>
      <c r="H36" s="58">
        <v>-1000000</v>
      </c>
      <c r="I36" s="59">
        <v>-0.1</v>
      </c>
      <c r="J36" s="72">
        <v>3.05</v>
      </c>
      <c r="K36" s="59">
        <f t="shared" si="6"/>
        <v>-0.15200000000000014</v>
      </c>
      <c r="L36" s="59">
        <v>3.202</v>
      </c>
      <c r="M36">
        <f t="shared" si="7"/>
        <v>1000000</v>
      </c>
      <c r="N36" t="str">
        <f t="shared" si="8"/>
        <v>SELL</v>
      </c>
      <c r="O36" t="str">
        <f t="shared" si="9"/>
        <v>CALL</v>
      </c>
      <c r="P36" t="str">
        <f t="shared" si="10"/>
        <v>SELL - CALL</v>
      </c>
      <c r="Q36">
        <f t="shared" si="11"/>
        <v>3.1019999999999999</v>
      </c>
      <c r="R36" s="5">
        <f t="shared" si="12"/>
        <v>0</v>
      </c>
    </row>
    <row r="37" spans="1:18" x14ac:dyDescent="0.2">
      <c r="A37" s="13" t="s">
        <v>27</v>
      </c>
      <c r="B37" s="56"/>
      <c r="C37" s="13" t="s">
        <v>861</v>
      </c>
      <c r="D37" s="13" t="s">
        <v>442</v>
      </c>
      <c r="E37" s="56" t="s">
        <v>17</v>
      </c>
      <c r="F37" s="56" t="s">
        <v>20</v>
      </c>
      <c r="G37" s="57">
        <v>37196</v>
      </c>
      <c r="H37" s="58">
        <v>-900000</v>
      </c>
      <c r="I37" s="59">
        <v>0.35</v>
      </c>
      <c r="J37" s="72">
        <v>3.54</v>
      </c>
      <c r="K37" s="59">
        <f t="shared" si="6"/>
        <v>0.33800000000000008</v>
      </c>
      <c r="L37" s="59">
        <v>3.202</v>
      </c>
      <c r="M37">
        <f t="shared" si="7"/>
        <v>900000</v>
      </c>
      <c r="N37" t="str">
        <f t="shared" si="8"/>
        <v>SELL</v>
      </c>
      <c r="O37" t="str">
        <f t="shared" si="9"/>
        <v>PUT</v>
      </c>
      <c r="P37" t="str">
        <f t="shared" si="10"/>
        <v>SELL - PUT</v>
      </c>
      <c r="Q37">
        <f t="shared" si="11"/>
        <v>3.552</v>
      </c>
      <c r="R37" s="5">
        <f t="shared" si="12"/>
        <v>-10800.000000000009</v>
      </c>
    </row>
    <row r="38" spans="1:18" x14ac:dyDescent="0.2">
      <c r="A38" t="s">
        <v>33</v>
      </c>
      <c r="B38" s="69"/>
      <c r="C38" t="s">
        <v>857</v>
      </c>
      <c r="D38" t="s">
        <v>21</v>
      </c>
      <c r="E38" s="69" t="s">
        <v>17</v>
      </c>
      <c r="F38" s="69" t="s">
        <v>18</v>
      </c>
      <c r="G38" s="70">
        <v>37196</v>
      </c>
      <c r="H38" s="71">
        <v>-1000000</v>
      </c>
      <c r="I38" s="72">
        <v>0.95</v>
      </c>
      <c r="J38" s="72">
        <v>3.65</v>
      </c>
      <c r="K38" s="59">
        <f t="shared" si="6"/>
        <v>0.44799999999999995</v>
      </c>
      <c r="L38" s="72">
        <v>3.202</v>
      </c>
      <c r="M38">
        <f t="shared" si="7"/>
        <v>1000000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4.1520000000000001</v>
      </c>
      <c r="R38" s="5">
        <f t="shared" si="12"/>
        <v>0</v>
      </c>
    </row>
    <row r="39" spans="1:18" x14ac:dyDescent="0.2">
      <c r="A39" s="7" t="s">
        <v>290</v>
      </c>
      <c r="B39" s="56"/>
      <c r="C39" s="7" t="s">
        <v>703</v>
      </c>
      <c r="D39" s="7" t="s">
        <v>21</v>
      </c>
      <c r="E39" s="56" t="s">
        <v>17</v>
      </c>
      <c r="F39" s="56" t="s">
        <v>18</v>
      </c>
      <c r="G39" s="57">
        <v>37196</v>
      </c>
      <c r="H39" s="58">
        <v>500000</v>
      </c>
      <c r="I39" s="59">
        <v>1.33</v>
      </c>
      <c r="J39" s="72">
        <v>3.65</v>
      </c>
      <c r="K39" s="59">
        <f t="shared" si="6"/>
        <v>0.44799999999999995</v>
      </c>
      <c r="L39" s="59">
        <v>3.202</v>
      </c>
      <c r="M39">
        <f t="shared" si="7"/>
        <v>500000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4.532</v>
      </c>
      <c r="R39" s="5">
        <f t="shared" si="12"/>
        <v>0</v>
      </c>
    </row>
    <row r="40" spans="1:18" x14ac:dyDescent="0.2">
      <c r="A40" s="7" t="s">
        <v>290</v>
      </c>
      <c r="B40" s="56"/>
      <c r="C40" s="7" t="s">
        <v>704</v>
      </c>
      <c r="D40" s="7" t="s">
        <v>21</v>
      </c>
      <c r="E40" s="56" t="s">
        <v>17</v>
      </c>
      <c r="F40" s="56" t="s">
        <v>20</v>
      </c>
      <c r="G40" s="57">
        <v>37196</v>
      </c>
      <c r="H40" s="58">
        <v>500000</v>
      </c>
      <c r="I40" s="59">
        <v>1.33</v>
      </c>
      <c r="J40" s="72">
        <v>3.65</v>
      </c>
      <c r="K40" s="59">
        <f t="shared" si="6"/>
        <v>0.44799999999999995</v>
      </c>
      <c r="L40" s="59">
        <v>3.202</v>
      </c>
      <c r="M40">
        <f t="shared" si="7"/>
        <v>500000</v>
      </c>
      <c r="N40" t="str">
        <f t="shared" si="8"/>
        <v>BUY</v>
      </c>
      <c r="O40" t="str">
        <f t="shared" si="9"/>
        <v>PUT</v>
      </c>
      <c r="P40" t="str">
        <f t="shared" si="10"/>
        <v>BUY - PUT</v>
      </c>
      <c r="Q40">
        <f t="shared" si="11"/>
        <v>4.532</v>
      </c>
      <c r="R40" s="5">
        <f t="shared" si="12"/>
        <v>441000.00000000006</v>
      </c>
    </row>
    <row r="41" spans="1:18" x14ac:dyDescent="0.2">
      <c r="A41" s="7" t="s">
        <v>32</v>
      </c>
      <c r="B41" s="56"/>
      <c r="C41" s="7" t="s">
        <v>705</v>
      </c>
      <c r="D41" s="7" t="s">
        <v>21</v>
      </c>
      <c r="E41" s="56" t="s">
        <v>17</v>
      </c>
      <c r="F41" s="56" t="s">
        <v>20</v>
      </c>
      <c r="G41" s="57">
        <v>37196</v>
      </c>
      <c r="H41" s="58">
        <v>-1000000</v>
      </c>
      <c r="I41" s="59">
        <v>0.95</v>
      </c>
      <c r="J41" s="72">
        <v>3.65</v>
      </c>
      <c r="K41" s="59">
        <f t="shared" si="6"/>
        <v>0.44799999999999995</v>
      </c>
      <c r="L41" s="59">
        <v>3.202</v>
      </c>
      <c r="M41">
        <f t="shared" si="7"/>
        <v>1000000</v>
      </c>
      <c r="N41" t="str">
        <f t="shared" si="8"/>
        <v>SELL</v>
      </c>
      <c r="O41" t="str">
        <f t="shared" si="9"/>
        <v>PUT</v>
      </c>
      <c r="P41" t="str">
        <f t="shared" si="10"/>
        <v>SELL - PUT</v>
      </c>
      <c r="Q41">
        <f t="shared" si="11"/>
        <v>4.1520000000000001</v>
      </c>
      <c r="R41" s="5">
        <f t="shared" si="12"/>
        <v>-502000.00000000023</v>
      </c>
    </row>
    <row r="42" spans="1:18" x14ac:dyDescent="0.2">
      <c r="A42" s="7" t="s">
        <v>290</v>
      </c>
      <c r="B42" s="56"/>
      <c r="C42" s="7" t="s">
        <v>706</v>
      </c>
      <c r="D42" s="7" t="s">
        <v>21</v>
      </c>
      <c r="E42" s="56" t="s">
        <v>17</v>
      </c>
      <c r="F42" s="56" t="s">
        <v>18</v>
      </c>
      <c r="G42" s="57">
        <v>37196</v>
      </c>
      <c r="H42" s="58">
        <v>300000</v>
      </c>
      <c r="I42" s="59">
        <v>5</v>
      </c>
      <c r="J42" s="72">
        <v>3.65</v>
      </c>
      <c r="K42" s="59">
        <f t="shared" si="6"/>
        <v>0.44799999999999995</v>
      </c>
      <c r="L42" s="59">
        <v>3.202</v>
      </c>
      <c r="M42">
        <f t="shared" si="7"/>
        <v>300000</v>
      </c>
      <c r="N42" t="str">
        <f t="shared" si="8"/>
        <v>BUY</v>
      </c>
      <c r="O42" t="str">
        <f t="shared" si="9"/>
        <v>CALL</v>
      </c>
      <c r="P42" t="str">
        <f t="shared" si="10"/>
        <v>BUY - CALL</v>
      </c>
      <c r="Q42">
        <f t="shared" si="11"/>
        <v>8.202</v>
      </c>
      <c r="R42" s="5">
        <f t="shared" si="12"/>
        <v>0</v>
      </c>
    </row>
    <row r="43" spans="1:18" x14ac:dyDescent="0.2">
      <c r="A43" s="7" t="s">
        <v>290</v>
      </c>
      <c r="B43" s="56"/>
      <c r="C43" s="7" t="s">
        <v>710</v>
      </c>
      <c r="D43" s="7" t="s">
        <v>21</v>
      </c>
      <c r="E43" s="56" t="s">
        <v>17</v>
      </c>
      <c r="F43" s="56" t="s">
        <v>20</v>
      </c>
      <c r="G43" s="57">
        <v>37196</v>
      </c>
      <c r="H43" s="58">
        <v>300000</v>
      </c>
      <c r="I43" s="59">
        <v>1.5</v>
      </c>
      <c r="J43" s="72">
        <v>3.65</v>
      </c>
      <c r="K43" s="59">
        <f t="shared" si="6"/>
        <v>0.44799999999999995</v>
      </c>
      <c r="L43" s="59">
        <v>3.202</v>
      </c>
      <c r="M43">
        <f t="shared" si="7"/>
        <v>300000</v>
      </c>
      <c r="N43" t="str">
        <f t="shared" si="8"/>
        <v>BUY</v>
      </c>
      <c r="O43" t="str">
        <f t="shared" si="9"/>
        <v>PUT</v>
      </c>
      <c r="P43" t="str">
        <f t="shared" si="10"/>
        <v>BUY - PUT</v>
      </c>
      <c r="Q43">
        <f t="shared" si="11"/>
        <v>4.702</v>
      </c>
      <c r="R43" s="5">
        <f t="shared" si="12"/>
        <v>315600</v>
      </c>
    </row>
    <row r="44" spans="1:18" x14ac:dyDescent="0.2">
      <c r="A44" s="7" t="s">
        <v>290</v>
      </c>
      <c r="B44" s="56"/>
      <c r="C44" s="7" t="s">
        <v>711</v>
      </c>
      <c r="D44" s="7" t="s">
        <v>21</v>
      </c>
      <c r="E44" s="56" t="s">
        <v>17</v>
      </c>
      <c r="F44" s="56" t="s">
        <v>20</v>
      </c>
      <c r="G44" s="57">
        <v>37196</v>
      </c>
      <c r="H44" s="58">
        <v>-300000</v>
      </c>
      <c r="I44" s="59">
        <v>0.75</v>
      </c>
      <c r="J44" s="72">
        <v>3.65</v>
      </c>
      <c r="K44" s="59">
        <f t="shared" si="6"/>
        <v>0.44799999999999995</v>
      </c>
      <c r="L44" s="59">
        <v>3.202</v>
      </c>
      <c r="M44">
        <f t="shared" si="7"/>
        <v>300000</v>
      </c>
      <c r="N44" t="str">
        <f t="shared" si="8"/>
        <v>SELL</v>
      </c>
      <c r="O44" t="str">
        <f t="shared" si="9"/>
        <v>PUT</v>
      </c>
      <c r="P44" t="str">
        <f t="shared" si="10"/>
        <v>SELL - PUT</v>
      </c>
      <c r="Q44">
        <f t="shared" si="11"/>
        <v>3.952</v>
      </c>
      <c r="R44" s="5">
        <f t="shared" si="12"/>
        <v>-90600.000000000015</v>
      </c>
    </row>
    <row r="45" spans="1:18" x14ac:dyDescent="0.2">
      <c r="A45" s="7" t="s">
        <v>656</v>
      </c>
      <c r="B45" s="56"/>
      <c r="C45" s="7" t="s">
        <v>718</v>
      </c>
      <c r="D45" s="7" t="s">
        <v>21</v>
      </c>
      <c r="E45" s="56" t="s">
        <v>17</v>
      </c>
      <c r="F45" s="56" t="s">
        <v>20</v>
      </c>
      <c r="G45" s="57">
        <v>37196</v>
      </c>
      <c r="H45" s="58">
        <v>-600000</v>
      </c>
      <c r="I45" s="59">
        <v>0.5</v>
      </c>
      <c r="J45" s="72">
        <v>3.65</v>
      </c>
      <c r="K45" s="59">
        <f t="shared" si="6"/>
        <v>0.44799999999999995</v>
      </c>
      <c r="L45" s="59">
        <v>3.202</v>
      </c>
      <c r="M45">
        <f t="shared" si="7"/>
        <v>600000</v>
      </c>
      <c r="N45" t="str">
        <f t="shared" si="8"/>
        <v>SELL</v>
      </c>
      <c r="O45" t="str">
        <f t="shared" si="9"/>
        <v>PUT</v>
      </c>
      <c r="P45" t="str">
        <f t="shared" si="10"/>
        <v>SELL - PUT</v>
      </c>
      <c r="Q45">
        <f t="shared" si="11"/>
        <v>3.702</v>
      </c>
      <c r="R45" s="5">
        <f t="shared" si="12"/>
        <v>-31200.000000000029</v>
      </c>
    </row>
    <row r="46" spans="1:18" x14ac:dyDescent="0.2">
      <c r="A46" s="7" t="s">
        <v>656</v>
      </c>
      <c r="B46" s="56"/>
      <c r="C46" s="7" t="s">
        <v>719</v>
      </c>
      <c r="D46" s="7" t="s">
        <v>21</v>
      </c>
      <c r="E46" s="56" t="s">
        <v>17</v>
      </c>
      <c r="F46" s="56" t="s">
        <v>20</v>
      </c>
      <c r="G46" s="57">
        <v>37196</v>
      </c>
      <c r="H46" s="58">
        <v>-1000000</v>
      </c>
      <c r="I46" s="59">
        <v>1</v>
      </c>
      <c r="J46" s="72">
        <v>3.65</v>
      </c>
      <c r="K46" s="59">
        <f t="shared" si="6"/>
        <v>0.44799999999999995</v>
      </c>
      <c r="L46" s="59">
        <v>3.202</v>
      </c>
      <c r="M46">
        <f t="shared" si="7"/>
        <v>1000000</v>
      </c>
      <c r="N46" t="str">
        <f t="shared" si="8"/>
        <v>SELL</v>
      </c>
      <c r="O46" t="str">
        <f t="shared" si="9"/>
        <v>PUT</v>
      </c>
      <c r="P46" t="str">
        <f t="shared" si="10"/>
        <v>SELL - PUT</v>
      </c>
      <c r="Q46">
        <f t="shared" si="11"/>
        <v>4.202</v>
      </c>
      <c r="R46" s="5">
        <f t="shared" si="12"/>
        <v>-552000</v>
      </c>
    </row>
    <row r="47" spans="1:18" x14ac:dyDescent="0.2">
      <c r="A47" s="7" t="s">
        <v>558</v>
      </c>
      <c r="B47" s="56"/>
      <c r="C47" s="7" t="s">
        <v>720</v>
      </c>
      <c r="D47" s="7" t="s">
        <v>21</v>
      </c>
      <c r="E47" s="56" t="s">
        <v>17</v>
      </c>
      <c r="F47" s="56" t="s">
        <v>20</v>
      </c>
      <c r="G47" s="57">
        <v>37196</v>
      </c>
      <c r="H47" s="58">
        <v>-150000</v>
      </c>
      <c r="I47" s="59">
        <v>1.65</v>
      </c>
      <c r="J47" s="72">
        <v>3.65</v>
      </c>
      <c r="K47" s="59">
        <f t="shared" si="6"/>
        <v>0.44799999999999995</v>
      </c>
      <c r="L47" s="59">
        <v>3.202</v>
      </c>
      <c r="M47">
        <f t="shared" si="7"/>
        <v>150000</v>
      </c>
      <c r="N47" t="str">
        <f t="shared" si="8"/>
        <v>SELL</v>
      </c>
      <c r="O47" t="str">
        <f t="shared" si="9"/>
        <v>PUT</v>
      </c>
      <c r="P47" t="str">
        <f t="shared" si="10"/>
        <v>SELL - PUT</v>
      </c>
      <c r="Q47">
        <f t="shared" si="11"/>
        <v>4.8520000000000003</v>
      </c>
      <c r="R47" s="5">
        <f t="shared" si="12"/>
        <v>-180300.00000000006</v>
      </c>
    </row>
    <row r="48" spans="1:18" x14ac:dyDescent="0.2">
      <c r="A48" s="7" t="s">
        <v>37</v>
      </c>
      <c r="B48" s="56"/>
      <c r="C48" s="7" t="s">
        <v>721</v>
      </c>
      <c r="D48" s="7" t="s">
        <v>21</v>
      </c>
      <c r="E48" s="56" t="s">
        <v>17</v>
      </c>
      <c r="F48" s="56" t="s">
        <v>20</v>
      </c>
      <c r="G48" s="57">
        <v>37196</v>
      </c>
      <c r="H48" s="58">
        <v>-1000000</v>
      </c>
      <c r="I48" s="59">
        <v>1</v>
      </c>
      <c r="J48" s="72">
        <v>3.65</v>
      </c>
      <c r="K48" s="59">
        <f t="shared" si="6"/>
        <v>0.44799999999999995</v>
      </c>
      <c r="L48" s="59">
        <v>3.202</v>
      </c>
      <c r="M48">
        <f t="shared" si="7"/>
        <v>1000000</v>
      </c>
      <c r="N48" t="str">
        <f t="shared" si="8"/>
        <v>SELL</v>
      </c>
      <c r="O48" t="str">
        <f t="shared" si="9"/>
        <v>PUT</v>
      </c>
      <c r="P48" t="str">
        <f t="shared" si="10"/>
        <v>SELL - PUT</v>
      </c>
      <c r="Q48">
        <f t="shared" si="11"/>
        <v>4.202</v>
      </c>
      <c r="R48" s="5">
        <f t="shared" si="12"/>
        <v>-552000</v>
      </c>
    </row>
    <row r="49" spans="1:18" x14ac:dyDescent="0.2">
      <c r="A49" s="7" t="s">
        <v>290</v>
      </c>
      <c r="B49" s="56"/>
      <c r="C49" s="7" t="s">
        <v>722</v>
      </c>
      <c r="D49" s="7" t="s">
        <v>21</v>
      </c>
      <c r="E49" s="56" t="s">
        <v>17</v>
      </c>
      <c r="F49" s="56" t="s">
        <v>20</v>
      </c>
      <c r="G49" s="57">
        <v>37196</v>
      </c>
      <c r="H49" s="58">
        <v>300000</v>
      </c>
      <c r="I49" s="59">
        <v>1.7</v>
      </c>
      <c r="J49" s="72">
        <v>3.65</v>
      </c>
      <c r="K49" s="59">
        <f t="shared" si="6"/>
        <v>0.44799999999999995</v>
      </c>
      <c r="L49" s="59">
        <v>3.202</v>
      </c>
      <c r="M49">
        <f t="shared" si="7"/>
        <v>300000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4.9020000000000001</v>
      </c>
      <c r="R49" s="5">
        <f t="shared" si="12"/>
        <v>375600.00000000006</v>
      </c>
    </row>
    <row r="50" spans="1:18" x14ac:dyDescent="0.2">
      <c r="A50" s="7" t="s">
        <v>27</v>
      </c>
      <c r="B50" s="56"/>
      <c r="C50" s="7" t="s">
        <v>725</v>
      </c>
      <c r="D50" s="7" t="s">
        <v>21</v>
      </c>
      <c r="E50" s="56" t="s">
        <v>17</v>
      </c>
      <c r="F50" s="56" t="s">
        <v>20</v>
      </c>
      <c r="G50" s="57">
        <v>37196</v>
      </c>
      <c r="H50" s="58">
        <v>-300000</v>
      </c>
      <c r="I50" s="59">
        <v>1</v>
      </c>
      <c r="J50" s="72">
        <v>3.65</v>
      </c>
      <c r="K50" s="59">
        <f t="shared" si="6"/>
        <v>0.44799999999999995</v>
      </c>
      <c r="L50" s="59">
        <v>3.202</v>
      </c>
      <c r="M50">
        <f t="shared" si="7"/>
        <v>300000</v>
      </c>
      <c r="N50" t="str">
        <f t="shared" si="8"/>
        <v>SELL</v>
      </c>
      <c r="O50" t="str">
        <f t="shared" si="9"/>
        <v>PUT</v>
      </c>
      <c r="P50" t="str">
        <f t="shared" si="10"/>
        <v>SELL - PUT</v>
      </c>
      <c r="Q50">
        <f t="shared" si="11"/>
        <v>4.202</v>
      </c>
      <c r="R50" s="5">
        <f t="shared" si="12"/>
        <v>-165600</v>
      </c>
    </row>
    <row r="51" spans="1:18" x14ac:dyDescent="0.2">
      <c r="A51" s="7" t="s">
        <v>290</v>
      </c>
      <c r="B51" s="56"/>
      <c r="C51" s="7" t="s">
        <v>726</v>
      </c>
      <c r="D51" s="7" t="s">
        <v>21</v>
      </c>
      <c r="E51" s="56" t="s">
        <v>17</v>
      </c>
      <c r="F51" s="56" t="s">
        <v>18</v>
      </c>
      <c r="G51" s="57">
        <v>37196</v>
      </c>
      <c r="H51" s="58">
        <v>300000</v>
      </c>
      <c r="I51" s="59">
        <v>2</v>
      </c>
      <c r="J51" s="72">
        <v>3.65</v>
      </c>
      <c r="K51" s="59">
        <f t="shared" si="6"/>
        <v>0.44799999999999995</v>
      </c>
      <c r="L51" s="59">
        <v>3.202</v>
      </c>
      <c r="M51">
        <f t="shared" si="7"/>
        <v>300000</v>
      </c>
      <c r="N51" t="str">
        <f t="shared" si="8"/>
        <v>BUY</v>
      </c>
      <c r="O51" t="str">
        <f t="shared" si="9"/>
        <v>CALL</v>
      </c>
      <c r="P51" t="str">
        <f t="shared" si="10"/>
        <v>BUY - CALL</v>
      </c>
      <c r="Q51">
        <f t="shared" si="11"/>
        <v>5.202</v>
      </c>
      <c r="R51" s="5">
        <f t="shared" si="12"/>
        <v>0</v>
      </c>
    </row>
    <row r="52" spans="1:18" x14ac:dyDescent="0.2">
      <c r="A52" s="7" t="s">
        <v>558</v>
      </c>
      <c r="B52" s="56"/>
      <c r="C52" s="7" t="s">
        <v>731</v>
      </c>
      <c r="D52" s="7" t="s">
        <v>21</v>
      </c>
      <c r="E52" s="56" t="s">
        <v>17</v>
      </c>
      <c r="F52" s="56" t="s">
        <v>18</v>
      </c>
      <c r="G52" s="57">
        <v>37196</v>
      </c>
      <c r="H52" s="58">
        <v>500000</v>
      </c>
      <c r="I52" s="59">
        <v>3</v>
      </c>
      <c r="J52" s="72">
        <v>3.65</v>
      </c>
      <c r="K52" s="59">
        <f t="shared" si="6"/>
        <v>0.44799999999999995</v>
      </c>
      <c r="L52" s="59">
        <v>3.202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6.202</v>
      </c>
      <c r="R52" s="5">
        <f t="shared" si="12"/>
        <v>0</v>
      </c>
    </row>
    <row r="53" spans="1:18" x14ac:dyDescent="0.2">
      <c r="A53" s="7" t="s">
        <v>51</v>
      </c>
      <c r="B53" s="56"/>
      <c r="C53" s="7" t="s">
        <v>751</v>
      </c>
      <c r="D53" s="7" t="s">
        <v>21</v>
      </c>
      <c r="E53" s="56" t="s">
        <v>17</v>
      </c>
      <c r="F53" s="56" t="s">
        <v>18</v>
      </c>
      <c r="G53" s="57">
        <v>37196</v>
      </c>
      <c r="H53" s="58">
        <v>-150000</v>
      </c>
      <c r="I53" s="59">
        <v>4</v>
      </c>
      <c r="J53" s="72">
        <v>3.65</v>
      </c>
      <c r="K53" s="59">
        <f t="shared" si="6"/>
        <v>0.44799999999999995</v>
      </c>
      <c r="L53" s="59">
        <v>3.202</v>
      </c>
      <c r="M53">
        <f t="shared" si="7"/>
        <v>150000</v>
      </c>
      <c r="N53" t="str">
        <f t="shared" si="8"/>
        <v>SELL</v>
      </c>
      <c r="O53" t="str">
        <f t="shared" si="9"/>
        <v>CALL</v>
      </c>
      <c r="P53" t="str">
        <f t="shared" si="10"/>
        <v>SELL - CALL</v>
      </c>
      <c r="Q53">
        <f t="shared" si="11"/>
        <v>7.202</v>
      </c>
      <c r="R53" s="5">
        <f t="shared" si="12"/>
        <v>0</v>
      </c>
    </row>
    <row r="54" spans="1:18" x14ac:dyDescent="0.2">
      <c r="A54" s="7" t="s">
        <v>29</v>
      </c>
      <c r="B54" s="56"/>
      <c r="C54" s="7" t="s">
        <v>799</v>
      </c>
      <c r="D54" s="7" t="s">
        <v>21</v>
      </c>
      <c r="E54" s="56" t="s">
        <v>17</v>
      </c>
      <c r="F54" s="56" t="s">
        <v>20</v>
      </c>
      <c r="G54" s="57">
        <v>37196</v>
      </c>
      <c r="H54" s="58">
        <v>300000</v>
      </c>
      <c r="I54" s="59">
        <v>1</v>
      </c>
      <c r="J54" s="72">
        <v>3.65</v>
      </c>
      <c r="K54" s="59">
        <f t="shared" si="6"/>
        <v>0.44799999999999995</v>
      </c>
      <c r="L54" s="59">
        <v>3.202</v>
      </c>
      <c r="M54">
        <f t="shared" si="7"/>
        <v>300000</v>
      </c>
      <c r="N54" t="str">
        <f t="shared" si="8"/>
        <v>BUY</v>
      </c>
      <c r="O54" t="str">
        <f t="shared" si="9"/>
        <v>PUT</v>
      </c>
      <c r="P54" t="str">
        <f t="shared" si="10"/>
        <v>BUY - PUT</v>
      </c>
      <c r="Q54">
        <f t="shared" si="11"/>
        <v>4.202</v>
      </c>
      <c r="R54" s="5">
        <f t="shared" si="12"/>
        <v>165600</v>
      </c>
    </row>
    <row r="55" spans="1:18" x14ac:dyDescent="0.2">
      <c r="A55" s="7" t="s">
        <v>30</v>
      </c>
      <c r="B55" s="56"/>
      <c r="C55" s="7" t="s">
        <v>800</v>
      </c>
      <c r="D55" s="7" t="s">
        <v>21</v>
      </c>
      <c r="E55" s="56" t="s">
        <v>17</v>
      </c>
      <c r="F55" s="56" t="s">
        <v>20</v>
      </c>
      <c r="G55" s="57">
        <v>37196</v>
      </c>
      <c r="H55" s="58">
        <v>400000</v>
      </c>
      <c r="I55" s="59">
        <v>1</v>
      </c>
      <c r="J55" s="72">
        <v>3.65</v>
      </c>
      <c r="K55" s="59">
        <f t="shared" si="6"/>
        <v>0.44799999999999995</v>
      </c>
      <c r="L55" s="59">
        <v>3.202</v>
      </c>
      <c r="M55">
        <f t="shared" si="7"/>
        <v>400000</v>
      </c>
      <c r="N55" t="str">
        <f t="shared" si="8"/>
        <v>BUY</v>
      </c>
      <c r="O55" t="str">
        <f t="shared" si="9"/>
        <v>PUT</v>
      </c>
      <c r="P55" t="str">
        <f t="shared" si="10"/>
        <v>BUY - PUT</v>
      </c>
      <c r="Q55">
        <f t="shared" si="11"/>
        <v>4.202</v>
      </c>
      <c r="R55" s="5">
        <f t="shared" si="12"/>
        <v>220800.00000000003</v>
      </c>
    </row>
    <row r="56" spans="1:18" x14ac:dyDescent="0.2">
      <c r="A56" s="7" t="s">
        <v>646</v>
      </c>
      <c r="B56" s="56"/>
      <c r="C56" s="7" t="s">
        <v>801</v>
      </c>
      <c r="D56" s="7" t="s">
        <v>21</v>
      </c>
      <c r="E56" s="56" t="s">
        <v>17</v>
      </c>
      <c r="F56" s="56" t="s">
        <v>18</v>
      </c>
      <c r="G56" s="57">
        <v>37196</v>
      </c>
      <c r="H56" s="58">
        <v>300000</v>
      </c>
      <c r="I56" s="59">
        <v>1.2</v>
      </c>
      <c r="J56" s="72">
        <v>3.65</v>
      </c>
      <c r="K56" s="59">
        <f t="shared" si="6"/>
        <v>0.44799999999999995</v>
      </c>
      <c r="L56" s="59">
        <v>3.202</v>
      </c>
      <c r="M56">
        <f t="shared" si="7"/>
        <v>300000</v>
      </c>
      <c r="N56" t="str">
        <f t="shared" si="8"/>
        <v>BUY</v>
      </c>
      <c r="O56" t="str">
        <f t="shared" si="9"/>
        <v>CALL</v>
      </c>
      <c r="P56" t="str">
        <f t="shared" si="10"/>
        <v>BUY - CALL</v>
      </c>
      <c r="Q56">
        <f t="shared" si="11"/>
        <v>4.4020000000000001</v>
      </c>
      <c r="R56" s="5">
        <f t="shared" si="12"/>
        <v>0</v>
      </c>
    </row>
    <row r="57" spans="1:18" x14ac:dyDescent="0.2">
      <c r="A57" s="7" t="s">
        <v>803</v>
      </c>
      <c r="B57" s="56"/>
      <c r="C57" s="7" t="s">
        <v>804</v>
      </c>
      <c r="D57" s="7" t="s">
        <v>21</v>
      </c>
      <c r="E57" s="56" t="s">
        <v>17</v>
      </c>
      <c r="F57" s="56" t="s">
        <v>20</v>
      </c>
      <c r="G57" s="57">
        <v>37196</v>
      </c>
      <c r="H57" s="58">
        <v>-300000</v>
      </c>
      <c r="I57" s="59">
        <v>1</v>
      </c>
      <c r="J57" s="72">
        <v>3.65</v>
      </c>
      <c r="K57" s="59">
        <f t="shared" si="6"/>
        <v>0.44799999999999995</v>
      </c>
      <c r="L57" s="59">
        <v>3.202</v>
      </c>
      <c r="M57">
        <f t="shared" si="7"/>
        <v>300000</v>
      </c>
      <c r="N57" t="str">
        <f t="shared" si="8"/>
        <v>SELL</v>
      </c>
      <c r="O57" t="str">
        <f t="shared" si="9"/>
        <v>PUT</v>
      </c>
      <c r="P57" t="str">
        <f t="shared" si="10"/>
        <v>SELL - PUT</v>
      </c>
      <c r="Q57">
        <f t="shared" si="11"/>
        <v>4.202</v>
      </c>
      <c r="R57" s="5">
        <f t="shared" si="12"/>
        <v>-165600</v>
      </c>
    </row>
    <row r="58" spans="1:18" x14ac:dyDescent="0.2">
      <c r="A58" s="7" t="s">
        <v>27</v>
      </c>
      <c r="B58" s="56"/>
      <c r="C58" s="7" t="s">
        <v>807</v>
      </c>
      <c r="D58" s="7" t="s">
        <v>21</v>
      </c>
      <c r="E58" s="56" t="s">
        <v>17</v>
      </c>
      <c r="F58" s="56" t="s">
        <v>20</v>
      </c>
      <c r="G58" s="57">
        <v>37196</v>
      </c>
      <c r="H58" s="58">
        <v>-150000</v>
      </c>
      <c r="I58" s="59">
        <v>0.75</v>
      </c>
      <c r="J58" s="72">
        <v>3.65</v>
      </c>
      <c r="K58" s="59">
        <f t="shared" si="6"/>
        <v>0.44799999999999995</v>
      </c>
      <c r="L58" s="59">
        <v>3.202</v>
      </c>
      <c r="M58">
        <f t="shared" si="7"/>
        <v>150000</v>
      </c>
      <c r="N58" t="str">
        <f t="shared" si="8"/>
        <v>SELL</v>
      </c>
      <c r="O58" t="str">
        <f t="shared" si="9"/>
        <v>PUT</v>
      </c>
      <c r="P58" t="str">
        <f t="shared" si="10"/>
        <v>SELL - PUT</v>
      </c>
      <c r="Q58">
        <f t="shared" si="11"/>
        <v>3.952</v>
      </c>
      <c r="R58" s="5">
        <f t="shared" si="12"/>
        <v>-45300.000000000007</v>
      </c>
    </row>
    <row r="59" spans="1:18" x14ac:dyDescent="0.2">
      <c r="A59" s="7" t="s">
        <v>656</v>
      </c>
      <c r="B59" s="56"/>
      <c r="C59" s="7" t="s">
        <v>812</v>
      </c>
      <c r="D59" s="7" t="s">
        <v>21</v>
      </c>
      <c r="E59" s="56" t="s">
        <v>17</v>
      </c>
      <c r="F59" s="56" t="s">
        <v>20</v>
      </c>
      <c r="G59" s="57">
        <v>37196</v>
      </c>
      <c r="H59" s="58">
        <v>-2000000</v>
      </c>
      <c r="I59" s="59">
        <v>0.5</v>
      </c>
      <c r="J59" s="72">
        <v>3.65</v>
      </c>
      <c r="K59" s="59">
        <f t="shared" si="6"/>
        <v>0.44799999999999995</v>
      </c>
      <c r="L59" s="59">
        <v>3.202</v>
      </c>
      <c r="M59">
        <f t="shared" si="7"/>
        <v>2000000</v>
      </c>
      <c r="N59" t="str">
        <f t="shared" si="8"/>
        <v>SELL</v>
      </c>
      <c r="O59" t="str">
        <f t="shared" si="9"/>
        <v>PUT</v>
      </c>
      <c r="P59" t="str">
        <f t="shared" si="10"/>
        <v>SELL - PUT</v>
      </c>
      <c r="Q59">
        <f t="shared" si="11"/>
        <v>3.702</v>
      </c>
      <c r="R59" s="5">
        <f t="shared" si="12"/>
        <v>-104000.00000000009</v>
      </c>
    </row>
    <row r="60" spans="1:18" x14ac:dyDescent="0.2">
      <c r="A60" s="7" t="s">
        <v>803</v>
      </c>
      <c r="B60" s="56"/>
      <c r="C60" s="7" t="s">
        <v>813</v>
      </c>
      <c r="D60" s="7" t="s">
        <v>21</v>
      </c>
      <c r="E60" s="56" t="s">
        <v>17</v>
      </c>
      <c r="F60" s="56" t="s">
        <v>20</v>
      </c>
      <c r="G60" s="57">
        <v>37196</v>
      </c>
      <c r="H60" s="58">
        <v>-300000</v>
      </c>
      <c r="I60" s="59">
        <v>1</v>
      </c>
      <c r="J60" s="72">
        <v>3.65</v>
      </c>
      <c r="K60" s="59">
        <f t="shared" si="6"/>
        <v>0.44799999999999995</v>
      </c>
      <c r="L60" s="59">
        <v>3.202</v>
      </c>
      <c r="M60">
        <f t="shared" si="7"/>
        <v>300000</v>
      </c>
      <c r="N60" t="str">
        <f t="shared" si="8"/>
        <v>SELL</v>
      </c>
      <c r="O60" t="str">
        <f t="shared" si="9"/>
        <v>PUT</v>
      </c>
      <c r="P60" t="str">
        <f t="shared" si="10"/>
        <v>SELL - PUT</v>
      </c>
      <c r="Q60">
        <f t="shared" si="11"/>
        <v>4.202</v>
      </c>
      <c r="R60" s="5">
        <f t="shared" si="12"/>
        <v>-165600</v>
      </c>
    </row>
    <row r="61" spans="1:18" x14ac:dyDescent="0.2">
      <c r="A61" s="7" t="s">
        <v>24</v>
      </c>
      <c r="B61" s="56"/>
      <c r="C61" s="7" t="s">
        <v>814</v>
      </c>
      <c r="D61" s="7" t="s">
        <v>21</v>
      </c>
      <c r="E61" s="56" t="s">
        <v>17</v>
      </c>
      <c r="F61" s="56" t="s">
        <v>20</v>
      </c>
      <c r="G61" s="57">
        <v>37196</v>
      </c>
      <c r="H61" s="58">
        <v>450000</v>
      </c>
      <c r="I61" s="59">
        <v>1</v>
      </c>
      <c r="J61" s="72">
        <v>3.65</v>
      </c>
      <c r="K61" s="59">
        <f t="shared" si="6"/>
        <v>0.44799999999999995</v>
      </c>
      <c r="L61" s="59">
        <v>3.202</v>
      </c>
      <c r="M61">
        <f t="shared" si="7"/>
        <v>450000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4.202</v>
      </c>
      <c r="R61" s="5">
        <f t="shared" si="12"/>
        <v>248400.00000000003</v>
      </c>
    </row>
    <row r="62" spans="1:18" x14ac:dyDescent="0.2">
      <c r="A62" s="7" t="s">
        <v>591</v>
      </c>
      <c r="B62" s="56"/>
      <c r="C62" s="7" t="s">
        <v>818</v>
      </c>
      <c r="D62" s="7" t="s">
        <v>21</v>
      </c>
      <c r="E62" s="56" t="s">
        <v>17</v>
      </c>
      <c r="F62" s="56" t="s">
        <v>20</v>
      </c>
      <c r="G62" s="57">
        <v>37196</v>
      </c>
      <c r="H62" s="58">
        <v>-300000</v>
      </c>
      <c r="I62" s="59">
        <v>1</v>
      </c>
      <c r="J62" s="72">
        <v>3.65</v>
      </c>
      <c r="K62" s="59">
        <f t="shared" si="6"/>
        <v>0.44799999999999995</v>
      </c>
      <c r="L62" s="59">
        <v>3.202</v>
      </c>
      <c r="M62">
        <f t="shared" si="7"/>
        <v>300000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4.202</v>
      </c>
      <c r="R62" s="5">
        <f t="shared" si="12"/>
        <v>-165600</v>
      </c>
    </row>
    <row r="63" spans="1:18" x14ac:dyDescent="0.2">
      <c r="A63" s="7" t="s">
        <v>692</v>
      </c>
      <c r="B63" s="56"/>
      <c r="C63" s="7" t="s">
        <v>826</v>
      </c>
      <c r="D63" s="7" t="s">
        <v>21</v>
      </c>
      <c r="E63" s="56" t="s">
        <v>17</v>
      </c>
      <c r="F63" s="56" t="s">
        <v>18</v>
      </c>
      <c r="G63" s="57">
        <v>37196</v>
      </c>
      <c r="H63" s="58">
        <v>300000</v>
      </c>
      <c r="I63" s="59">
        <v>0.6</v>
      </c>
      <c r="J63" s="72">
        <v>3.65</v>
      </c>
      <c r="K63" s="59">
        <f t="shared" si="6"/>
        <v>0.44799999999999995</v>
      </c>
      <c r="L63" s="59">
        <v>3.202</v>
      </c>
      <c r="M63">
        <f t="shared" si="7"/>
        <v>300000</v>
      </c>
      <c r="N63" t="str">
        <f t="shared" si="8"/>
        <v>BUY</v>
      </c>
      <c r="O63" t="str">
        <f t="shared" si="9"/>
        <v>CALL</v>
      </c>
      <c r="P63" t="str">
        <f t="shared" si="10"/>
        <v>BUY - CALL</v>
      </c>
      <c r="Q63">
        <f t="shared" si="11"/>
        <v>3.802</v>
      </c>
      <c r="R63" s="5">
        <f t="shared" si="12"/>
        <v>0</v>
      </c>
    </row>
    <row r="64" spans="1:18" x14ac:dyDescent="0.2">
      <c r="A64" s="7" t="s">
        <v>495</v>
      </c>
      <c r="B64" s="56"/>
      <c r="C64" s="7" t="s">
        <v>827</v>
      </c>
      <c r="D64" s="7" t="s">
        <v>21</v>
      </c>
      <c r="E64" s="56" t="s">
        <v>17</v>
      </c>
      <c r="F64" s="56" t="s">
        <v>18</v>
      </c>
      <c r="G64" s="57">
        <v>37196</v>
      </c>
      <c r="H64" s="58">
        <v>600000</v>
      </c>
      <c r="I64" s="59">
        <v>0.6</v>
      </c>
      <c r="J64" s="72">
        <v>3.65</v>
      </c>
      <c r="K64" s="59">
        <f t="shared" si="6"/>
        <v>0.44799999999999995</v>
      </c>
      <c r="L64" s="59">
        <v>3.202</v>
      </c>
      <c r="M64">
        <f t="shared" si="7"/>
        <v>600000</v>
      </c>
      <c r="N64" t="str">
        <f t="shared" si="8"/>
        <v>BUY</v>
      </c>
      <c r="O64" t="str">
        <f t="shared" si="9"/>
        <v>CALL</v>
      </c>
      <c r="P64" t="str">
        <f t="shared" si="10"/>
        <v>BUY - CALL</v>
      </c>
      <c r="Q64">
        <f t="shared" si="11"/>
        <v>3.802</v>
      </c>
      <c r="R64" s="5">
        <f t="shared" si="12"/>
        <v>0</v>
      </c>
    </row>
    <row r="65" spans="1:18" x14ac:dyDescent="0.2">
      <c r="A65" s="7" t="s">
        <v>290</v>
      </c>
      <c r="B65" s="56"/>
      <c r="C65" s="7" t="s">
        <v>832</v>
      </c>
      <c r="D65" s="7" t="s">
        <v>21</v>
      </c>
      <c r="E65" s="56" t="s">
        <v>17</v>
      </c>
      <c r="F65" s="56" t="s">
        <v>18</v>
      </c>
      <c r="G65" s="57">
        <v>37196</v>
      </c>
      <c r="H65" s="58">
        <v>-300000</v>
      </c>
      <c r="I65" s="59">
        <v>1.5</v>
      </c>
      <c r="J65" s="72">
        <v>3.65</v>
      </c>
      <c r="K65" s="59">
        <f t="shared" si="6"/>
        <v>0.44799999999999995</v>
      </c>
      <c r="L65" s="59">
        <v>3.202</v>
      </c>
      <c r="M65">
        <f t="shared" si="7"/>
        <v>300000</v>
      </c>
      <c r="N65" t="str">
        <f t="shared" si="8"/>
        <v>SELL</v>
      </c>
      <c r="O65" t="str">
        <f t="shared" si="9"/>
        <v>CALL</v>
      </c>
      <c r="P65" t="str">
        <f t="shared" si="10"/>
        <v>SELL - CALL</v>
      </c>
      <c r="Q65">
        <f t="shared" si="11"/>
        <v>4.702</v>
      </c>
      <c r="R65" s="5">
        <f t="shared" si="12"/>
        <v>0</v>
      </c>
    </row>
    <row r="66" spans="1:18" x14ac:dyDescent="0.2">
      <c r="A66" s="7" t="s">
        <v>290</v>
      </c>
      <c r="B66" s="56"/>
      <c r="C66" s="7" t="s">
        <v>833</v>
      </c>
      <c r="D66" s="7" t="s">
        <v>21</v>
      </c>
      <c r="E66" s="56" t="s">
        <v>17</v>
      </c>
      <c r="F66" s="56" t="s">
        <v>18</v>
      </c>
      <c r="G66" s="57">
        <v>37196</v>
      </c>
      <c r="H66" s="58">
        <v>300000</v>
      </c>
      <c r="I66" s="59">
        <v>2.5</v>
      </c>
      <c r="J66" s="72">
        <v>3.65</v>
      </c>
      <c r="K66" s="59">
        <f t="shared" si="6"/>
        <v>0.44799999999999995</v>
      </c>
      <c r="L66" s="59">
        <v>3.202</v>
      </c>
      <c r="M66">
        <f t="shared" si="7"/>
        <v>300000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5.702</v>
      </c>
      <c r="R66" s="5">
        <f t="shared" si="12"/>
        <v>0</v>
      </c>
    </row>
    <row r="67" spans="1:18" x14ac:dyDescent="0.2">
      <c r="A67" s="13" t="s">
        <v>290</v>
      </c>
      <c r="B67" s="56"/>
      <c r="C67" s="13" t="s">
        <v>847</v>
      </c>
      <c r="D67" s="13" t="s">
        <v>21</v>
      </c>
      <c r="E67" s="56" t="s">
        <v>17</v>
      </c>
      <c r="F67" s="56" t="s">
        <v>18</v>
      </c>
      <c r="G67" s="57">
        <v>37196</v>
      </c>
      <c r="H67" s="58">
        <v>300000</v>
      </c>
      <c r="I67" s="59">
        <v>5</v>
      </c>
      <c r="J67" s="72">
        <v>3.65</v>
      </c>
      <c r="K67" s="59">
        <f t="shared" si="6"/>
        <v>0.44799999999999995</v>
      </c>
      <c r="L67" s="59">
        <v>3.202</v>
      </c>
      <c r="M67">
        <f t="shared" ref="M67:M98" si="13">ABS(H67)</f>
        <v>300000</v>
      </c>
      <c r="N67" t="str">
        <f t="shared" ref="N67:N98" si="14">IF(H67&gt;0,"BUY","SELL")</f>
        <v>BUY</v>
      </c>
      <c r="O67" t="str">
        <f t="shared" ref="O67:O98" si="15">IF(F67="C","CALL","PUT")</f>
        <v>CALL</v>
      </c>
      <c r="P67" t="str">
        <f t="shared" ref="P67:P98" si="16">CONCATENATE(N67," - ",O67)</f>
        <v>BUY - CALL</v>
      </c>
      <c r="Q67">
        <f t="shared" ref="Q67:Q98" si="17">I67+L67</f>
        <v>8.202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13" t="s">
        <v>692</v>
      </c>
      <c r="B68" s="56"/>
      <c r="C68" s="13" t="s">
        <v>850</v>
      </c>
      <c r="D68" s="13" t="s">
        <v>21</v>
      </c>
      <c r="E68" s="56" t="s">
        <v>17</v>
      </c>
      <c r="F68" s="56" t="s">
        <v>20</v>
      </c>
      <c r="G68" s="57">
        <v>37196</v>
      </c>
      <c r="H68" s="58">
        <v>75000</v>
      </c>
      <c r="I68" s="59">
        <v>1</v>
      </c>
      <c r="J68" s="72">
        <v>3.65</v>
      </c>
      <c r="K68" s="59">
        <f t="shared" ref="K68:K131" si="19">J68-L68</f>
        <v>0.44799999999999995</v>
      </c>
      <c r="L68" s="59">
        <v>3.202</v>
      </c>
      <c r="M68">
        <f t="shared" si="13"/>
        <v>75000</v>
      </c>
      <c r="N68" t="str">
        <f t="shared" si="14"/>
        <v>BUY</v>
      </c>
      <c r="O68" t="str">
        <f t="shared" si="15"/>
        <v>PUT</v>
      </c>
      <c r="P68" t="str">
        <f t="shared" si="16"/>
        <v>BUY - PUT</v>
      </c>
      <c r="Q68">
        <f t="shared" si="17"/>
        <v>4.202</v>
      </c>
      <c r="R68" s="5">
        <f t="shared" si="18"/>
        <v>41400</v>
      </c>
    </row>
    <row r="69" spans="1:18" x14ac:dyDescent="0.2">
      <c r="A69" s="13" t="s">
        <v>656</v>
      </c>
      <c r="B69" s="56"/>
      <c r="C69" s="13" t="s">
        <v>876</v>
      </c>
      <c r="D69" s="13" t="s">
        <v>21</v>
      </c>
      <c r="E69" s="56" t="s">
        <v>17</v>
      </c>
      <c r="F69" s="56" t="s">
        <v>20</v>
      </c>
      <c r="G69" s="57">
        <v>37196</v>
      </c>
      <c r="H69" s="58">
        <v>1500000</v>
      </c>
      <c r="I69" s="59">
        <v>1.2</v>
      </c>
      <c r="J69" s="72">
        <v>3.65</v>
      </c>
      <c r="K69" s="59">
        <f t="shared" si="19"/>
        <v>0.44799999999999995</v>
      </c>
      <c r="L69" s="76">
        <v>3.202</v>
      </c>
      <c r="M69">
        <f t="shared" si="13"/>
        <v>1500000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4.4020000000000001</v>
      </c>
      <c r="R69" s="5">
        <f t="shared" si="18"/>
        <v>1128000.0000000002</v>
      </c>
    </row>
    <row r="70" spans="1:18" x14ac:dyDescent="0.2">
      <c r="A70" s="13" t="s">
        <v>656</v>
      </c>
      <c r="B70" s="56"/>
      <c r="C70" s="13" t="s">
        <v>877</v>
      </c>
      <c r="D70" s="13" t="s">
        <v>21</v>
      </c>
      <c r="E70" s="56" t="s">
        <v>17</v>
      </c>
      <c r="F70" s="56" t="s">
        <v>20</v>
      </c>
      <c r="G70" s="57">
        <v>37196</v>
      </c>
      <c r="H70" s="58">
        <v>600000</v>
      </c>
      <c r="I70" s="59">
        <v>1</v>
      </c>
      <c r="J70" s="72">
        <v>3.65</v>
      </c>
      <c r="K70" s="59">
        <f t="shared" si="19"/>
        <v>0.44799999999999995</v>
      </c>
      <c r="L70" s="76">
        <v>3.202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4.202</v>
      </c>
      <c r="R70" s="5">
        <f t="shared" si="18"/>
        <v>331200</v>
      </c>
    </row>
    <row r="71" spans="1:18" x14ac:dyDescent="0.2">
      <c r="A71" s="13" t="s">
        <v>835</v>
      </c>
      <c r="B71" s="56"/>
      <c r="C71" s="13" t="s">
        <v>880</v>
      </c>
      <c r="D71" s="13" t="s">
        <v>21</v>
      </c>
      <c r="E71" s="56" t="s">
        <v>17</v>
      </c>
      <c r="F71" s="56" t="s">
        <v>20</v>
      </c>
      <c r="G71" s="57">
        <v>37196</v>
      </c>
      <c r="H71" s="58">
        <v>300000</v>
      </c>
      <c r="I71" s="59">
        <v>1</v>
      </c>
      <c r="J71" s="72">
        <v>3.65</v>
      </c>
      <c r="K71" s="59">
        <f t="shared" si="19"/>
        <v>0.44799999999999995</v>
      </c>
      <c r="L71" s="76">
        <v>3.202</v>
      </c>
      <c r="M71">
        <f t="shared" si="13"/>
        <v>300000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4.202</v>
      </c>
      <c r="R71" s="5">
        <f t="shared" si="18"/>
        <v>165600</v>
      </c>
    </row>
    <row r="72" spans="1:18" x14ac:dyDescent="0.2">
      <c r="A72" s="13" t="s">
        <v>835</v>
      </c>
      <c r="B72" s="56"/>
      <c r="C72" s="13" t="s">
        <v>883</v>
      </c>
      <c r="D72" s="13" t="s">
        <v>21</v>
      </c>
      <c r="E72" s="56" t="s">
        <v>17</v>
      </c>
      <c r="F72" s="56" t="s">
        <v>20</v>
      </c>
      <c r="G72" s="57">
        <v>37196</v>
      </c>
      <c r="H72" s="58">
        <v>300000</v>
      </c>
      <c r="I72" s="59">
        <v>1</v>
      </c>
      <c r="J72" s="72">
        <v>3.65</v>
      </c>
      <c r="K72" s="59">
        <f t="shared" si="19"/>
        <v>0.44799999999999995</v>
      </c>
      <c r="L72" s="76">
        <v>3.202</v>
      </c>
      <c r="M72">
        <f t="shared" si="13"/>
        <v>300000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4.202</v>
      </c>
      <c r="R72" s="5">
        <f t="shared" si="18"/>
        <v>165600</v>
      </c>
    </row>
    <row r="73" spans="1:18" x14ac:dyDescent="0.2">
      <c r="A73" s="13" t="s">
        <v>32</v>
      </c>
      <c r="B73" s="56"/>
      <c r="C73" s="13" t="s">
        <v>884</v>
      </c>
      <c r="D73" s="13" t="s">
        <v>21</v>
      </c>
      <c r="E73" s="56" t="s">
        <v>17</v>
      </c>
      <c r="F73" s="56" t="s">
        <v>18</v>
      </c>
      <c r="G73" s="57">
        <v>37196</v>
      </c>
      <c r="H73" s="58">
        <v>300000</v>
      </c>
      <c r="I73" s="59">
        <v>1.1499999999999999</v>
      </c>
      <c r="J73" s="72">
        <v>3.65</v>
      </c>
      <c r="K73" s="59">
        <f t="shared" si="19"/>
        <v>0.44799999999999995</v>
      </c>
      <c r="L73" s="76">
        <v>3.202</v>
      </c>
      <c r="M73">
        <f t="shared" si="13"/>
        <v>300000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4.3520000000000003</v>
      </c>
      <c r="R73" s="5">
        <f t="shared" si="18"/>
        <v>0</v>
      </c>
    </row>
    <row r="74" spans="1:18" x14ac:dyDescent="0.2">
      <c r="A74" s="13" t="s">
        <v>290</v>
      </c>
      <c r="B74" s="56"/>
      <c r="C74" s="13" t="s">
        <v>885</v>
      </c>
      <c r="D74" s="13" t="s">
        <v>21</v>
      </c>
      <c r="E74" s="56" t="s">
        <v>17</v>
      </c>
      <c r="F74" s="56" t="s">
        <v>20</v>
      </c>
      <c r="G74" s="57">
        <v>37196</v>
      </c>
      <c r="H74" s="58">
        <v>-300000</v>
      </c>
      <c r="I74" s="59">
        <v>1.1499999999999999</v>
      </c>
      <c r="J74" s="72">
        <v>3.65</v>
      </c>
      <c r="K74" s="59">
        <f t="shared" si="19"/>
        <v>0.44799999999999995</v>
      </c>
      <c r="L74" s="76">
        <v>3.202</v>
      </c>
      <c r="M74">
        <f t="shared" si="13"/>
        <v>300000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4.3520000000000003</v>
      </c>
      <c r="R74" s="5">
        <f t="shared" si="18"/>
        <v>-210600.00000000012</v>
      </c>
    </row>
    <row r="75" spans="1:18" x14ac:dyDescent="0.2">
      <c r="A75" s="13" t="s">
        <v>887</v>
      </c>
      <c r="B75" s="56"/>
      <c r="C75" s="13" t="s">
        <v>886</v>
      </c>
      <c r="D75" s="13" t="s">
        <v>21</v>
      </c>
      <c r="E75" s="56" t="s">
        <v>17</v>
      </c>
      <c r="F75" s="56" t="s">
        <v>18</v>
      </c>
      <c r="G75" s="57">
        <v>37196</v>
      </c>
      <c r="H75" s="58">
        <v>300000</v>
      </c>
      <c r="I75" s="59">
        <v>1.1499999999999999</v>
      </c>
      <c r="J75" s="72">
        <v>3.65</v>
      </c>
      <c r="K75" s="59">
        <f t="shared" si="19"/>
        <v>0.44799999999999995</v>
      </c>
      <c r="L75" s="76">
        <v>3.202</v>
      </c>
      <c r="M75">
        <f t="shared" si="13"/>
        <v>300000</v>
      </c>
      <c r="N75" t="str">
        <f t="shared" si="14"/>
        <v>BUY</v>
      </c>
      <c r="O75" t="str">
        <f t="shared" si="15"/>
        <v>CALL</v>
      </c>
      <c r="P75" t="str">
        <f t="shared" si="16"/>
        <v>BUY - CALL</v>
      </c>
      <c r="Q75">
        <f t="shared" si="17"/>
        <v>4.3520000000000003</v>
      </c>
      <c r="R75" s="5">
        <f t="shared" si="18"/>
        <v>0</v>
      </c>
    </row>
    <row r="76" spans="1:18" x14ac:dyDescent="0.2">
      <c r="A76" s="7" t="s">
        <v>38</v>
      </c>
      <c r="B76" s="56"/>
      <c r="C76" s="7" t="s">
        <v>739</v>
      </c>
      <c r="D76" s="7" t="s">
        <v>221</v>
      </c>
      <c r="E76" s="56" t="s">
        <v>17</v>
      </c>
      <c r="F76" s="56" t="s">
        <v>20</v>
      </c>
      <c r="G76" s="57">
        <v>37196</v>
      </c>
      <c r="H76" s="58">
        <v>300000</v>
      </c>
      <c r="I76" s="59">
        <v>0.2</v>
      </c>
      <c r="J76" s="72">
        <v>3.31</v>
      </c>
      <c r="K76" s="59">
        <f t="shared" si="19"/>
        <v>0.1080000000000001</v>
      </c>
      <c r="L76" s="59">
        <v>3.202</v>
      </c>
      <c r="M76">
        <f t="shared" si="13"/>
        <v>300000</v>
      </c>
      <c r="N76" t="str">
        <f t="shared" si="14"/>
        <v>BUY</v>
      </c>
      <c r="O76" t="str">
        <f t="shared" si="15"/>
        <v>PUT</v>
      </c>
      <c r="P76" t="str">
        <f t="shared" si="16"/>
        <v>BUY - PUT</v>
      </c>
      <c r="Q76">
        <f t="shared" si="17"/>
        <v>3.4020000000000001</v>
      </c>
      <c r="R76" s="5">
        <f t="shared" si="18"/>
        <v>27600.000000000025</v>
      </c>
    </row>
    <row r="77" spans="1:18" x14ac:dyDescent="0.2">
      <c r="A77" s="7" t="s">
        <v>38</v>
      </c>
      <c r="B77" s="56"/>
      <c r="C77" s="7" t="s">
        <v>713</v>
      </c>
      <c r="D77" s="7" t="s">
        <v>22</v>
      </c>
      <c r="E77" s="56" t="s">
        <v>17</v>
      </c>
      <c r="F77" s="56" t="s">
        <v>18</v>
      </c>
      <c r="G77" s="57">
        <v>37196</v>
      </c>
      <c r="H77" s="58">
        <v>1500000</v>
      </c>
      <c r="I77" s="59">
        <v>0.5</v>
      </c>
      <c r="J77" s="72">
        <v>3.21</v>
      </c>
      <c r="K77" s="59">
        <f t="shared" si="19"/>
        <v>8.0000000000000071E-3</v>
      </c>
      <c r="L77" s="59">
        <v>3.202</v>
      </c>
      <c r="M77">
        <f t="shared" si="13"/>
        <v>1500000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3.702</v>
      </c>
      <c r="R77" s="5">
        <f t="shared" si="18"/>
        <v>0</v>
      </c>
    </row>
    <row r="78" spans="1:18" x14ac:dyDescent="0.2">
      <c r="A78" s="7" t="s">
        <v>38</v>
      </c>
      <c r="B78" s="56"/>
      <c r="C78" s="7" t="s">
        <v>724</v>
      </c>
      <c r="D78" s="7" t="s">
        <v>22</v>
      </c>
      <c r="E78" s="56" t="s">
        <v>17</v>
      </c>
      <c r="F78" s="56" t="s">
        <v>18</v>
      </c>
      <c r="G78" s="57">
        <v>37196</v>
      </c>
      <c r="H78" s="58">
        <v>1000000</v>
      </c>
      <c r="I78" s="59">
        <v>0.5</v>
      </c>
      <c r="J78" s="72">
        <v>3.21</v>
      </c>
      <c r="K78" s="59">
        <f t="shared" si="19"/>
        <v>8.0000000000000071E-3</v>
      </c>
      <c r="L78" s="59">
        <v>3.202</v>
      </c>
      <c r="M78">
        <f t="shared" si="13"/>
        <v>1000000</v>
      </c>
      <c r="N78" t="str">
        <f t="shared" si="14"/>
        <v>BUY</v>
      </c>
      <c r="O78" t="str">
        <f t="shared" si="15"/>
        <v>CALL</v>
      </c>
      <c r="P78" t="str">
        <f t="shared" si="16"/>
        <v>BUY - CALL</v>
      </c>
      <c r="Q78">
        <f t="shared" si="17"/>
        <v>3.702</v>
      </c>
      <c r="R78" s="5">
        <f t="shared" si="18"/>
        <v>0</v>
      </c>
    </row>
    <row r="79" spans="1:18" x14ac:dyDescent="0.2">
      <c r="A79" s="7" t="s">
        <v>38</v>
      </c>
      <c r="B79" s="56"/>
      <c r="C79" s="7" t="s">
        <v>727</v>
      </c>
      <c r="D79" s="7" t="s">
        <v>22</v>
      </c>
      <c r="E79" s="56" t="s">
        <v>17</v>
      </c>
      <c r="F79" s="56" t="s">
        <v>20</v>
      </c>
      <c r="G79" s="57">
        <v>37196</v>
      </c>
      <c r="H79" s="58">
        <v>300000</v>
      </c>
      <c r="I79" s="59">
        <v>0.15</v>
      </c>
      <c r="J79" s="72">
        <v>3.21</v>
      </c>
      <c r="K79" s="59">
        <f t="shared" si="19"/>
        <v>8.0000000000000071E-3</v>
      </c>
      <c r="L79" s="59">
        <v>3.202</v>
      </c>
      <c r="M79">
        <f t="shared" si="13"/>
        <v>300000</v>
      </c>
      <c r="N79" t="str">
        <f t="shared" si="14"/>
        <v>BUY</v>
      </c>
      <c r="O79" t="str">
        <f t="shared" si="15"/>
        <v>PUT</v>
      </c>
      <c r="P79" t="str">
        <f t="shared" si="16"/>
        <v>BUY - PUT</v>
      </c>
      <c r="Q79">
        <f t="shared" si="17"/>
        <v>3.3519999999999999</v>
      </c>
      <c r="R79" s="5">
        <f t="shared" si="18"/>
        <v>42599.999999999971</v>
      </c>
    </row>
    <row r="80" spans="1:18" x14ac:dyDescent="0.2">
      <c r="A80" s="7" t="s">
        <v>51</v>
      </c>
      <c r="B80" s="56"/>
      <c r="C80" s="7" t="s">
        <v>728</v>
      </c>
      <c r="D80" s="7" t="s">
        <v>22</v>
      </c>
      <c r="E80" s="56" t="s">
        <v>17</v>
      </c>
      <c r="F80" s="56" t="s">
        <v>18</v>
      </c>
      <c r="G80" s="57">
        <v>37196</v>
      </c>
      <c r="H80" s="58">
        <v>400000</v>
      </c>
      <c r="I80" s="59">
        <v>0.5</v>
      </c>
      <c r="J80" s="72">
        <v>3.21</v>
      </c>
      <c r="K80" s="59">
        <f t="shared" si="19"/>
        <v>8.0000000000000071E-3</v>
      </c>
      <c r="L80" s="59">
        <v>3.202</v>
      </c>
      <c r="M80">
        <f t="shared" si="13"/>
        <v>400000</v>
      </c>
      <c r="N80" t="str">
        <f t="shared" si="14"/>
        <v>BUY</v>
      </c>
      <c r="O80" t="str">
        <f t="shared" si="15"/>
        <v>CALL</v>
      </c>
      <c r="P80" t="str">
        <f t="shared" si="16"/>
        <v>BUY - CALL</v>
      </c>
      <c r="Q80">
        <f t="shared" si="17"/>
        <v>3.702</v>
      </c>
      <c r="R80" s="5">
        <f t="shared" si="18"/>
        <v>0</v>
      </c>
    </row>
    <row r="81" spans="1:18" x14ac:dyDescent="0.2">
      <c r="A81" s="7" t="s">
        <v>38</v>
      </c>
      <c r="B81" s="56"/>
      <c r="C81" s="7" t="s">
        <v>732</v>
      </c>
      <c r="D81" s="7" t="s">
        <v>22</v>
      </c>
      <c r="E81" s="56" t="s">
        <v>17</v>
      </c>
      <c r="F81" s="56" t="s">
        <v>18</v>
      </c>
      <c r="G81" s="57">
        <v>37196</v>
      </c>
      <c r="H81" s="58">
        <v>-500000</v>
      </c>
      <c r="I81" s="59">
        <v>0.3</v>
      </c>
      <c r="J81" s="72">
        <v>3.21</v>
      </c>
      <c r="K81" s="59">
        <f t="shared" si="19"/>
        <v>8.0000000000000071E-3</v>
      </c>
      <c r="L81" s="59">
        <v>3.202</v>
      </c>
      <c r="M81">
        <f t="shared" si="13"/>
        <v>500000</v>
      </c>
      <c r="N81" t="str">
        <f t="shared" si="14"/>
        <v>SELL</v>
      </c>
      <c r="O81" t="str">
        <f t="shared" si="15"/>
        <v>CALL</v>
      </c>
      <c r="P81" t="str">
        <f t="shared" si="16"/>
        <v>SELL - CALL</v>
      </c>
      <c r="Q81">
        <f t="shared" si="17"/>
        <v>3.5019999999999998</v>
      </c>
      <c r="R81" s="5">
        <f t="shared" si="18"/>
        <v>0</v>
      </c>
    </row>
    <row r="82" spans="1:18" x14ac:dyDescent="0.2">
      <c r="A82" s="7" t="s">
        <v>38</v>
      </c>
      <c r="B82" s="56"/>
      <c r="C82" s="7" t="s">
        <v>733</v>
      </c>
      <c r="D82" s="7" t="s">
        <v>22</v>
      </c>
      <c r="E82" s="56" t="s">
        <v>17</v>
      </c>
      <c r="F82" s="56" t="s">
        <v>20</v>
      </c>
      <c r="G82" s="57">
        <v>37196</v>
      </c>
      <c r="H82" s="58">
        <v>500000</v>
      </c>
      <c r="I82" s="59">
        <v>0.15</v>
      </c>
      <c r="J82" s="72">
        <v>3.21</v>
      </c>
      <c r="K82" s="59">
        <f t="shared" si="19"/>
        <v>8.0000000000000071E-3</v>
      </c>
      <c r="L82" s="59">
        <v>3.202</v>
      </c>
      <c r="M82">
        <f t="shared" si="13"/>
        <v>500000</v>
      </c>
      <c r="N82" t="str">
        <f t="shared" si="14"/>
        <v>BUY</v>
      </c>
      <c r="O82" t="str">
        <f t="shared" si="15"/>
        <v>PUT</v>
      </c>
      <c r="P82" t="str">
        <f t="shared" si="16"/>
        <v>BUY - PUT</v>
      </c>
      <c r="Q82">
        <f t="shared" si="17"/>
        <v>3.3519999999999999</v>
      </c>
      <c r="R82" s="5">
        <f t="shared" si="18"/>
        <v>70999.999999999956</v>
      </c>
    </row>
    <row r="83" spans="1:18" x14ac:dyDescent="0.2">
      <c r="A83" s="7" t="s">
        <v>38</v>
      </c>
      <c r="B83" s="56"/>
      <c r="C83" s="7" t="s">
        <v>752</v>
      </c>
      <c r="D83" s="7" t="s">
        <v>22</v>
      </c>
      <c r="E83" s="56" t="s">
        <v>17</v>
      </c>
      <c r="F83" s="56" t="s">
        <v>18</v>
      </c>
      <c r="G83" s="57">
        <v>37196</v>
      </c>
      <c r="H83" s="58">
        <v>1000000</v>
      </c>
      <c r="I83" s="59">
        <v>0.5</v>
      </c>
      <c r="J83" s="72">
        <v>3.21</v>
      </c>
      <c r="K83" s="59">
        <f t="shared" si="19"/>
        <v>8.0000000000000071E-3</v>
      </c>
      <c r="L83" s="59">
        <v>3.202</v>
      </c>
      <c r="M83">
        <f t="shared" si="13"/>
        <v>1000000</v>
      </c>
      <c r="N83" t="str">
        <f t="shared" si="14"/>
        <v>BUY</v>
      </c>
      <c r="O83" t="str">
        <f t="shared" si="15"/>
        <v>CALL</v>
      </c>
      <c r="P83" t="str">
        <f t="shared" si="16"/>
        <v>BUY - CALL</v>
      </c>
      <c r="Q83">
        <f t="shared" si="17"/>
        <v>3.702</v>
      </c>
      <c r="R83" s="5">
        <f t="shared" si="18"/>
        <v>0</v>
      </c>
    </row>
    <row r="84" spans="1:18" x14ac:dyDescent="0.2">
      <c r="A84" s="7" t="s">
        <v>38</v>
      </c>
      <c r="B84" s="56"/>
      <c r="C84" s="7" t="s">
        <v>753</v>
      </c>
      <c r="D84" s="7" t="s">
        <v>22</v>
      </c>
      <c r="E84" s="56" t="s">
        <v>17</v>
      </c>
      <c r="F84" s="56" t="s">
        <v>18</v>
      </c>
      <c r="G84" s="57">
        <v>37196</v>
      </c>
      <c r="H84" s="58">
        <v>600000</v>
      </c>
      <c r="I84" s="59">
        <v>0.3</v>
      </c>
      <c r="J84" s="72">
        <v>3.21</v>
      </c>
      <c r="K84" s="59">
        <f t="shared" si="19"/>
        <v>8.0000000000000071E-3</v>
      </c>
      <c r="L84" s="59">
        <v>3.202</v>
      </c>
      <c r="M84">
        <f t="shared" si="13"/>
        <v>600000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3.5019999999999998</v>
      </c>
      <c r="R84" s="5">
        <f t="shared" si="18"/>
        <v>0</v>
      </c>
    </row>
    <row r="85" spans="1:18" x14ac:dyDescent="0.2">
      <c r="A85" s="7" t="s">
        <v>571</v>
      </c>
      <c r="B85" s="56"/>
      <c r="C85" s="7" t="s">
        <v>754</v>
      </c>
      <c r="D85" s="7" t="s">
        <v>22</v>
      </c>
      <c r="E85" s="56" t="s">
        <v>17</v>
      </c>
      <c r="F85" s="56" t="s">
        <v>18</v>
      </c>
      <c r="G85" s="57">
        <v>37196</v>
      </c>
      <c r="H85" s="58">
        <v>-300000</v>
      </c>
      <c r="I85" s="59">
        <v>0.2</v>
      </c>
      <c r="J85" s="72">
        <v>3.21</v>
      </c>
      <c r="K85" s="59">
        <f t="shared" si="19"/>
        <v>8.0000000000000071E-3</v>
      </c>
      <c r="L85" s="59">
        <v>3.202</v>
      </c>
      <c r="M85">
        <f t="shared" si="13"/>
        <v>300000</v>
      </c>
      <c r="N85" t="str">
        <f t="shared" si="14"/>
        <v>SELL</v>
      </c>
      <c r="O85" t="str">
        <f t="shared" si="15"/>
        <v>CALL</v>
      </c>
      <c r="P85" t="str">
        <f t="shared" si="16"/>
        <v>SELL - CALL</v>
      </c>
      <c r="Q85">
        <f t="shared" si="17"/>
        <v>3.4020000000000001</v>
      </c>
      <c r="R85" s="5">
        <f t="shared" si="18"/>
        <v>0</v>
      </c>
    </row>
    <row r="86" spans="1:18" x14ac:dyDescent="0.2">
      <c r="A86" s="7" t="s">
        <v>571</v>
      </c>
      <c r="B86" s="56"/>
      <c r="C86" s="7" t="s">
        <v>755</v>
      </c>
      <c r="D86" s="7" t="s">
        <v>22</v>
      </c>
      <c r="E86" s="56" t="s">
        <v>17</v>
      </c>
      <c r="F86" s="56" t="s">
        <v>20</v>
      </c>
      <c r="G86" s="57">
        <v>37196</v>
      </c>
      <c r="H86" s="58">
        <v>300000</v>
      </c>
      <c r="I86" s="59">
        <v>0.1</v>
      </c>
      <c r="J86" s="72">
        <v>3.21</v>
      </c>
      <c r="K86" s="59">
        <f t="shared" si="19"/>
        <v>8.0000000000000071E-3</v>
      </c>
      <c r="L86" s="59">
        <v>3.202</v>
      </c>
      <c r="M86">
        <f t="shared" si="13"/>
        <v>300000</v>
      </c>
      <c r="N86" t="str">
        <f t="shared" si="14"/>
        <v>BUY</v>
      </c>
      <c r="O86" t="str">
        <f t="shared" si="15"/>
        <v>PUT</v>
      </c>
      <c r="P86" t="str">
        <f t="shared" si="16"/>
        <v>BUY - PUT</v>
      </c>
      <c r="Q86">
        <f t="shared" si="17"/>
        <v>3.302</v>
      </c>
      <c r="R86" s="5">
        <f t="shared" si="18"/>
        <v>27600.000000000025</v>
      </c>
    </row>
    <row r="87" spans="1:18" x14ac:dyDescent="0.2">
      <c r="A87" s="7" t="s">
        <v>38</v>
      </c>
      <c r="B87" s="56"/>
      <c r="C87" s="7" t="s">
        <v>759</v>
      </c>
      <c r="D87" s="7" t="s">
        <v>22</v>
      </c>
      <c r="E87" s="56" t="s">
        <v>17</v>
      </c>
      <c r="F87" s="56" t="s">
        <v>18</v>
      </c>
      <c r="G87" s="57">
        <v>37196</v>
      </c>
      <c r="H87" s="58">
        <v>-600000</v>
      </c>
      <c r="I87" s="59">
        <v>0.3</v>
      </c>
      <c r="J87" s="72">
        <v>3.21</v>
      </c>
      <c r="K87" s="59">
        <f t="shared" si="19"/>
        <v>8.0000000000000071E-3</v>
      </c>
      <c r="L87" s="59">
        <v>3.202</v>
      </c>
      <c r="M87">
        <f t="shared" si="13"/>
        <v>600000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3.5019999999999998</v>
      </c>
      <c r="R87" s="5">
        <f t="shared" si="18"/>
        <v>0</v>
      </c>
    </row>
    <row r="88" spans="1:18" x14ac:dyDescent="0.2">
      <c r="A88" s="7" t="s">
        <v>38</v>
      </c>
      <c r="B88" s="56"/>
      <c r="C88" s="7" t="s">
        <v>760</v>
      </c>
      <c r="D88" s="7" t="s">
        <v>22</v>
      </c>
      <c r="E88" s="56" t="s">
        <v>17</v>
      </c>
      <c r="F88" s="56" t="s">
        <v>20</v>
      </c>
      <c r="G88" s="57">
        <v>37196</v>
      </c>
      <c r="H88" s="58">
        <v>600000</v>
      </c>
      <c r="I88" s="59">
        <v>0.15</v>
      </c>
      <c r="J88" s="72">
        <v>3.21</v>
      </c>
      <c r="K88" s="59">
        <f t="shared" si="19"/>
        <v>8.0000000000000071E-3</v>
      </c>
      <c r="L88" s="59">
        <v>3.202</v>
      </c>
      <c r="M88">
        <f t="shared" si="13"/>
        <v>600000</v>
      </c>
      <c r="N88" t="str">
        <f t="shared" si="14"/>
        <v>BUY</v>
      </c>
      <c r="O88" t="str">
        <f t="shared" si="15"/>
        <v>PUT</v>
      </c>
      <c r="P88" t="str">
        <f t="shared" si="16"/>
        <v>BUY - PUT</v>
      </c>
      <c r="Q88">
        <f t="shared" si="17"/>
        <v>3.3519999999999999</v>
      </c>
      <c r="R88" s="5">
        <f t="shared" si="18"/>
        <v>85199.999999999942</v>
      </c>
    </row>
    <row r="89" spans="1:18" x14ac:dyDescent="0.2">
      <c r="A89" s="7" t="s">
        <v>656</v>
      </c>
      <c r="B89" s="56"/>
      <c r="C89" s="7" t="s">
        <v>762</v>
      </c>
      <c r="D89" s="7" t="s">
        <v>22</v>
      </c>
      <c r="E89" s="56" t="s">
        <v>17</v>
      </c>
      <c r="F89" s="56" t="s">
        <v>20</v>
      </c>
      <c r="G89" s="57">
        <v>37196</v>
      </c>
      <c r="H89" s="58">
        <v>-300000</v>
      </c>
      <c r="I89" s="59">
        <v>0.15</v>
      </c>
      <c r="J89" s="72">
        <v>3.21</v>
      </c>
      <c r="K89" s="59">
        <f t="shared" si="19"/>
        <v>8.0000000000000071E-3</v>
      </c>
      <c r="L89" s="59">
        <v>3.202</v>
      </c>
      <c r="M89">
        <f t="shared" si="13"/>
        <v>300000</v>
      </c>
      <c r="N89" t="str">
        <f t="shared" si="14"/>
        <v>SELL</v>
      </c>
      <c r="O89" t="str">
        <f t="shared" si="15"/>
        <v>PUT</v>
      </c>
      <c r="P89" t="str">
        <f t="shared" si="16"/>
        <v>SELL - PUT</v>
      </c>
      <c r="Q89">
        <f t="shared" si="17"/>
        <v>3.3519999999999999</v>
      </c>
      <c r="R89" s="5">
        <f t="shared" si="18"/>
        <v>-42599.999999999971</v>
      </c>
    </row>
    <row r="90" spans="1:18" x14ac:dyDescent="0.2">
      <c r="A90" s="7" t="s">
        <v>656</v>
      </c>
      <c r="B90" s="56"/>
      <c r="C90" s="7" t="s">
        <v>763</v>
      </c>
      <c r="D90" s="7" t="s">
        <v>22</v>
      </c>
      <c r="E90" s="56" t="s">
        <v>17</v>
      </c>
      <c r="F90" s="56" t="s">
        <v>18</v>
      </c>
      <c r="G90" s="57">
        <v>37196</v>
      </c>
      <c r="H90" s="58">
        <v>300000</v>
      </c>
      <c r="I90" s="59">
        <v>0.3</v>
      </c>
      <c r="J90" s="72">
        <v>3.21</v>
      </c>
      <c r="K90" s="59">
        <f t="shared" si="19"/>
        <v>8.0000000000000071E-3</v>
      </c>
      <c r="L90" s="59">
        <v>3.202</v>
      </c>
      <c r="M90">
        <f t="shared" si="13"/>
        <v>300000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3.5019999999999998</v>
      </c>
      <c r="R90" s="5">
        <f t="shared" si="18"/>
        <v>0</v>
      </c>
    </row>
    <row r="91" spans="1:18" x14ac:dyDescent="0.2">
      <c r="A91" s="7" t="s">
        <v>656</v>
      </c>
      <c r="B91" s="56"/>
      <c r="C91" s="7" t="s">
        <v>764</v>
      </c>
      <c r="D91" s="7" t="s">
        <v>22</v>
      </c>
      <c r="E91" s="56" t="s">
        <v>17</v>
      </c>
      <c r="F91" s="56" t="s">
        <v>18</v>
      </c>
      <c r="G91" s="57">
        <v>37196</v>
      </c>
      <c r="H91" s="58">
        <v>-300000</v>
      </c>
      <c r="I91" s="59">
        <v>0.2</v>
      </c>
      <c r="J91" s="72">
        <v>3.21</v>
      </c>
      <c r="K91" s="59">
        <f t="shared" si="19"/>
        <v>8.0000000000000071E-3</v>
      </c>
      <c r="L91" s="59">
        <v>3.202</v>
      </c>
      <c r="M91">
        <f t="shared" si="13"/>
        <v>300000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3.4020000000000001</v>
      </c>
      <c r="R91" s="5">
        <f t="shared" si="18"/>
        <v>0</v>
      </c>
    </row>
    <row r="92" spans="1:18" x14ac:dyDescent="0.2">
      <c r="A92" s="7" t="s">
        <v>38</v>
      </c>
      <c r="B92" s="56"/>
      <c r="C92" s="7" t="s">
        <v>765</v>
      </c>
      <c r="D92" s="7" t="s">
        <v>22</v>
      </c>
      <c r="E92" s="56" t="s">
        <v>17</v>
      </c>
      <c r="F92" s="56" t="s">
        <v>18</v>
      </c>
      <c r="G92" s="57">
        <v>37196</v>
      </c>
      <c r="H92" s="58">
        <v>-500000</v>
      </c>
      <c r="I92" s="59">
        <v>0.2</v>
      </c>
      <c r="J92" s="72">
        <v>3.21</v>
      </c>
      <c r="K92" s="59">
        <f t="shared" si="19"/>
        <v>8.0000000000000071E-3</v>
      </c>
      <c r="L92" s="59">
        <v>3.202</v>
      </c>
      <c r="M92">
        <f t="shared" si="13"/>
        <v>500000</v>
      </c>
      <c r="N92" t="str">
        <f t="shared" si="14"/>
        <v>SELL</v>
      </c>
      <c r="O92" t="str">
        <f t="shared" si="15"/>
        <v>CALL</v>
      </c>
      <c r="P92" t="str">
        <f t="shared" si="16"/>
        <v>SELL - CALL</v>
      </c>
      <c r="Q92">
        <f t="shared" si="17"/>
        <v>3.4020000000000001</v>
      </c>
      <c r="R92" s="5">
        <f t="shared" si="18"/>
        <v>0</v>
      </c>
    </row>
    <row r="93" spans="1:18" x14ac:dyDescent="0.2">
      <c r="A93" s="7" t="s">
        <v>38</v>
      </c>
      <c r="B93" s="56"/>
      <c r="C93" s="7" t="s">
        <v>766</v>
      </c>
      <c r="D93" s="7" t="s">
        <v>22</v>
      </c>
      <c r="E93" s="56" t="s">
        <v>17</v>
      </c>
      <c r="F93" s="56" t="s">
        <v>20</v>
      </c>
      <c r="G93" s="57">
        <v>37196</v>
      </c>
      <c r="H93" s="58">
        <v>500000</v>
      </c>
      <c r="I93" s="59">
        <v>0.1</v>
      </c>
      <c r="J93" s="72">
        <v>3.21</v>
      </c>
      <c r="K93" s="59">
        <f t="shared" si="19"/>
        <v>8.0000000000000071E-3</v>
      </c>
      <c r="L93" s="59">
        <v>3.202</v>
      </c>
      <c r="M93">
        <f t="shared" si="13"/>
        <v>500000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3.302</v>
      </c>
      <c r="R93" s="5">
        <f t="shared" si="18"/>
        <v>46000.000000000044</v>
      </c>
    </row>
    <row r="94" spans="1:18" x14ac:dyDescent="0.2">
      <c r="A94" s="7" t="s">
        <v>24</v>
      </c>
      <c r="B94" s="56"/>
      <c r="C94" s="7" t="s">
        <v>769</v>
      </c>
      <c r="D94" s="7" t="s">
        <v>22</v>
      </c>
      <c r="E94" s="56" t="s">
        <v>17</v>
      </c>
      <c r="F94" s="56" t="s">
        <v>18</v>
      </c>
      <c r="G94" s="57">
        <v>37196</v>
      </c>
      <c r="H94" s="58">
        <v>150000</v>
      </c>
      <c r="I94" s="59">
        <v>0.5</v>
      </c>
      <c r="J94" s="72">
        <v>3.21</v>
      </c>
      <c r="K94" s="59">
        <f t="shared" si="19"/>
        <v>8.0000000000000071E-3</v>
      </c>
      <c r="L94" s="59">
        <v>3.202</v>
      </c>
      <c r="M94">
        <f t="shared" si="13"/>
        <v>150000</v>
      </c>
      <c r="N94" t="str">
        <f t="shared" si="14"/>
        <v>BUY</v>
      </c>
      <c r="O94" t="str">
        <f t="shared" si="15"/>
        <v>CALL</v>
      </c>
      <c r="P94" t="str">
        <f t="shared" si="16"/>
        <v>BUY - CALL</v>
      </c>
      <c r="Q94">
        <f t="shared" si="17"/>
        <v>3.702</v>
      </c>
      <c r="R94" s="5">
        <f t="shared" si="18"/>
        <v>0</v>
      </c>
    </row>
    <row r="95" spans="1:18" x14ac:dyDescent="0.2">
      <c r="A95" s="7" t="s">
        <v>38</v>
      </c>
      <c r="B95" s="56"/>
      <c r="C95" s="7" t="s">
        <v>773</v>
      </c>
      <c r="D95" s="7" t="s">
        <v>22</v>
      </c>
      <c r="E95" s="56" t="s">
        <v>17</v>
      </c>
      <c r="F95" s="56" t="s">
        <v>18</v>
      </c>
      <c r="G95" s="57">
        <v>37196</v>
      </c>
      <c r="H95" s="58">
        <v>1000000</v>
      </c>
      <c r="I95" s="59">
        <v>0.5</v>
      </c>
      <c r="J95" s="72">
        <v>3.21</v>
      </c>
      <c r="K95" s="59">
        <f t="shared" si="19"/>
        <v>8.0000000000000071E-3</v>
      </c>
      <c r="L95" s="59">
        <v>3.202</v>
      </c>
      <c r="M95">
        <f t="shared" si="13"/>
        <v>1000000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3.702</v>
      </c>
      <c r="R95" s="5">
        <f t="shared" si="18"/>
        <v>0</v>
      </c>
    </row>
    <row r="96" spans="1:18" x14ac:dyDescent="0.2">
      <c r="A96" s="7" t="s">
        <v>646</v>
      </c>
      <c r="B96" s="56"/>
      <c r="C96" s="7" t="s">
        <v>774</v>
      </c>
      <c r="D96" s="7" t="s">
        <v>22</v>
      </c>
      <c r="E96" s="56" t="s">
        <v>17</v>
      </c>
      <c r="F96" s="56" t="s">
        <v>18</v>
      </c>
      <c r="G96" s="57">
        <v>37196</v>
      </c>
      <c r="H96" s="58">
        <v>-300000</v>
      </c>
      <c r="I96" s="59">
        <v>0.25</v>
      </c>
      <c r="J96" s="72">
        <v>3.21</v>
      </c>
      <c r="K96" s="59">
        <f t="shared" si="19"/>
        <v>8.0000000000000071E-3</v>
      </c>
      <c r="L96" s="59">
        <v>3.202</v>
      </c>
      <c r="M96">
        <f t="shared" si="13"/>
        <v>300000</v>
      </c>
      <c r="N96" t="str">
        <f t="shared" si="14"/>
        <v>SELL</v>
      </c>
      <c r="O96" t="str">
        <f t="shared" si="15"/>
        <v>CALL</v>
      </c>
      <c r="P96" t="str">
        <f t="shared" si="16"/>
        <v>SELL - CALL</v>
      </c>
      <c r="Q96">
        <f t="shared" si="17"/>
        <v>3.452</v>
      </c>
      <c r="R96" s="5">
        <f t="shared" si="18"/>
        <v>0</v>
      </c>
    </row>
    <row r="97" spans="1:18" x14ac:dyDescent="0.2">
      <c r="A97" s="7" t="s">
        <v>38</v>
      </c>
      <c r="B97" s="56"/>
      <c r="C97" s="7" t="s">
        <v>776</v>
      </c>
      <c r="D97" s="7" t="s">
        <v>22</v>
      </c>
      <c r="E97" s="56" t="s">
        <v>17</v>
      </c>
      <c r="F97" s="56" t="s">
        <v>20</v>
      </c>
      <c r="G97" s="57">
        <v>37196</v>
      </c>
      <c r="H97" s="58">
        <v>-1000000</v>
      </c>
      <c r="I97" s="59">
        <v>0.15</v>
      </c>
      <c r="J97" s="72">
        <v>3.21</v>
      </c>
      <c r="K97" s="59">
        <f t="shared" si="19"/>
        <v>8.0000000000000071E-3</v>
      </c>
      <c r="L97" s="59">
        <v>3.202</v>
      </c>
      <c r="M97">
        <f t="shared" si="13"/>
        <v>1000000</v>
      </c>
      <c r="N97" t="str">
        <f t="shared" si="14"/>
        <v>SELL</v>
      </c>
      <c r="O97" t="str">
        <f t="shared" si="15"/>
        <v>PUT</v>
      </c>
      <c r="P97" t="str">
        <f t="shared" si="16"/>
        <v>SELL - PUT</v>
      </c>
      <c r="Q97">
        <f t="shared" si="17"/>
        <v>3.3519999999999999</v>
      </c>
      <c r="R97" s="5">
        <f t="shared" si="18"/>
        <v>-141999.99999999991</v>
      </c>
    </row>
    <row r="98" spans="1:18" x14ac:dyDescent="0.2">
      <c r="A98" s="7" t="s">
        <v>38</v>
      </c>
      <c r="B98" s="56"/>
      <c r="C98" s="7" t="s">
        <v>777</v>
      </c>
      <c r="D98" s="7" t="s">
        <v>22</v>
      </c>
      <c r="E98" s="56" t="s">
        <v>17</v>
      </c>
      <c r="F98" s="56" t="s">
        <v>18</v>
      </c>
      <c r="G98" s="57">
        <v>37196</v>
      </c>
      <c r="H98" s="58">
        <v>1000000</v>
      </c>
      <c r="I98" s="59">
        <v>0.3</v>
      </c>
      <c r="J98" s="72">
        <v>3.21</v>
      </c>
      <c r="K98" s="59">
        <f t="shared" si="19"/>
        <v>8.0000000000000071E-3</v>
      </c>
      <c r="L98" s="59">
        <v>3.202</v>
      </c>
      <c r="M98">
        <f t="shared" si="13"/>
        <v>1000000</v>
      </c>
      <c r="N98" t="str">
        <f t="shared" si="14"/>
        <v>BUY</v>
      </c>
      <c r="O98" t="str">
        <f t="shared" si="15"/>
        <v>CALL</v>
      </c>
      <c r="P98" t="str">
        <f t="shared" si="16"/>
        <v>BUY - CALL</v>
      </c>
      <c r="Q98">
        <f t="shared" si="17"/>
        <v>3.5019999999999998</v>
      </c>
      <c r="R98" s="5">
        <f t="shared" si="18"/>
        <v>0</v>
      </c>
    </row>
    <row r="99" spans="1:18" x14ac:dyDescent="0.2">
      <c r="A99" s="7" t="s">
        <v>38</v>
      </c>
      <c r="B99" s="56"/>
      <c r="C99" s="7" t="s">
        <v>778</v>
      </c>
      <c r="D99" s="7" t="s">
        <v>22</v>
      </c>
      <c r="E99" s="56" t="s">
        <v>17</v>
      </c>
      <c r="F99" s="56" t="s">
        <v>18</v>
      </c>
      <c r="G99" s="57">
        <v>37196</v>
      </c>
      <c r="H99" s="58">
        <v>-1000000</v>
      </c>
      <c r="I99" s="59">
        <v>0.2</v>
      </c>
      <c r="J99" s="72">
        <v>3.21</v>
      </c>
      <c r="K99" s="59">
        <f t="shared" si="19"/>
        <v>8.0000000000000071E-3</v>
      </c>
      <c r="L99" s="59">
        <v>3.202</v>
      </c>
      <c r="M99">
        <f t="shared" ref="M99:M122" si="20">ABS(H99)</f>
        <v>1000000</v>
      </c>
      <c r="N99" t="str">
        <f t="shared" ref="N99:N122" si="21">IF(H99&gt;0,"BUY","SELL")</f>
        <v>SELL</v>
      </c>
      <c r="O99" t="str">
        <f t="shared" ref="O99:O122" si="22">IF(F99="C","CALL","PUT")</f>
        <v>CALL</v>
      </c>
      <c r="P99" t="str">
        <f t="shared" ref="P99:P122" si="23">CONCATENATE(N99," - ",O99)</f>
        <v>SELL - CALL</v>
      </c>
      <c r="Q99">
        <f t="shared" ref="Q99:Q122" si="24">I99+L99</f>
        <v>3.4020000000000001</v>
      </c>
      <c r="R99" s="5">
        <f t="shared" ref="R99:R122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38</v>
      </c>
      <c r="B100" s="56"/>
      <c r="C100" s="7" t="s">
        <v>779</v>
      </c>
      <c r="D100" s="7" t="s">
        <v>22</v>
      </c>
      <c r="E100" s="56" t="s">
        <v>17</v>
      </c>
      <c r="F100" s="56" t="s">
        <v>20</v>
      </c>
      <c r="G100" s="57">
        <v>37196</v>
      </c>
      <c r="H100" s="58">
        <v>1000000</v>
      </c>
      <c r="I100" s="59">
        <v>0.1</v>
      </c>
      <c r="J100" s="72">
        <v>3.21</v>
      </c>
      <c r="K100" s="59">
        <f t="shared" si="19"/>
        <v>8.0000000000000071E-3</v>
      </c>
      <c r="L100" s="59">
        <v>3.202</v>
      </c>
      <c r="M100">
        <f t="shared" si="20"/>
        <v>1000000</v>
      </c>
      <c r="N100" t="str">
        <f t="shared" si="21"/>
        <v>BUY</v>
      </c>
      <c r="O100" t="str">
        <f t="shared" si="22"/>
        <v>PUT</v>
      </c>
      <c r="P100" t="str">
        <f t="shared" si="23"/>
        <v>BUY - PUT</v>
      </c>
      <c r="Q100">
        <f t="shared" si="24"/>
        <v>3.302</v>
      </c>
      <c r="R100" s="5">
        <f t="shared" si="25"/>
        <v>92000.000000000087</v>
      </c>
    </row>
    <row r="101" spans="1:18" x14ac:dyDescent="0.2">
      <c r="A101" s="7" t="s">
        <v>646</v>
      </c>
      <c r="B101" s="56"/>
      <c r="C101" s="7" t="s">
        <v>781</v>
      </c>
      <c r="D101" s="7" t="s">
        <v>22</v>
      </c>
      <c r="E101" s="56" t="s">
        <v>17</v>
      </c>
      <c r="F101" s="56" t="s">
        <v>18</v>
      </c>
      <c r="G101" s="57">
        <v>37196</v>
      </c>
      <c r="H101" s="58">
        <v>-300000</v>
      </c>
      <c r="I101" s="59">
        <v>0.2</v>
      </c>
      <c r="J101" s="72">
        <v>3.21</v>
      </c>
      <c r="K101" s="59">
        <f t="shared" si="19"/>
        <v>8.0000000000000071E-3</v>
      </c>
      <c r="L101" s="59">
        <v>3.202</v>
      </c>
      <c r="M101">
        <f t="shared" si="20"/>
        <v>300000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3.4020000000000001</v>
      </c>
      <c r="R101" s="5">
        <f t="shared" si="25"/>
        <v>0</v>
      </c>
    </row>
    <row r="102" spans="1:18" x14ac:dyDescent="0.2">
      <c r="A102" s="7" t="s">
        <v>38</v>
      </c>
      <c r="B102" s="56"/>
      <c r="C102" s="7" t="s">
        <v>782</v>
      </c>
      <c r="D102" s="7" t="s">
        <v>22</v>
      </c>
      <c r="E102" s="56" t="s">
        <v>17</v>
      </c>
      <c r="F102" s="56" t="s">
        <v>18</v>
      </c>
      <c r="G102" s="57">
        <v>37196</v>
      </c>
      <c r="H102" s="58">
        <v>-1000000</v>
      </c>
      <c r="I102" s="59">
        <v>0.2</v>
      </c>
      <c r="J102" s="72">
        <v>3.21</v>
      </c>
      <c r="K102" s="59">
        <f t="shared" si="19"/>
        <v>8.0000000000000071E-3</v>
      </c>
      <c r="L102" s="59">
        <v>3.202</v>
      </c>
      <c r="M102">
        <f t="shared" si="20"/>
        <v>1000000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3.4020000000000001</v>
      </c>
      <c r="R102" s="5">
        <f t="shared" si="25"/>
        <v>0</v>
      </c>
    </row>
    <row r="103" spans="1:18" x14ac:dyDescent="0.2">
      <c r="A103" s="7" t="s">
        <v>38</v>
      </c>
      <c r="B103" s="56"/>
      <c r="C103" s="7" t="s">
        <v>783</v>
      </c>
      <c r="D103" s="7" t="s">
        <v>22</v>
      </c>
      <c r="E103" s="56" t="s">
        <v>17</v>
      </c>
      <c r="F103" s="56" t="s">
        <v>20</v>
      </c>
      <c r="G103" s="57">
        <v>37196</v>
      </c>
      <c r="H103" s="58">
        <v>1000000</v>
      </c>
      <c r="I103" s="59">
        <v>0.1</v>
      </c>
      <c r="J103" s="72">
        <v>3.21</v>
      </c>
      <c r="K103" s="59">
        <f t="shared" si="19"/>
        <v>8.0000000000000071E-3</v>
      </c>
      <c r="L103" s="59">
        <v>3.202</v>
      </c>
      <c r="M103">
        <f t="shared" si="20"/>
        <v>1000000</v>
      </c>
      <c r="N103" t="str">
        <f t="shared" si="21"/>
        <v>BUY</v>
      </c>
      <c r="O103" t="str">
        <f t="shared" si="22"/>
        <v>PUT</v>
      </c>
      <c r="P103" t="str">
        <f t="shared" si="23"/>
        <v>BUY - PUT</v>
      </c>
      <c r="Q103">
        <f t="shared" si="24"/>
        <v>3.302</v>
      </c>
      <c r="R103" s="5">
        <f t="shared" si="25"/>
        <v>92000.000000000087</v>
      </c>
    </row>
    <row r="104" spans="1:18" x14ac:dyDescent="0.2">
      <c r="A104" s="7" t="s">
        <v>656</v>
      </c>
      <c r="B104" s="56"/>
      <c r="C104" s="7" t="s">
        <v>790</v>
      </c>
      <c r="D104" s="7" t="s">
        <v>22</v>
      </c>
      <c r="E104" s="56" t="s">
        <v>17</v>
      </c>
      <c r="F104" s="56" t="s">
        <v>20</v>
      </c>
      <c r="G104" s="57">
        <v>37196</v>
      </c>
      <c r="H104" s="58">
        <v>-500000</v>
      </c>
      <c r="I104" s="59">
        <v>0.1</v>
      </c>
      <c r="J104" s="72">
        <v>3.21</v>
      </c>
      <c r="K104" s="59">
        <f t="shared" si="19"/>
        <v>8.0000000000000071E-3</v>
      </c>
      <c r="L104" s="59">
        <v>3.202</v>
      </c>
      <c r="M104">
        <f t="shared" si="20"/>
        <v>500000</v>
      </c>
      <c r="N104" t="str">
        <f t="shared" si="21"/>
        <v>SELL</v>
      </c>
      <c r="O104" t="str">
        <f t="shared" si="22"/>
        <v>PUT</v>
      </c>
      <c r="P104" t="str">
        <f t="shared" si="23"/>
        <v>SELL - PUT</v>
      </c>
      <c r="Q104">
        <f t="shared" si="24"/>
        <v>3.302</v>
      </c>
      <c r="R104" s="5">
        <f t="shared" si="25"/>
        <v>-46000.000000000044</v>
      </c>
    </row>
    <row r="105" spans="1:18" x14ac:dyDescent="0.2">
      <c r="A105" s="7" t="s">
        <v>38</v>
      </c>
      <c r="B105" s="56"/>
      <c r="C105" s="7" t="s">
        <v>793</v>
      </c>
      <c r="D105" s="7" t="s">
        <v>22</v>
      </c>
      <c r="E105" s="56" t="s">
        <v>17</v>
      </c>
      <c r="F105" s="56" t="s">
        <v>20</v>
      </c>
      <c r="G105" s="57">
        <v>37196</v>
      </c>
      <c r="H105" s="58">
        <v>1000000</v>
      </c>
      <c r="I105" s="59">
        <v>0.1</v>
      </c>
      <c r="J105" s="72">
        <v>3.21</v>
      </c>
      <c r="K105" s="59">
        <f t="shared" si="19"/>
        <v>8.0000000000000071E-3</v>
      </c>
      <c r="L105" s="59">
        <v>3.202</v>
      </c>
      <c r="M105">
        <f t="shared" si="20"/>
        <v>1000000</v>
      </c>
      <c r="N105" t="str">
        <f t="shared" si="21"/>
        <v>BUY</v>
      </c>
      <c r="O105" t="str">
        <f t="shared" si="22"/>
        <v>PUT</v>
      </c>
      <c r="P105" t="str">
        <f t="shared" si="23"/>
        <v>BUY - PUT</v>
      </c>
      <c r="Q105">
        <f t="shared" si="24"/>
        <v>3.302</v>
      </c>
      <c r="R105" s="5">
        <f t="shared" si="25"/>
        <v>92000.000000000087</v>
      </c>
    </row>
    <row r="106" spans="1:18" x14ac:dyDescent="0.2">
      <c r="A106" s="7" t="s">
        <v>38</v>
      </c>
      <c r="B106" s="56"/>
      <c r="C106" s="7" t="s">
        <v>794</v>
      </c>
      <c r="D106" s="7" t="s">
        <v>22</v>
      </c>
      <c r="E106" s="56" t="s">
        <v>17</v>
      </c>
      <c r="F106" s="56" t="s">
        <v>18</v>
      </c>
      <c r="G106" s="57">
        <v>37196</v>
      </c>
      <c r="H106" s="58">
        <v>-1000000</v>
      </c>
      <c r="I106" s="59">
        <v>0.2</v>
      </c>
      <c r="J106" s="72">
        <v>3.21</v>
      </c>
      <c r="K106" s="59">
        <f t="shared" si="19"/>
        <v>8.0000000000000071E-3</v>
      </c>
      <c r="L106" s="59">
        <v>3.202</v>
      </c>
      <c r="M106">
        <f t="shared" si="20"/>
        <v>1000000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3.4020000000000001</v>
      </c>
      <c r="R106" s="5">
        <f t="shared" si="25"/>
        <v>0</v>
      </c>
    </row>
    <row r="107" spans="1:18" x14ac:dyDescent="0.2">
      <c r="A107" s="7" t="s">
        <v>38</v>
      </c>
      <c r="B107" s="56"/>
      <c r="C107" s="7" t="s">
        <v>797</v>
      </c>
      <c r="D107" s="7" t="s">
        <v>22</v>
      </c>
      <c r="E107" s="56" t="s">
        <v>17</v>
      </c>
      <c r="F107" s="56" t="s">
        <v>18</v>
      </c>
      <c r="G107" s="57">
        <v>37196</v>
      </c>
      <c r="H107" s="58">
        <v>-1000000</v>
      </c>
      <c r="I107" s="59">
        <v>0.25</v>
      </c>
      <c r="J107" s="72">
        <v>3.21</v>
      </c>
      <c r="K107" s="59">
        <f t="shared" si="19"/>
        <v>8.0000000000000071E-3</v>
      </c>
      <c r="L107" s="59">
        <v>3.202</v>
      </c>
      <c r="M107">
        <f t="shared" si="20"/>
        <v>1000000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3.452</v>
      </c>
      <c r="R107" s="5">
        <f t="shared" si="25"/>
        <v>0</v>
      </c>
    </row>
    <row r="108" spans="1:18" x14ac:dyDescent="0.2">
      <c r="A108" s="7" t="s">
        <v>38</v>
      </c>
      <c r="B108" s="56"/>
      <c r="C108" s="7" t="s">
        <v>798</v>
      </c>
      <c r="D108" s="7" t="s">
        <v>22</v>
      </c>
      <c r="E108" s="56" t="s">
        <v>17</v>
      </c>
      <c r="F108" s="56" t="s">
        <v>18</v>
      </c>
      <c r="G108" s="57">
        <v>37196</v>
      </c>
      <c r="H108" s="58">
        <v>1000000</v>
      </c>
      <c r="I108" s="59">
        <v>0.5</v>
      </c>
      <c r="J108" s="72">
        <v>3.21</v>
      </c>
      <c r="K108" s="59">
        <f t="shared" si="19"/>
        <v>8.0000000000000071E-3</v>
      </c>
      <c r="L108" s="59">
        <v>3.202</v>
      </c>
      <c r="M108">
        <f t="shared" si="20"/>
        <v>1000000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3.702</v>
      </c>
      <c r="R108" s="5">
        <f t="shared" si="25"/>
        <v>0</v>
      </c>
    </row>
    <row r="109" spans="1:18" x14ac:dyDescent="0.2">
      <c r="A109" s="7" t="s">
        <v>29</v>
      </c>
      <c r="B109" s="56"/>
      <c r="C109" s="7" t="s">
        <v>809</v>
      </c>
      <c r="D109" s="7" t="s">
        <v>22</v>
      </c>
      <c r="E109" s="56" t="s">
        <v>17</v>
      </c>
      <c r="F109" s="56" t="s">
        <v>20</v>
      </c>
      <c r="G109" s="57">
        <v>37196</v>
      </c>
      <c r="H109" s="58">
        <v>300000</v>
      </c>
      <c r="I109" s="59">
        <v>0.1</v>
      </c>
      <c r="J109" s="72">
        <v>3.21</v>
      </c>
      <c r="K109" s="59">
        <f t="shared" si="19"/>
        <v>8.0000000000000071E-3</v>
      </c>
      <c r="L109" s="59">
        <v>3.202</v>
      </c>
      <c r="M109">
        <f t="shared" si="20"/>
        <v>300000</v>
      </c>
      <c r="N109" t="str">
        <f t="shared" si="21"/>
        <v>BUY</v>
      </c>
      <c r="O109" t="str">
        <f t="shared" si="22"/>
        <v>PUT</v>
      </c>
      <c r="P109" t="str">
        <f t="shared" si="23"/>
        <v>BUY - PUT</v>
      </c>
      <c r="Q109">
        <f t="shared" si="24"/>
        <v>3.302</v>
      </c>
      <c r="R109" s="5">
        <f t="shared" si="25"/>
        <v>27600.000000000025</v>
      </c>
    </row>
    <row r="110" spans="1:18" x14ac:dyDescent="0.2">
      <c r="A110" s="7" t="s">
        <v>656</v>
      </c>
      <c r="B110" s="56"/>
      <c r="C110" s="7" t="s">
        <v>811</v>
      </c>
      <c r="D110" s="7" t="s">
        <v>22</v>
      </c>
      <c r="E110" s="56" t="s">
        <v>17</v>
      </c>
      <c r="F110" s="56" t="s">
        <v>20</v>
      </c>
      <c r="G110" s="57">
        <v>37196</v>
      </c>
      <c r="H110" s="58">
        <v>-1000000</v>
      </c>
      <c r="I110" s="59">
        <v>0.1</v>
      </c>
      <c r="J110" s="72">
        <v>3.21</v>
      </c>
      <c r="K110" s="59">
        <f t="shared" si="19"/>
        <v>8.0000000000000071E-3</v>
      </c>
      <c r="L110" s="59">
        <v>3.202</v>
      </c>
      <c r="M110">
        <f t="shared" si="20"/>
        <v>1000000</v>
      </c>
      <c r="N110" t="str">
        <f t="shared" si="21"/>
        <v>SELL</v>
      </c>
      <c r="O110" t="str">
        <f t="shared" si="22"/>
        <v>PUT</v>
      </c>
      <c r="P110" t="str">
        <f t="shared" si="23"/>
        <v>SELL - PUT</v>
      </c>
      <c r="Q110">
        <f t="shared" si="24"/>
        <v>3.302</v>
      </c>
      <c r="R110" s="5">
        <f t="shared" si="25"/>
        <v>-92000.000000000087</v>
      </c>
    </row>
    <row r="111" spans="1:18" x14ac:dyDescent="0.2">
      <c r="A111" s="7" t="s">
        <v>32</v>
      </c>
      <c r="B111" s="56"/>
      <c r="C111" s="7" t="s">
        <v>815</v>
      </c>
      <c r="D111" s="7" t="s">
        <v>22</v>
      </c>
      <c r="E111" s="56" t="s">
        <v>17</v>
      </c>
      <c r="F111" s="56" t="s">
        <v>18</v>
      </c>
      <c r="G111" s="57">
        <v>37196</v>
      </c>
      <c r="H111" s="58">
        <v>-1000000</v>
      </c>
      <c r="I111" s="59">
        <v>0.3</v>
      </c>
      <c r="J111" s="72">
        <v>3.21</v>
      </c>
      <c r="K111" s="59">
        <f t="shared" si="19"/>
        <v>8.0000000000000071E-3</v>
      </c>
      <c r="L111" s="59">
        <v>3.202</v>
      </c>
      <c r="M111">
        <f t="shared" si="20"/>
        <v>1000000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3.5019999999999998</v>
      </c>
      <c r="R111" s="5">
        <f t="shared" si="25"/>
        <v>0</v>
      </c>
    </row>
    <row r="112" spans="1:18" x14ac:dyDescent="0.2">
      <c r="A112" s="7" t="s">
        <v>38</v>
      </c>
      <c r="B112" s="56"/>
      <c r="C112" s="7" t="s">
        <v>816</v>
      </c>
      <c r="D112" s="7" t="s">
        <v>22</v>
      </c>
      <c r="E112" s="56" t="s">
        <v>17</v>
      </c>
      <c r="F112" s="56" t="s">
        <v>18</v>
      </c>
      <c r="G112" s="57">
        <v>37196</v>
      </c>
      <c r="H112" s="58">
        <v>-500000</v>
      </c>
      <c r="I112" s="59">
        <v>0.15</v>
      </c>
      <c r="J112" s="72">
        <v>3.21</v>
      </c>
      <c r="K112" s="59">
        <f t="shared" si="19"/>
        <v>8.0000000000000071E-3</v>
      </c>
      <c r="L112" s="59">
        <v>3.202</v>
      </c>
      <c r="M112" s="50">
        <f t="shared" si="20"/>
        <v>500000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3.3519999999999999</v>
      </c>
      <c r="R112" s="5">
        <f t="shared" si="25"/>
        <v>0</v>
      </c>
    </row>
    <row r="113" spans="1:18" x14ac:dyDescent="0.2">
      <c r="A113" s="7" t="s">
        <v>38</v>
      </c>
      <c r="B113" s="56"/>
      <c r="C113" s="7" t="s">
        <v>817</v>
      </c>
      <c r="D113" s="7" t="s">
        <v>22</v>
      </c>
      <c r="E113" s="56" t="s">
        <v>17</v>
      </c>
      <c r="F113" s="56" t="s">
        <v>18</v>
      </c>
      <c r="G113" s="57">
        <v>37196</v>
      </c>
      <c r="H113" s="58">
        <v>500000</v>
      </c>
      <c r="I113" s="59">
        <v>0.25</v>
      </c>
      <c r="J113" s="72">
        <v>3.21</v>
      </c>
      <c r="K113" s="59">
        <f t="shared" si="19"/>
        <v>8.0000000000000071E-3</v>
      </c>
      <c r="L113" s="59">
        <v>3.202</v>
      </c>
      <c r="M113" s="50">
        <f t="shared" si="20"/>
        <v>500000</v>
      </c>
      <c r="N113" s="49" t="str">
        <f t="shared" si="21"/>
        <v>BUY</v>
      </c>
      <c r="O113" s="49" t="str">
        <f t="shared" si="22"/>
        <v>CALL</v>
      </c>
      <c r="P113" s="49" t="str">
        <f t="shared" si="23"/>
        <v>BUY - CALL</v>
      </c>
      <c r="Q113" s="49">
        <f t="shared" si="24"/>
        <v>3.452</v>
      </c>
      <c r="R113" s="5">
        <f t="shared" si="25"/>
        <v>0</v>
      </c>
    </row>
    <row r="114" spans="1:18" x14ac:dyDescent="0.2">
      <c r="A114" s="7" t="s">
        <v>656</v>
      </c>
      <c r="B114" s="56"/>
      <c r="C114" s="7" t="s">
        <v>819</v>
      </c>
      <c r="D114" s="7" t="s">
        <v>22</v>
      </c>
      <c r="E114" s="56" t="s">
        <v>17</v>
      </c>
      <c r="F114" s="56" t="s">
        <v>20</v>
      </c>
      <c r="G114" s="57">
        <v>37196</v>
      </c>
      <c r="H114" s="58">
        <v>-1000000</v>
      </c>
      <c r="I114" s="59">
        <v>0.1</v>
      </c>
      <c r="J114" s="72">
        <v>3.21</v>
      </c>
      <c r="K114" s="59">
        <f t="shared" si="19"/>
        <v>8.0000000000000071E-3</v>
      </c>
      <c r="L114" s="59">
        <v>3.202</v>
      </c>
      <c r="M114" s="50">
        <f t="shared" si="20"/>
        <v>1000000</v>
      </c>
      <c r="N114" s="49" t="str">
        <f t="shared" si="21"/>
        <v>SELL</v>
      </c>
      <c r="O114" s="49" t="str">
        <f t="shared" si="22"/>
        <v>PUT</v>
      </c>
      <c r="P114" s="49" t="str">
        <f t="shared" si="23"/>
        <v>SELL - PUT</v>
      </c>
      <c r="Q114" s="49">
        <f t="shared" si="24"/>
        <v>3.302</v>
      </c>
      <c r="R114" s="5">
        <f t="shared" si="25"/>
        <v>-92000.000000000087</v>
      </c>
    </row>
    <row r="115" spans="1:18" x14ac:dyDescent="0.2">
      <c r="A115" s="7" t="s">
        <v>38</v>
      </c>
      <c r="B115" s="56"/>
      <c r="C115" s="7" t="s">
        <v>820</v>
      </c>
      <c r="D115" s="7" t="s">
        <v>22</v>
      </c>
      <c r="E115" s="56" t="s">
        <v>17</v>
      </c>
      <c r="F115" s="56" t="s">
        <v>20</v>
      </c>
      <c r="G115" s="57">
        <v>37196</v>
      </c>
      <c r="H115" s="58">
        <v>600000</v>
      </c>
      <c r="I115" s="59">
        <v>0.1</v>
      </c>
      <c r="J115" s="72">
        <v>3.21</v>
      </c>
      <c r="K115" s="59">
        <f t="shared" si="19"/>
        <v>8.0000000000000071E-3</v>
      </c>
      <c r="L115" s="59">
        <v>3.202</v>
      </c>
      <c r="M115" s="50">
        <f t="shared" si="20"/>
        <v>600000</v>
      </c>
      <c r="N115" s="49" t="str">
        <f t="shared" si="21"/>
        <v>BUY</v>
      </c>
      <c r="O115" s="49" t="str">
        <f t="shared" si="22"/>
        <v>PUT</v>
      </c>
      <c r="P115" s="49" t="str">
        <f t="shared" si="23"/>
        <v>BUY - PUT</v>
      </c>
      <c r="Q115" s="49">
        <f t="shared" si="24"/>
        <v>3.302</v>
      </c>
      <c r="R115" s="5">
        <f t="shared" si="25"/>
        <v>55200.000000000051</v>
      </c>
    </row>
    <row r="116" spans="1:18" x14ac:dyDescent="0.2">
      <c r="A116" s="7" t="s">
        <v>38</v>
      </c>
      <c r="B116" s="56"/>
      <c r="C116" s="7" t="s">
        <v>821</v>
      </c>
      <c r="D116" s="7" t="s">
        <v>22</v>
      </c>
      <c r="E116" s="56" t="s">
        <v>17</v>
      </c>
      <c r="F116" s="56" t="s">
        <v>18</v>
      </c>
      <c r="G116" s="57">
        <v>37196</v>
      </c>
      <c r="H116" s="58">
        <v>-600000</v>
      </c>
      <c r="I116" s="59">
        <v>0.3</v>
      </c>
      <c r="J116" s="72">
        <v>3.21</v>
      </c>
      <c r="K116" s="59">
        <f t="shared" si="19"/>
        <v>8.0000000000000071E-3</v>
      </c>
      <c r="L116" s="59">
        <v>3.202</v>
      </c>
      <c r="M116" s="50">
        <f t="shared" si="20"/>
        <v>600000</v>
      </c>
      <c r="N116" s="49" t="str">
        <f t="shared" si="21"/>
        <v>SELL</v>
      </c>
      <c r="O116" s="49" t="str">
        <f t="shared" si="22"/>
        <v>CALL</v>
      </c>
      <c r="P116" s="49" t="str">
        <f t="shared" si="23"/>
        <v>SELL - CALL</v>
      </c>
      <c r="Q116" s="49">
        <f t="shared" si="24"/>
        <v>3.5019999999999998</v>
      </c>
      <c r="R116" s="5">
        <f t="shared" si="25"/>
        <v>0</v>
      </c>
    </row>
    <row r="117" spans="1:18" x14ac:dyDescent="0.2">
      <c r="A117" s="7" t="s">
        <v>29</v>
      </c>
      <c r="B117" s="56"/>
      <c r="C117" s="7" t="s">
        <v>822</v>
      </c>
      <c r="D117" s="7" t="s">
        <v>22</v>
      </c>
      <c r="E117" s="56" t="s">
        <v>17</v>
      </c>
      <c r="F117" s="56" t="s">
        <v>20</v>
      </c>
      <c r="G117" s="57">
        <v>37196</v>
      </c>
      <c r="H117" s="58">
        <v>1000000</v>
      </c>
      <c r="I117" s="59">
        <v>0.1</v>
      </c>
      <c r="J117" s="72">
        <v>3.21</v>
      </c>
      <c r="K117" s="59">
        <f t="shared" si="19"/>
        <v>8.0000000000000071E-3</v>
      </c>
      <c r="L117" s="59">
        <v>3.202</v>
      </c>
      <c r="M117" s="50">
        <f t="shared" si="20"/>
        <v>1000000</v>
      </c>
      <c r="N117" s="49" t="str">
        <f t="shared" si="21"/>
        <v>BUY</v>
      </c>
      <c r="O117" s="49" t="str">
        <f t="shared" si="22"/>
        <v>PUT</v>
      </c>
      <c r="P117" s="49" t="str">
        <f t="shared" si="23"/>
        <v>BUY - PUT</v>
      </c>
      <c r="Q117" s="49">
        <f t="shared" si="24"/>
        <v>3.302</v>
      </c>
      <c r="R117" s="5">
        <f t="shared" si="25"/>
        <v>92000.000000000087</v>
      </c>
    </row>
    <row r="118" spans="1:18" x14ac:dyDescent="0.2">
      <c r="A118" s="7" t="s">
        <v>32</v>
      </c>
      <c r="B118" s="56"/>
      <c r="C118" s="7" t="s">
        <v>823</v>
      </c>
      <c r="D118" s="7" t="s">
        <v>22</v>
      </c>
      <c r="E118" s="56" t="s">
        <v>17</v>
      </c>
      <c r="F118" s="56" t="s">
        <v>18</v>
      </c>
      <c r="G118" s="57">
        <v>37196</v>
      </c>
      <c r="H118" s="58">
        <v>-1000000</v>
      </c>
      <c r="I118" s="59">
        <v>0.2</v>
      </c>
      <c r="J118" s="72">
        <v>3.21</v>
      </c>
      <c r="K118" s="59">
        <f t="shared" si="19"/>
        <v>8.0000000000000071E-3</v>
      </c>
      <c r="L118" s="59">
        <v>3.202</v>
      </c>
      <c r="M118" s="50">
        <f t="shared" si="20"/>
        <v>1000000</v>
      </c>
      <c r="N118" s="49" t="str">
        <f t="shared" si="21"/>
        <v>SELL</v>
      </c>
      <c r="O118" s="49" t="str">
        <f t="shared" si="22"/>
        <v>CALL</v>
      </c>
      <c r="P118" s="49" t="str">
        <f t="shared" si="23"/>
        <v>SELL - CALL</v>
      </c>
      <c r="Q118" s="49">
        <f t="shared" si="24"/>
        <v>3.4020000000000001</v>
      </c>
      <c r="R118" s="5">
        <f t="shared" si="25"/>
        <v>0</v>
      </c>
    </row>
    <row r="119" spans="1:18" x14ac:dyDescent="0.2">
      <c r="A119" s="7" t="s">
        <v>32</v>
      </c>
      <c r="B119" s="56"/>
      <c r="C119" s="7" t="s">
        <v>824</v>
      </c>
      <c r="D119" s="7" t="s">
        <v>22</v>
      </c>
      <c r="E119" s="56" t="s">
        <v>17</v>
      </c>
      <c r="F119" s="56" t="s">
        <v>18</v>
      </c>
      <c r="G119" s="57">
        <v>37196</v>
      </c>
      <c r="H119" s="58">
        <v>-1000000</v>
      </c>
      <c r="I119" s="59">
        <v>0.3</v>
      </c>
      <c r="J119" s="72">
        <v>3.21</v>
      </c>
      <c r="K119" s="59">
        <f t="shared" si="19"/>
        <v>8.0000000000000071E-3</v>
      </c>
      <c r="L119" s="59">
        <v>3.202</v>
      </c>
      <c r="M119" s="50">
        <f t="shared" si="20"/>
        <v>1000000</v>
      </c>
      <c r="N119" s="49" t="str">
        <f t="shared" si="21"/>
        <v>SELL</v>
      </c>
      <c r="O119" s="49" t="str">
        <f t="shared" si="22"/>
        <v>CALL</v>
      </c>
      <c r="P119" s="49" t="str">
        <f t="shared" si="23"/>
        <v>SELL - CALL</v>
      </c>
      <c r="Q119" s="49">
        <f t="shared" si="24"/>
        <v>3.5019999999999998</v>
      </c>
      <c r="R119" s="5">
        <f t="shared" si="25"/>
        <v>0</v>
      </c>
    </row>
    <row r="120" spans="1:18" x14ac:dyDescent="0.2">
      <c r="A120" s="7" t="s">
        <v>24</v>
      </c>
      <c r="B120" s="56"/>
      <c r="C120" s="7" t="s">
        <v>856</v>
      </c>
      <c r="D120" s="7" t="s">
        <v>22</v>
      </c>
      <c r="E120" s="56" t="s">
        <v>17</v>
      </c>
      <c r="F120" s="56" t="s">
        <v>20</v>
      </c>
      <c r="G120" s="57">
        <v>37196</v>
      </c>
      <c r="H120" s="58">
        <v>300000</v>
      </c>
      <c r="I120" s="59">
        <v>0.1</v>
      </c>
      <c r="J120" s="72">
        <v>3.21</v>
      </c>
      <c r="K120" s="59">
        <f t="shared" si="19"/>
        <v>8.0000000000000071E-3</v>
      </c>
      <c r="L120" s="59">
        <v>3.202</v>
      </c>
      <c r="M120" s="50">
        <f t="shared" si="20"/>
        <v>300000</v>
      </c>
      <c r="N120" s="49" t="str">
        <f t="shared" si="21"/>
        <v>BUY</v>
      </c>
      <c r="O120" s="49" t="str">
        <f t="shared" si="22"/>
        <v>PUT</v>
      </c>
      <c r="P120" s="49" t="str">
        <f t="shared" si="23"/>
        <v>BUY - PUT</v>
      </c>
      <c r="Q120" s="49">
        <f t="shared" si="24"/>
        <v>3.302</v>
      </c>
      <c r="R120" s="5">
        <f t="shared" si="25"/>
        <v>27600.000000000025</v>
      </c>
    </row>
    <row r="121" spans="1:18" x14ac:dyDescent="0.2">
      <c r="A121" s="13" t="s">
        <v>38</v>
      </c>
      <c r="B121" s="56"/>
      <c r="C121" s="13" t="s">
        <v>839</v>
      </c>
      <c r="D121" s="13" t="s">
        <v>22</v>
      </c>
      <c r="E121" s="56" t="s">
        <v>17</v>
      </c>
      <c r="F121" s="56" t="s">
        <v>18</v>
      </c>
      <c r="G121" s="57">
        <v>37196</v>
      </c>
      <c r="H121" s="58">
        <v>-1000000</v>
      </c>
      <c r="I121" s="59">
        <v>0.15</v>
      </c>
      <c r="J121" s="72">
        <v>3.21</v>
      </c>
      <c r="K121" s="59">
        <f t="shared" si="19"/>
        <v>8.0000000000000071E-3</v>
      </c>
      <c r="L121" s="59">
        <v>3.202</v>
      </c>
      <c r="M121" s="50">
        <f t="shared" si="20"/>
        <v>1000000</v>
      </c>
      <c r="N121" s="49" t="str">
        <f t="shared" si="21"/>
        <v>SELL</v>
      </c>
      <c r="O121" s="49" t="str">
        <f t="shared" si="22"/>
        <v>CALL</v>
      </c>
      <c r="P121" s="49" t="str">
        <f t="shared" si="23"/>
        <v>SELL - CALL</v>
      </c>
      <c r="Q121" s="49">
        <f t="shared" si="24"/>
        <v>3.3519999999999999</v>
      </c>
      <c r="R121" s="5">
        <f t="shared" si="25"/>
        <v>0</v>
      </c>
    </row>
    <row r="122" spans="1:18" x14ac:dyDescent="0.2">
      <c r="A122" s="13" t="s">
        <v>38</v>
      </c>
      <c r="B122" s="56"/>
      <c r="C122" s="13" t="s">
        <v>840</v>
      </c>
      <c r="D122" s="13" t="s">
        <v>22</v>
      </c>
      <c r="E122" s="56" t="s">
        <v>17</v>
      </c>
      <c r="F122" s="56" t="s">
        <v>20</v>
      </c>
      <c r="G122" s="57">
        <v>37196</v>
      </c>
      <c r="H122" s="58">
        <v>1000000</v>
      </c>
      <c r="I122" s="59">
        <v>0.05</v>
      </c>
      <c r="J122" s="72">
        <v>3.21</v>
      </c>
      <c r="K122" s="59">
        <f t="shared" si="19"/>
        <v>8.0000000000000071E-3</v>
      </c>
      <c r="L122" s="59">
        <v>3.202</v>
      </c>
      <c r="M122" s="50">
        <f t="shared" si="20"/>
        <v>1000000</v>
      </c>
      <c r="N122" s="49" t="str">
        <f t="shared" si="21"/>
        <v>BUY</v>
      </c>
      <c r="O122" s="49" t="str">
        <f t="shared" si="22"/>
        <v>PUT</v>
      </c>
      <c r="P122" s="49" t="str">
        <f t="shared" si="23"/>
        <v>BUY - PUT</v>
      </c>
      <c r="Q122" s="49">
        <f t="shared" si="24"/>
        <v>3.2519999999999998</v>
      </c>
      <c r="R122" s="5">
        <f t="shared" si="25"/>
        <v>41999.999999999818</v>
      </c>
    </row>
    <row r="123" spans="1:18" x14ac:dyDescent="0.2">
      <c r="A123" s="13" t="s">
        <v>38</v>
      </c>
      <c r="B123" s="56"/>
      <c r="C123" s="13" t="s">
        <v>841</v>
      </c>
      <c r="D123" s="13" t="s">
        <v>22</v>
      </c>
      <c r="E123" s="56" t="s">
        <v>17</v>
      </c>
      <c r="F123" s="56" t="s">
        <v>18</v>
      </c>
      <c r="G123" s="57">
        <v>37196</v>
      </c>
      <c r="H123" s="58">
        <v>-1000000</v>
      </c>
      <c r="I123" s="59">
        <v>0.15</v>
      </c>
      <c r="J123" s="72">
        <v>3.21</v>
      </c>
      <c r="K123" s="59">
        <f t="shared" si="19"/>
        <v>8.0000000000000071E-3</v>
      </c>
      <c r="L123" s="59">
        <v>3.202</v>
      </c>
      <c r="M123" s="50">
        <f t="shared" ref="M123:M184" si="26">ABS(H123)</f>
        <v>1000000</v>
      </c>
      <c r="N123" s="49" t="str">
        <f t="shared" ref="N123:N184" si="27">IF(H123&gt;0,"BUY","SELL")</f>
        <v>SELL</v>
      </c>
      <c r="O123" s="49" t="str">
        <f t="shared" ref="O123:O184" si="28">IF(F123="C","CALL","PUT")</f>
        <v>CALL</v>
      </c>
      <c r="P123" s="49" t="str">
        <f t="shared" ref="P123:P184" si="29">CONCATENATE(N123," - ",O123)</f>
        <v>SELL - CALL</v>
      </c>
      <c r="Q123" s="49">
        <f t="shared" ref="Q123:Q184" si="30">I123+L123</f>
        <v>3.3519999999999999</v>
      </c>
      <c r="R123" s="5">
        <f t="shared" ref="R123:R184" si="31">IF(P123="SELL - PUT",IF(J123-Q123&gt;0,0,(J123-Q123)*M123),IF(P123="BUY - CALL",IF(Q123-J123&gt;0,0,(J123-Q123)*M123),IF(P123="SELL - CALL",IF(Q123-J123&gt;0,0,(Q123-J123)*M123),IF(P123="BUY - PUT",IF(J123-Q123&gt;0,0,(Q123-J123)*M123)))))</f>
        <v>0</v>
      </c>
    </row>
    <row r="124" spans="1:18" x14ac:dyDescent="0.2">
      <c r="A124" s="13" t="s">
        <v>38</v>
      </c>
      <c r="B124" s="56"/>
      <c r="C124" s="13" t="s">
        <v>842</v>
      </c>
      <c r="D124" s="13" t="s">
        <v>22</v>
      </c>
      <c r="E124" s="56" t="s">
        <v>17</v>
      </c>
      <c r="F124" s="56" t="s">
        <v>20</v>
      </c>
      <c r="G124" s="57">
        <v>37196</v>
      </c>
      <c r="H124" s="58">
        <v>1000000</v>
      </c>
      <c r="I124" s="59">
        <v>0.05</v>
      </c>
      <c r="J124" s="72">
        <v>3.21</v>
      </c>
      <c r="K124" s="59">
        <f t="shared" si="19"/>
        <v>8.0000000000000071E-3</v>
      </c>
      <c r="L124" s="59">
        <v>3.202</v>
      </c>
      <c r="M124" s="50">
        <f t="shared" si="26"/>
        <v>1000000</v>
      </c>
      <c r="N124" s="49" t="str">
        <f t="shared" si="27"/>
        <v>BUY</v>
      </c>
      <c r="O124" s="49" t="str">
        <f t="shared" si="28"/>
        <v>PUT</v>
      </c>
      <c r="P124" s="49" t="str">
        <f t="shared" si="29"/>
        <v>BUY - PUT</v>
      </c>
      <c r="Q124" s="49">
        <f t="shared" si="30"/>
        <v>3.2519999999999998</v>
      </c>
      <c r="R124" s="5">
        <f t="shared" si="31"/>
        <v>41999.999999999818</v>
      </c>
    </row>
    <row r="125" spans="1:18" x14ac:dyDescent="0.2">
      <c r="A125" s="13" t="s">
        <v>803</v>
      </c>
      <c r="B125" s="56"/>
      <c r="C125" s="13" t="s">
        <v>843</v>
      </c>
      <c r="D125" s="13" t="s">
        <v>22</v>
      </c>
      <c r="E125" s="56" t="s">
        <v>17</v>
      </c>
      <c r="F125" s="56" t="s">
        <v>18</v>
      </c>
      <c r="G125" s="57">
        <v>37196</v>
      </c>
      <c r="H125" s="58">
        <v>-300000</v>
      </c>
      <c r="I125" s="59">
        <v>0.2</v>
      </c>
      <c r="J125" s="72">
        <v>3.21</v>
      </c>
      <c r="K125" s="59">
        <f t="shared" si="19"/>
        <v>8.0000000000000071E-3</v>
      </c>
      <c r="L125" s="59">
        <v>3.202</v>
      </c>
      <c r="M125" s="50">
        <f t="shared" si="26"/>
        <v>300000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3.4020000000000001</v>
      </c>
      <c r="R125" s="5">
        <f t="shared" si="31"/>
        <v>0</v>
      </c>
    </row>
    <row r="126" spans="1:18" x14ac:dyDescent="0.2">
      <c r="A126" s="13" t="s">
        <v>38</v>
      </c>
      <c r="B126" s="56"/>
      <c r="C126" s="13" t="s">
        <v>846</v>
      </c>
      <c r="D126" s="13" t="s">
        <v>22</v>
      </c>
      <c r="E126" s="56" t="s">
        <v>17</v>
      </c>
      <c r="F126" s="56" t="s">
        <v>20</v>
      </c>
      <c r="G126" s="57">
        <v>37196</v>
      </c>
      <c r="H126" s="58">
        <v>-1000000</v>
      </c>
      <c r="I126" s="59">
        <v>0.1</v>
      </c>
      <c r="J126" s="72">
        <v>3.21</v>
      </c>
      <c r="K126" s="59">
        <f t="shared" si="19"/>
        <v>8.0000000000000071E-3</v>
      </c>
      <c r="L126" s="59">
        <v>3.202</v>
      </c>
      <c r="M126" s="50">
        <f t="shared" si="26"/>
        <v>1000000</v>
      </c>
      <c r="N126" s="49" t="str">
        <f t="shared" si="27"/>
        <v>SELL</v>
      </c>
      <c r="O126" s="49" t="str">
        <f t="shared" si="28"/>
        <v>PUT</v>
      </c>
      <c r="P126" s="49" t="str">
        <f t="shared" si="29"/>
        <v>SELL - PUT</v>
      </c>
      <c r="Q126" s="49">
        <f t="shared" si="30"/>
        <v>3.302</v>
      </c>
      <c r="R126" s="5">
        <f t="shared" si="31"/>
        <v>-92000.000000000087</v>
      </c>
    </row>
    <row r="127" spans="1:18" x14ac:dyDescent="0.2">
      <c r="A127" s="13" t="s">
        <v>38</v>
      </c>
      <c r="B127" s="56"/>
      <c r="C127" s="13" t="s">
        <v>848</v>
      </c>
      <c r="D127" s="13" t="s">
        <v>22</v>
      </c>
      <c r="E127" s="56" t="s">
        <v>17</v>
      </c>
      <c r="F127" s="56" t="s">
        <v>20</v>
      </c>
      <c r="G127" s="57">
        <v>37196</v>
      </c>
      <c r="H127" s="58">
        <v>-1000000</v>
      </c>
      <c r="I127" s="59">
        <v>0.1</v>
      </c>
      <c r="J127" s="72">
        <v>3.21</v>
      </c>
      <c r="K127" s="59">
        <f t="shared" si="19"/>
        <v>8.0000000000000071E-3</v>
      </c>
      <c r="L127" s="59">
        <v>3.202</v>
      </c>
      <c r="M127" s="50">
        <f t="shared" si="26"/>
        <v>1000000</v>
      </c>
      <c r="N127" s="49" t="str">
        <f t="shared" si="27"/>
        <v>SELL</v>
      </c>
      <c r="O127" s="49" t="str">
        <f t="shared" si="28"/>
        <v>PUT</v>
      </c>
      <c r="P127" s="49" t="str">
        <f t="shared" si="29"/>
        <v>SELL - PUT</v>
      </c>
      <c r="Q127" s="49">
        <f t="shared" si="30"/>
        <v>3.302</v>
      </c>
      <c r="R127" s="5">
        <f t="shared" si="31"/>
        <v>-92000.000000000087</v>
      </c>
    </row>
    <row r="128" spans="1:18" x14ac:dyDescent="0.2">
      <c r="A128" s="13" t="s">
        <v>32</v>
      </c>
      <c r="B128" s="56"/>
      <c r="C128" s="13" t="s">
        <v>849</v>
      </c>
      <c r="D128" s="13" t="s">
        <v>22</v>
      </c>
      <c r="E128" s="56" t="s">
        <v>17</v>
      </c>
      <c r="F128" s="56" t="s">
        <v>18</v>
      </c>
      <c r="G128" s="57">
        <v>37196</v>
      </c>
      <c r="H128" s="58">
        <v>-300000</v>
      </c>
      <c r="I128" s="59">
        <v>0.15</v>
      </c>
      <c r="J128" s="72">
        <v>3.21</v>
      </c>
      <c r="K128" s="59">
        <f t="shared" si="19"/>
        <v>8.0000000000000071E-3</v>
      </c>
      <c r="L128" s="59">
        <v>3.202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3.3519999999999999</v>
      </c>
      <c r="R128" s="5">
        <f t="shared" si="31"/>
        <v>0</v>
      </c>
    </row>
    <row r="129" spans="1:18" x14ac:dyDescent="0.2">
      <c r="A129" s="13" t="s">
        <v>38</v>
      </c>
      <c r="B129" s="56"/>
      <c r="C129" s="13" t="s">
        <v>851</v>
      </c>
      <c r="D129" s="13" t="s">
        <v>22</v>
      </c>
      <c r="E129" s="56" t="s">
        <v>17</v>
      </c>
      <c r="F129" s="56" t="s">
        <v>20</v>
      </c>
      <c r="G129" s="57">
        <v>37196</v>
      </c>
      <c r="H129" s="58">
        <v>1000000</v>
      </c>
      <c r="I129" s="59">
        <v>0.05</v>
      </c>
      <c r="J129" s="72">
        <v>3.21</v>
      </c>
      <c r="K129" s="59">
        <f t="shared" si="19"/>
        <v>8.0000000000000071E-3</v>
      </c>
      <c r="L129" s="59">
        <v>3.202</v>
      </c>
      <c r="M129" s="50">
        <f t="shared" si="26"/>
        <v>1000000</v>
      </c>
      <c r="N129" s="49" t="str">
        <f t="shared" si="27"/>
        <v>BUY</v>
      </c>
      <c r="O129" s="49" t="str">
        <f t="shared" si="28"/>
        <v>PUT</v>
      </c>
      <c r="P129" s="49" t="str">
        <f t="shared" si="29"/>
        <v>BUY - PUT</v>
      </c>
      <c r="Q129" s="49">
        <f t="shared" si="30"/>
        <v>3.2519999999999998</v>
      </c>
      <c r="R129" s="5">
        <f t="shared" si="31"/>
        <v>41999.999999999818</v>
      </c>
    </row>
    <row r="130" spans="1:18" x14ac:dyDescent="0.2">
      <c r="A130" s="13" t="s">
        <v>38</v>
      </c>
      <c r="B130" s="56"/>
      <c r="C130" s="13" t="s">
        <v>852</v>
      </c>
      <c r="D130" s="13" t="s">
        <v>22</v>
      </c>
      <c r="E130" s="56" t="s">
        <v>17</v>
      </c>
      <c r="F130" s="56" t="s">
        <v>18</v>
      </c>
      <c r="G130" s="57">
        <v>37196</v>
      </c>
      <c r="H130" s="58">
        <v>-1000000</v>
      </c>
      <c r="I130" s="59">
        <v>0.15</v>
      </c>
      <c r="J130" s="72">
        <v>3.21</v>
      </c>
      <c r="K130" s="59">
        <f t="shared" si="19"/>
        <v>8.0000000000000071E-3</v>
      </c>
      <c r="L130" s="59">
        <v>3.202</v>
      </c>
      <c r="M130" s="50">
        <f t="shared" si="26"/>
        <v>1000000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3.3519999999999999</v>
      </c>
      <c r="R130" s="5">
        <f t="shared" si="31"/>
        <v>0</v>
      </c>
    </row>
    <row r="131" spans="1:18" x14ac:dyDescent="0.2">
      <c r="A131" s="13" t="s">
        <v>670</v>
      </c>
      <c r="B131" s="56"/>
      <c r="C131" s="13" t="s">
        <v>853</v>
      </c>
      <c r="D131" s="13" t="s">
        <v>22</v>
      </c>
      <c r="E131" s="56" t="s">
        <v>17</v>
      </c>
      <c r="F131" s="56" t="s">
        <v>20</v>
      </c>
      <c r="G131" s="57">
        <v>37196</v>
      </c>
      <c r="H131" s="58">
        <v>-600000</v>
      </c>
      <c r="I131" s="59">
        <v>0.1</v>
      </c>
      <c r="J131" s="72">
        <v>3.21</v>
      </c>
      <c r="K131" s="59">
        <f t="shared" si="19"/>
        <v>8.0000000000000071E-3</v>
      </c>
      <c r="L131" s="59">
        <v>3.202</v>
      </c>
      <c r="M131" s="50">
        <f t="shared" si="26"/>
        <v>600000</v>
      </c>
      <c r="N131" s="49" t="str">
        <f t="shared" si="27"/>
        <v>SELL</v>
      </c>
      <c r="O131" s="49" t="str">
        <f t="shared" si="28"/>
        <v>PUT</v>
      </c>
      <c r="P131" s="49" t="str">
        <f t="shared" si="29"/>
        <v>SELL - PUT</v>
      </c>
      <c r="Q131" s="49">
        <f t="shared" si="30"/>
        <v>3.302</v>
      </c>
      <c r="R131" s="5">
        <f t="shared" si="31"/>
        <v>-55200.000000000051</v>
      </c>
    </row>
    <row r="132" spans="1:18" x14ac:dyDescent="0.2">
      <c r="A132" s="13" t="s">
        <v>32</v>
      </c>
      <c r="B132" s="56"/>
      <c r="C132" s="13" t="s">
        <v>859</v>
      </c>
      <c r="D132" s="13" t="s">
        <v>22</v>
      </c>
      <c r="E132" s="56" t="s">
        <v>17</v>
      </c>
      <c r="F132" s="56" t="s">
        <v>18</v>
      </c>
      <c r="G132" s="57">
        <v>37196</v>
      </c>
      <c r="H132" s="58">
        <v>-1000000</v>
      </c>
      <c r="I132" s="59">
        <v>0.11</v>
      </c>
      <c r="J132" s="72">
        <v>3.21</v>
      </c>
      <c r="K132" s="59">
        <f t="shared" ref="K132:K184" si="32">J132-L132</f>
        <v>8.0000000000000071E-3</v>
      </c>
      <c r="L132" s="59">
        <v>3.202</v>
      </c>
      <c r="M132" s="50">
        <f t="shared" si="26"/>
        <v>1000000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3.3119999999999998</v>
      </c>
      <c r="R132" s="5">
        <f t="shared" si="31"/>
        <v>0</v>
      </c>
    </row>
    <row r="133" spans="1:18" x14ac:dyDescent="0.2">
      <c r="A133" s="13" t="s">
        <v>29</v>
      </c>
      <c r="B133" s="56"/>
      <c r="C133" s="13" t="s">
        <v>860</v>
      </c>
      <c r="D133" s="13" t="s">
        <v>22</v>
      </c>
      <c r="E133" s="56" t="s">
        <v>17</v>
      </c>
      <c r="F133" s="56" t="s">
        <v>20</v>
      </c>
      <c r="G133" s="57">
        <v>37196</v>
      </c>
      <c r="H133" s="58">
        <v>1000000</v>
      </c>
      <c r="I133" s="59">
        <v>0.1</v>
      </c>
      <c r="J133" s="72">
        <v>3.21</v>
      </c>
      <c r="K133" s="59">
        <f t="shared" si="32"/>
        <v>8.0000000000000071E-3</v>
      </c>
      <c r="L133" s="59">
        <v>3.202</v>
      </c>
      <c r="M133" s="50">
        <f t="shared" si="26"/>
        <v>1000000</v>
      </c>
      <c r="N133" s="49" t="str">
        <f t="shared" si="27"/>
        <v>BUY</v>
      </c>
      <c r="O133" s="49" t="str">
        <f t="shared" si="28"/>
        <v>PUT</v>
      </c>
      <c r="P133" s="49" t="str">
        <f t="shared" si="29"/>
        <v>BUY - PUT</v>
      </c>
      <c r="Q133" s="49">
        <f t="shared" si="30"/>
        <v>3.302</v>
      </c>
      <c r="R133" s="5">
        <f t="shared" si="31"/>
        <v>92000.000000000087</v>
      </c>
    </row>
    <row r="134" spans="1:18" x14ac:dyDescent="0.2">
      <c r="A134" s="13" t="s">
        <v>29</v>
      </c>
      <c r="B134" s="56"/>
      <c r="C134" s="13" t="s">
        <v>862</v>
      </c>
      <c r="D134" s="13" t="s">
        <v>22</v>
      </c>
      <c r="E134" s="56" t="s">
        <v>17</v>
      </c>
      <c r="F134" s="56" t="s">
        <v>18</v>
      </c>
      <c r="G134" s="57">
        <v>37196</v>
      </c>
      <c r="H134" s="58">
        <v>-2000000</v>
      </c>
      <c r="I134" s="59">
        <v>0.15</v>
      </c>
      <c r="J134" s="72">
        <v>3.21</v>
      </c>
      <c r="K134" s="59">
        <f t="shared" si="32"/>
        <v>8.0000000000000071E-3</v>
      </c>
      <c r="L134" s="59">
        <v>3.202</v>
      </c>
      <c r="M134" s="50">
        <f t="shared" si="26"/>
        <v>2000000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3.3519999999999999</v>
      </c>
      <c r="R134" s="5">
        <f t="shared" si="31"/>
        <v>0</v>
      </c>
    </row>
    <row r="135" spans="1:18" x14ac:dyDescent="0.2">
      <c r="A135" s="13" t="s">
        <v>24</v>
      </c>
      <c r="B135" s="56"/>
      <c r="C135" s="13" t="s">
        <v>863</v>
      </c>
      <c r="D135" s="13" t="s">
        <v>22</v>
      </c>
      <c r="E135" s="56" t="s">
        <v>17</v>
      </c>
      <c r="F135" s="56" t="s">
        <v>20</v>
      </c>
      <c r="G135" s="57">
        <v>37196</v>
      </c>
      <c r="H135" s="58">
        <v>-300000</v>
      </c>
      <c r="I135" s="59">
        <v>0.1</v>
      </c>
      <c r="J135" s="72">
        <v>3.21</v>
      </c>
      <c r="K135" s="59">
        <f t="shared" si="32"/>
        <v>8.0000000000000071E-3</v>
      </c>
      <c r="L135" s="59">
        <v>3.202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PUT</v>
      </c>
      <c r="P135" s="49" t="str">
        <f t="shared" si="29"/>
        <v>SELL - PUT</v>
      </c>
      <c r="Q135" s="49">
        <f t="shared" si="30"/>
        <v>3.302</v>
      </c>
      <c r="R135" s="5">
        <f t="shared" si="31"/>
        <v>-27600.000000000025</v>
      </c>
    </row>
    <row r="136" spans="1:18" x14ac:dyDescent="0.2">
      <c r="A136" s="13" t="s">
        <v>38</v>
      </c>
      <c r="B136" s="56"/>
      <c r="C136" s="13" t="s">
        <v>864</v>
      </c>
      <c r="D136" s="13" t="s">
        <v>22</v>
      </c>
      <c r="E136" s="56" t="s">
        <v>17</v>
      </c>
      <c r="F136" s="56" t="s">
        <v>18</v>
      </c>
      <c r="G136" s="57">
        <v>37196</v>
      </c>
      <c r="H136" s="58">
        <v>-500000</v>
      </c>
      <c r="I136" s="59">
        <v>0.11</v>
      </c>
      <c r="J136" s="72">
        <v>3.21</v>
      </c>
      <c r="K136" s="59">
        <f t="shared" si="32"/>
        <v>8.0000000000000071E-3</v>
      </c>
      <c r="L136" s="59">
        <v>3.202</v>
      </c>
      <c r="M136" s="50">
        <f t="shared" si="26"/>
        <v>500000</v>
      </c>
      <c r="N136" s="49" t="str">
        <f t="shared" si="27"/>
        <v>SELL</v>
      </c>
      <c r="O136" s="49" t="str">
        <f t="shared" si="28"/>
        <v>CALL</v>
      </c>
      <c r="P136" s="49" t="str">
        <f t="shared" si="29"/>
        <v>SELL - CALL</v>
      </c>
      <c r="Q136" s="49">
        <f t="shared" si="30"/>
        <v>3.3119999999999998</v>
      </c>
      <c r="R136" s="5">
        <f t="shared" si="31"/>
        <v>0</v>
      </c>
    </row>
    <row r="137" spans="1:18" x14ac:dyDescent="0.2">
      <c r="A137" s="13" t="s">
        <v>803</v>
      </c>
      <c r="B137" s="56"/>
      <c r="C137" s="13" t="s">
        <v>867</v>
      </c>
      <c r="D137" s="13" t="s">
        <v>22</v>
      </c>
      <c r="E137" s="56" t="s">
        <v>17</v>
      </c>
      <c r="F137" s="56" t="s">
        <v>18</v>
      </c>
      <c r="G137" s="57">
        <v>37196</v>
      </c>
      <c r="H137" s="58">
        <v>-300000</v>
      </c>
      <c r="I137" s="59">
        <v>0.15</v>
      </c>
      <c r="J137" s="72">
        <v>3.21</v>
      </c>
      <c r="K137" s="59">
        <f t="shared" si="32"/>
        <v>8.0000000000000071E-3</v>
      </c>
      <c r="L137" s="59">
        <v>3.202</v>
      </c>
      <c r="M137" s="50">
        <f t="shared" si="26"/>
        <v>300000</v>
      </c>
      <c r="N137" s="49" t="str">
        <f t="shared" si="27"/>
        <v>SELL</v>
      </c>
      <c r="O137" s="49" t="str">
        <f t="shared" si="28"/>
        <v>CALL</v>
      </c>
      <c r="P137" s="49" t="str">
        <f t="shared" si="29"/>
        <v>SELL - CALL</v>
      </c>
      <c r="Q137" s="49">
        <f t="shared" si="30"/>
        <v>3.3519999999999999</v>
      </c>
      <c r="R137" s="5">
        <f t="shared" si="31"/>
        <v>0</v>
      </c>
    </row>
    <row r="138" spans="1:18" x14ac:dyDescent="0.2">
      <c r="A138" s="13" t="s">
        <v>29</v>
      </c>
      <c r="B138" s="56"/>
      <c r="C138" s="13" t="s">
        <v>866</v>
      </c>
      <c r="D138" s="13" t="s">
        <v>22</v>
      </c>
      <c r="E138" s="56" t="s">
        <v>17</v>
      </c>
      <c r="F138" s="56" t="s">
        <v>18</v>
      </c>
      <c r="G138" s="57">
        <v>37196</v>
      </c>
      <c r="H138" s="58">
        <v>-1000000</v>
      </c>
      <c r="I138" s="59">
        <v>0.15</v>
      </c>
      <c r="J138" s="72">
        <v>3.21</v>
      </c>
      <c r="K138" s="59">
        <f t="shared" si="32"/>
        <v>8.0000000000000071E-3</v>
      </c>
      <c r="L138" s="59">
        <v>3.202</v>
      </c>
      <c r="M138" s="50">
        <f t="shared" si="26"/>
        <v>1000000</v>
      </c>
      <c r="N138" s="49" t="str">
        <f t="shared" si="27"/>
        <v>SELL</v>
      </c>
      <c r="O138" s="49" t="str">
        <f t="shared" si="28"/>
        <v>CALL</v>
      </c>
      <c r="P138" s="49" t="str">
        <f t="shared" si="29"/>
        <v>SELL - CALL</v>
      </c>
      <c r="Q138" s="49">
        <f t="shared" si="30"/>
        <v>3.3519999999999999</v>
      </c>
      <c r="R138" s="5">
        <f t="shared" si="31"/>
        <v>0</v>
      </c>
    </row>
    <row r="139" spans="1:18" x14ac:dyDescent="0.2">
      <c r="A139" s="13" t="s">
        <v>38</v>
      </c>
      <c r="B139" s="56"/>
      <c r="C139" s="13" t="s">
        <v>870</v>
      </c>
      <c r="D139" s="13" t="s">
        <v>22</v>
      </c>
      <c r="E139" s="56" t="s">
        <v>17</v>
      </c>
      <c r="F139" s="56" t="s">
        <v>18</v>
      </c>
      <c r="G139" s="57">
        <v>37196</v>
      </c>
      <c r="H139" s="58">
        <v>-1000000</v>
      </c>
      <c r="I139" s="59">
        <v>0.1</v>
      </c>
      <c r="J139" s="72">
        <v>3.21</v>
      </c>
      <c r="K139" s="59">
        <f t="shared" si="32"/>
        <v>8.0000000000000071E-3</v>
      </c>
      <c r="L139" s="59">
        <v>3.202</v>
      </c>
      <c r="M139" s="50">
        <f t="shared" si="26"/>
        <v>1000000</v>
      </c>
      <c r="N139" s="49" t="str">
        <f t="shared" si="27"/>
        <v>SELL</v>
      </c>
      <c r="O139" s="49" t="str">
        <f t="shared" si="28"/>
        <v>CALL</v>
      </c>
      <c r="P139" s="49" t="str">
        <f t="shared" si="29"/>
        <v>SELL - CALL</v>
      </c>
      <c r="Q139" s="49">
        <f t="shared" si="30"/>
        <v>3.302</v>
      </c>
      <c r="R139" s="5">
        <f t="shared" si="31"/>
        <v>0</v>
      </c>
    </row>
    <row r="140" spans="1:18" x14ac:dyDescent="0.2">
      <c r="A140" s="13" t="s">
        <v>38</v>
      </c>
      <c r="B140" s="56"/>
      <c r="C140" s="13" t="s">
        <v>871</v>
      </c>
      <c r="D140" s="13" t="s">
        <v>22</v>
      </c>
      <c r="E140" s="56" t="s">
        <v>17</v>
      </c>
      <c r="F140" s="56" t="s">
        <v>18</v>
      </c>
      <c r="G140" s="57">
        <v>37196</v>
      </c>
      <c r="H140" s="58">
        <v>1000000</v>
      </c>
      <c r="I140" s="59">
        <v>0.2</v>
      </c>
      <c r="J140" s="72">
        <v>3.21</v>
      </c>
      <c r="K140" s="59">
        <f t="shared" si="32"/>
        <v>8.0000000000000071E-3</v>
      </c>
      <c r="L140" s="59">
        <v>3.202</v>
      </c>
      <c r="M140" s="50">
        <f t="shared" si="26"/>
        <v>1000000</v>
      </c>
      <c r="N140" s="49" t="str">
        <f t="shared" si="27"/>
        <v>BUY</v>
      </c>
      <c r="O140" s="49" t="str">
        <f t="shared" si="28"/>
        <v>CALL</v>
      </c>
      <c r="P140" s="49" t="str">
        <f t="shared" si="29"/>
        <v>BUY - CALL</v>
      </c>
      <c r="Q140" s="49">
        <f t="shared" si="30"/>
        <v>3.4020000000000001</v>
      </c>
      <c r="R140" s="5">
        <f t="shared" si="31"/>
        <v>0</v>
      </c>
    </row>
    <row r="141" spans="1:18" x14ac:dyDescent="0.2">
      <c r="A141" s="13" t="s">
        <v>803</v>
      </c>
      <c r="B141" s="73"/>
      <c r="C141" s="13" t="s">
        <v>873</v>
      </c>
      <c r="D141" s="13" t="s">
        <v>22</v>
      </c>
      <c r="E141" s="73" t="s">
        <v>17</v>
      </c>
      <c r="F141" s="73" t="s">
        <v>20</v>
      </c>
      <c r="G141" s="74">
        <v>37196</v>
      </c>
      <c r="H141" s="75">
        <v>-1500000</v>
      </c>
      <c r="I141" s="76">
        <v>0.1</v>
      </c>
      <c r="J141" s="72">
        <v>3.21</v>
      </c>
      <c r="K141" s="59">
        <f t="shared" si="32"/>
        <v>8.0000000000000071E-3</v>
      </c>
      <c r="L141" s="76">
        <v>3.202</v>
      </c>
      <c r="M141" s="50">
        <f t="shared" si="26"/>
        <v>1500000</v>
      </c>
      <c r="N141" s="49" t="str">
        <f t="shared" si="27"/>
        <v>SELL</v>
      </c>
      <c r="O141" s="49" t="str">
        <f t="shared" si="28"/>
        <v>PUT</v>
      </c>
      <c r="P141" s="49" t="str">
        <f t="shared" si="29"/>
        <v>SELL - PUT</v>
      </c>
      <c r="Q141" s="49">
        <f t="shared" si="30"/>
        <v>3.302</v>
      </c>
      <c r="R141" s="5">
        <f t="shared" si="31"/>
        <v>-138000.00000000012</v>
      </c>
    </row>
    <row r="142" spans="1:18" x14ac:dyDescent="0.2">
      <c r="A142" s="13" t="s">
        <v>24</v>
      </c>
      <c r="B142" s="73"/>
      <c r="C142" s="13" t="s">
        <v>874</v>
      </c>
      <c r="D142" s="13" t="s">
        <v>22</v>
      </c>
      <c r="E142" s="73" t="s">
        <v>17</v>
      </c>
      <c r="F142" s="73" t="s">
        <v>18</v>
      </c>
      <c r="G142" s="74">
        <v>37196</v>
      </c>
      <c r="H142" s="75">
        <v>-300000</v>
      </c>
      <c r="I142" s="76">
        <v>0.15</v>
      </c>
      <c r="J142" s="72">
        <v>3.21</v>
      </c>
      <c r="K142" s="59">
        <f t="shared" si="32"/>
        <v>8.0000000000000071E-3</v>
      </c>
      <c r="L142" s="76">
        <v>3.202</v>
      </c>
      <c r="M142" s="50">
        <f t="shared" si="26"/>
        <v>300000</v>
      </c>
      <c r="N142" s="49" t="str">
        <f t="shared" si="27"/>
        <v>SELL</v>
      </c>
      <c r="O142" s="49" t="str">
        <f t="shared" si="28"/>
        <v>CALL</v>
      </c>
      <c r="P142" s="49" t="str">
        <f t="shared" si="29"/>
        <v>SELL - CALL</v>
      </c>
      <c r="Q142" s="49">
        <f t="shared" si="30"/>
        <v>3.3519999999999999</v>
      </c>
      <c r="R142" s="5">
        <f t="shared" si="31"/>
        <v>0</v>
      </c>
    </row>
    <row r="143" spans="1:18" x14ac:dyDescent="0.2">
      <c r="A143" s="13" t="s">
        <v>803</v>
      </c>
      <c r="B143" s="56"/>
      <c r="C143" s="13" t="s">
        <v>878</v>
      </c>
      <c r="D143" s="13" t="s">
        <v>22</v>
      </c>
      <c r="E143" s="56" t="s">
        <v>17</v>
      </c>
      <c r="F143" s="56" t="s">
        <v>18</v>
      </c>
      <c r="G143" s="57">
        <v>37196</v>
      </c>
      <c r="H143" s="58">
        <v>300000</v>
      </c>
      <c r="I143" s="59">
        <v>0.2</v>
      </c>
      <c r="J143" s="72">
        <v>3.21</v>
      </c>
      <c r="K143" s="59">
        <f t="shared" si="32"/>
        <v>8.0000000000000071E-3</v>
      </c>
      <c r="L143" s="76">
        <v>3.202</v>
      </c>
      <c r="M143" s="50">
        <f t="shared" si="26"/>
        <v>300000</v>
      </c>
      <c r="N143" s="49" t="str">
        <f t="shared" si="27"/>
        <v>BUY</v>
      </c>
      <c r="O143" s="49" t="str">
        <f t="shared" si="28"/>
        <v>CALL</v>
      </c>
      <c r="P143" s="49" t="str">
        <f t="shared" si="29"/>
        <v>BUY - CALL</v>
      </c>
      <c r="Q143" s="49">
        <f t="shared" si="30"/>
        <v>3.4020000000000001</v>
      </c>
      <c r="R143" s="5">
        <f t="shared" si="31"/>
        <v>0</v>
      </c>
    </row>
    <row r="144" spans="1:18" x14ac:dyDescent="0.2">
      <c r="A144" s="13" t="s">
        <v>29</v>
      </c>
      <c r="B144" s="56"/>
      <c r="C144" s="13" t="s">
        <v>879</v>
      </c>
      <c r="D144" s="13" t="s">
        <v>22</v>
      </c>
      <c r="E144" s="56" t="s">
        <v>17</v>
      </c>
      <c r="F144" s="56" t="s">
        <v>18</v>
      </c>
      <c r="G144" s="57">
        <v>37196</v>
      </c>
      <c r="H144" s="58">
        <v>2000000</v>
      </c>
      <c r="I144" s="59">
        <v>0.2</v>
      </c>
      <c r="J144" s="72">
        <v>3.21</v>
      </c>
      <c r="K144" s="59">
        <f t="shared" si="32"/>
        <v>8.0000000000000071E-3</v>
      </c>
      <c r="L144" s="76">
        <v>3.202</v>
      </c>
      <c r="M144" s="50">
        <f t="shared" si="26"/>
        <v>2000000</v>
      </c>
      <c r="N144" s="49" t="str">
        <f t="shared" si="27"/>
        <v>BUY</v>
      </c>
      <c r="O144" s="49" t="str">
        <f t="shared" si="28"/>
        <v>CALL</v>
      </c>
      <c r="P144" s="49" t="str">
        <f t="shared" si="29"/>
        <v>BUY - CALL</v>
      </c>
      <c r="Q144" s="49">
        <f t="shared" si="30"/>
        <v>3.4020000000000001</v>
      </c>
      <c r="R144" s="5">
        <f t="shared" si="31"/>
        <v>0</v>
      </c>
    </row>
    <row r="145" spans="1:18" x14ac:dyDescent="0.2">
      <c r="A145" s="13" t="s">
        <v>803</v>
      </c>
      <c r="B145" s="56"/>
      <c r="C145" s="13" t="s">
        <v>881</v>
      </c>
      <c r="D145" s="13" t="s">
        <v>22</v>
      </c>
      <c r="E145" s="56" t="s">
        <v>17</v>
      </c>
      <c r="F145" s="56" t="s">
        <v>20</v>
      </c>
      <c r="G145" s="57">
        <v>37196</v>
      </c>
      <c r="H145" s="58">
        <v>600000</v>
      </c>
      <c r="I145" s="59">
        <v>0.1</v>
      </c>
      <c r="J145" s="72">
        <v>3.21</v>
      </c>
      <c r="K145" s="59">
        <f t="shared" si="32"/>
        <v>8.0000000000000071E-3</v>
      </c>
      <c r="L145" s="76">
        <v>3.202</v>
      </c>
      <c r="M145" s="50">
        <f t="shared" si="26"/>
        <v>600000</v>
      </c>
      <c r="N145" s="49" t="str">
        <f t="shared" si="27"/>
        <v>BUY</v>
      </c>
      <c r="O145" s="49" t="str">
        <f t="shared" si="28"/>
        <v>PUT</v>
      </c>
      <c r="P145" s="49" t="str">
        <f t="shared" si="29"/>
        <v>BUY - PUT</v>
      </c>
      <c r="Q145" s="49">
        <f t="shared" si="30"/>
        <v>3.302</v>
      </c>
      <c r="R145" s="5">
        <f t="shared" si="31"/>
        <v>55200.000000000051</v>
      </c>
    </row>
    <row r="146" spans="1:18" x14ac:dyDescent="0.2">
      <c r="A146" s="13" t="s">
        <v>803</v>
      </c>
      <c r="B146" s="56"/>
      <c r="C146" s="13" t="s">
        <v>882</v>
      </c>
      <c r="D146" s="13" t="s">
        <v>22</v>
      </c>
      <c r="E146" s="56" t="s">
        <v>17</v>
      </c>
      <c r="F146" s="56" t="s">
        <v>20</v>
      </c>
      <c r="G146" s="57">
        <v>37196</v>
      </c>
      <c r="H146" s="58">
        <v>900000</v>
      </c>
      <c r="I146" s="59">
        <v>0.1</v>
      </c>
      <c r="J146" s="72">
        <v>3.21</v>
      </c>
      <c r="K146" s="59">
        <f t="shared" si="32"/>
        <v>8.0000000000000071E-3</v>
      </c>
      <c r="L146" s="76">
        <v>3.202</v>
      </c>
      <c r="M146" s="50">
        <f t="shared" si="26"/>
        <v>900000</v>
      </c>
      <c r="N146" s="49" t="str">
        <f t="shared" si="27"/>
        <v>BUY</v>
      </c>
      <c r="O146" s="49" t="str">
        <f t="shared" si="28"/>
        <v>PUT</v>
      </c>
      <c r="P146" s="49" t="str">
        <f t="shared" si="29"/>
        <v>BUY - PUT</v>
      </c>
      <c r="Q146" s="49">
        <f t="shared" si="30"/>
        <v>3.302</v>
      </c>
      <c r="R146" s="5">
        <f t="shared" si="31"/>
        <v>82800.000000000073</v>
      </c>
    </row>
    <row r="147" spans="1:18" x14ac:dyDescent="0.2">
      <c r="A147" s="7" t="s">
        <v>591</v>
      </c>
      <c r="B147" s="56"/>
      <c r="C147" s="7" t="s">
        <v>761</v>
      </c>
      <c r="D147" s="7" t="s">
        <v>593</v>
      </c>
      <c r="E147" s="56" t="s">
        <v>17</v>
      </c>
      <c r="F147" s="56" t="s">
        <v>18</v>
      </c>
      <c r="G147" s="57">
        <v>37196</v>
      </c>
      <c r="H147" s="58">
        <v>-250000</v>
      </c>
      <c r="I147" s="59">
        <v>5.75</v>
      </c>
      <c r="J147" s="72">
        <v>2.91</v>
      </c>
      <c r="K147" s="59">
        <f t="shared" si="32"/>
        <v>-0.29199999999999982</v>
      </c>
      <c r="L147" s="59">
        <v>3.202</v>
      </c>
      <c r="M147" s="50">
        <f t="shared" si="26"/>
        <v>250000</v>
      </c>
      <c r="N147" s="49" t="str">
        <f t="shared" si="27"/>
        <v>SELL</v>
      </c>
      <c r="O147" s="49" t="str">
        <f t="shared" si="28"/>
        <v>CALL</v>
      </c>
      <c r="P147" s="49" t="str">
        <f t="shared" si="29"/>
        <v>SELL - CALL</v>
      </c>
      <c r="Q147" s="49">
        <f t="shared" si="30"/>
        <v>8.952</v>
      </c>
      <c r="R147" s="5">
        <f t="shared" si="31"/>
        <v>0</v>
      </c>
    </row>
    <row r="148" spans="1:18" x14ac:dyDescent="0.2">
      <c r="A148" s="7" t="s">
        <v>290</v>
      </c>
      <c r="B148" s="56"/>
      <c r="C148" s="7" t="s">
        <v>707</v>
      </c>
      <c r="D148" s="7" t="s">
        <v>35</v>
      </c>
      <c r="E148" s="56" t="s">
        <v>17</v>
      </c>
      <c r="F148" s="56" t="s">
        <v>18</v>
      </c>
      <c r="G148" s="57">
        <v>37196</v>
      </c>
      <c r="H148" s="58">
        <v>1000000</v>
      </c>
      <c r="I148" s="59">
        <v>2</v>
      </c>
      <c r="J148" s="72">
        <v>2.95</v>
      </c>
      <c r="K148" s="59">
        <f t="shared" si="32"/>
        <v>-0.25199999999999978</v>
      </c>
      <c r="L148" s="59">
        <v>3.202</v>
      </c>
      <c r="M148" s="50">
        <f t="shared" si="26"/>
        <v>1000000</v>
      </c>
      <c r="N148" s="49" t="str">
        <f t="shared" si="27"/>
        <v>BUY</v>
      </c>
      <c r="O148" s="49" t="str">
        <f t="shared" si="28"/>
        <v>CALL</v>
      </c>
      <c r="P148" s="49" t="str">
        <f t="shared" si="29"/>
        <v>BUY - CALL</v>
      </c>
      <c r="Q148" s="49">
        <f t="shared" si="30"/>
        <v>5.202</v>
      </c>
      <c r="R148" s="5">
        <f t="shared" si="31"/>
        <v>0</v>
      </c>
    </row>
    <row r="149" spans="1:18" x14ac:dyDescent="0.2">
      <c r="A149" s="7" t="s">
        <v>290</v>
      </c>
      <c r="B149" s="56"/>
      <c r="C149" s="7" t="s">
        <v>708</v>
      </c>
      <c r="D149" s="7" t="s">
        <v>35</v>
      </c>
      <c r="E149" s="56" t="s">
        <v>17</v>
      </c>
      <c r="F149" s="56" t="s">
        <v>18</v>
      </c>
      <c r="G149" s="57">
        <v>37196</v>
      </c>
      <c r="H149" s="58">
        <v>1000000</v>
      </c>
      <c r="I149" s="59">
        <v>2</v>
      </c>
      <c r="J149" s="72">
        <v>2.95</v>
      </c>
      <c r="K149" s="59">
        <f t="shared" si="32"/>
        <v>-0.25199999999999978</v>
      </c>
      <c r="L149" s="59">
        <v>3.202</v>
      </c>
      <c r="M149" s="50">
        <f t="shared" si="26"/>
        <v>1000000</v>
      </c>
      <c r="N149" s="49" t="str">
        <f t="shared" si="27"/>
        <v>BUY</v>
      </c>
      <c r="O149" s="49" t="str">
        <f t="shared" si="28"/>
        <v>CALL</v>
      </c>
      <c r="P149" s="49" t="str">
        <f t="shared" si="29"/>
        <v>BUY - CALL</v>
      </c>
      <c r="Q149" s="49">
        <f t="shared" si="30"/>
        <v>5.202</v>
      </c>
      <c r="R149" s="5">
        <f t="shared" si="31"/>
        <v>0</v>
      </c>
    </row>
    <row r="150" spans="1:18" x14ac:dyDescent="0.2">
      <c r="A150" s="7" t="s">
        <v>411</v>
      </c>
      <c r="B150" s="56"/>
      <c r="C150" s="7" t="s">
        <v>709</v>
      </c>
      <c r="D150" s="7" t="s">
        <v>35</v>
      </c>
      <c r="E150" s="56" t="s">
        <v>17</v>
      </c>
      <c r="F150" s="56" t="s">
        <v>18</v>
      </c>
      <c r="G150" s="57">
        <v>37196</v>
      </c>
      <c r="H150" s="58">
        <v>300000</v>
      </c>
      <c r="I150" s="59">
        <v>2</v>
      </c>
      <c r="J150" s="72">
        <v>2.95</v>
      </c>
      <c r="K150" s="59">
        <f t="shared" si="32"/>
        <v>-0.25199999999999978</v>
      </c>
      <c r="L150" s="59">
        <v>3.202</v>
      </c>
      <c r="M150" s="50">
        <f t="shared" si="26"/>
        <v>300000</v>
      </c>
      <c r="N150" s="49" t="str">
        <f t="shared" si="27"/>
        <v>BUY</v>
      </c>
      <c r="O150" s="49" t="str">
        <f t="shared" si="28"/>
        <v>CALL</v>
      </c>
      <c r="P150" s="49" t="str">
        <f t="shared" si="29"/>
        <v>BUY - CALL</v>
      </c>
      <c r="Q150" s="49">
        <f t="shared" si="30"/>
        <v>5.202</v>
      </c>
      <c r="R150" s="5">
        <f t="shared" si="31"/>
        <v>0</v>
      </c>
    </row>
    <row r="151" spans="1:18" x14ac:dyDescent="0.2">
      <c r="A151" s="7" t="s">
        <v>47</v>
      </c>
      <c r="B151" s="56"/>
      <c r="C151" s="7" t="s">
        <v>714</v>
      </c>
      <c r="D151" s="7" t="s">
        <v>35</v>
      </c>
      <c r="E151" s="56" t="s">
        <v>17</v>
      </c>
      <c r="F151" s="56" t="s">
        <v>18</v>
      </c>
      <c r="G151" s="57">
        <v>37196</v>
      </c>
      <c r="H151" s="58">
        <v>-150000</v>
      </c>
      <c r="I151" s="59">
        <v>4</v>
      </c>
      <c r="J151" s="72">
        <v>2.95</v>
      </c>
      <c r="K151" s="59">
        <f t="shared" si="32"/>
        <v>-0.25199999999999978</v>
      </c>
      <c r="L151" s="59">
        <v>3.202</v>
      </c>
      <c r="M151" s="50">
        <f t="shared" si="26"/>
        <v>150000</v>
      </c>
      <c r="N151" s="49" t="str">
        <f t="shared" si="27"/>
        <v>SELL</v>
      </c>
      <c r="O151" s="49" t="str">
        <f t="shared" si="28"/>
        <v>CALL</v>
      </c>
      <c r="P151" s="49" t="str">
        <f t="shared" si="29"/>
        <v>SELL - CALL</v>
      </c>
      <c r="Q151" s="49">
        <f t="shared" si="30"/>
        <v>7.202</v>
      </c>
      <c r="R151" s="5">
        <f t="shared" si="31"/>
        <v>0</v>
      </c>
    </row>
    <row r="152" spans="1:18" x14ac:dyDescent="0.2">
      <c r="A152" s="7" t="s">
        <v>47</v>
      </c>
      <c r="B152" s="56"/>
      <c r="C152" s="7" t="s">
        <v>715</v>
      </c>
      <c r="D152" s="7" t="s">
        <v>35</v>
      </c>
      <c r="E152" s="56" t="s">
        <v>17</v>
      </c>
      <c r="F152" s="56" t="s">
        <v>20</v>
      </c>
      <c r="G152" s="57">
        <v>37196</v>
      </c>
      <c r="H152" s="58">
        <v>150000</v>
      </c>
      <c r="I152" s="59">
        <v>1</v>
      </c>
      <c r="J152" s="72">
        <v>2.95</v>
      </c>
      <c r="K152" s="59">
        <f t="shared" si="32"/>
        <v>-0.25199999999999978</v>
      </c>
      <c r="L152" s="59">
        <v>3.202</v>
      </c>
      <c r="M152" s="50">
        <f t="shared" si="26"/>
        <v>150000</v>
      </c>
      <c r="N152" s="49" t="str">
        <f t="shared" si="27"/>
        <v>BUY</v>
      </c>
      <c r="O152" s="49" t="str">
        <f t="shared" si="28"/>
        <v>PUT</v>
      </c>
      <c r="P152" s="49" t="str">
        <f t="shared" si="29"/>
        <v>BUY - PUT</v>
      </c>
      <c r="Q152" s="49">
        <f t="shared" si="30"/>
        <v>4.202</v>
      </c>
      <c r="R152" s="5">
        <f t="shared" si="31"/>
        <v>187799.99999999997</v>
      </c>
    </row>
    <row r="153" spans="1:18" x14ac:dyDescent="0.2">
      <c r="A153" s="7" t="s">
        <v>290</v>
      </c>
      <c r="B153" s="56"/>
      <c r="C153" s="7" t="s">
        <v>716</v>
      </c>
      <c r="D153" s="7" t="s">
        <v>35</v>
      </c>
      <c r="E153" s="56" t="s">
        <v>17</v>
      </c>
      <c r="F153" s="56" t="s">
        <v>18</v>
      </c>
      <c r="G153" s="57">
        <v>37196</v>
      </c>
      <c r="H153" s="58">
        <v>500000</v>
      </c>
      <c r="I153" s="59">
        <v>3</v>
      </c>
      <c r="J153" s="72">
        <v>2.95</v>
      </c>
      <c r="K153" s="59">
        <f t="shared" si="32"/>
        <v>-0.25199999999999978</v>
      </c>
      <c r="L153" s="59">
        <v>3.202</v>
      </c>
      <c r="M153" s="50">
        <f t="shared" si="26"/>
        <v>500000</v>
      </c>
      <c r="N153" s="49" t="str">
        <f t="shared" si="27"/>
        <v>BUY</v>
      </c>
      <c r="O153" s="49" t="str">
        <f t="shared" si="28"/>
        <v>CALL</v>
      </c>
      <c r="P153" s="49" t="str">
        <f t="shared" si="29"/>
        <v>BUY - CALL</v>
      </c>
      <c r="Q153" s="49">
        <f t="shared" si="30"/>
        <v>6.202</v>
      </c>
      <c r="R153" s="5">
        <f t="shared" si="31"/>
        <v>0</v>
      </c>
    </row>
    <row r="154" spans="1:18" x14ac:dyDescent="0.2">
      <c r="A154" s="7" t="s">
        <v>411</v>
      </c>
      <c r="B154" s="56"/>
      <c r="C154" s="7" t="s">
        <v>723</v>
      </c>
      <c r="D154" s="7" t="s">
        <v>35</v>
      </c>
      <c r="E154" s="56" t="s">
        <v>17</v>
      </c>
      <c r="F154" s="56" t="s">
        <v>20</v>
      </c>
      <c r="G154" s="57">
        <v>37196</v>
      </c>
      <c r="H154" s="58">
        <v>-300000</v>
      </c>
      <c r="I154" s="59">
        <v>2</v>
      </c>
      <c r="J154" s="72">
        <v>2.95</v>
      </c>
      <c r="K154" s="59">
        <f t="shared" si="32"/>
        <v>-0.25199999999999978</v>
      </c>
      <c r="L154" s="59">
        <v>3.202</v>
      </c>
      <c r="M154" s="50">
        <f t="shared" si="26"/>
        <v>300000</v>
      </c>
      <c r="N154" s="49" t="str">
        <f t="shared" si="27"/>
        <v>SELL</v>
      </c>
      <c r="O154" s="49" t="str">
        <f t="shared" si="28"/>
        <v>PUT</v>
      </c>
      <c r="P154" s="49" t="str">
        <f t="shared" si="29"/>
        <v>SELL - PUT</v>
      </c>
      <c r="Q154" s="49">
        <f t="shared" si="30"/>
        <v>5.202</v>
      </c>
      <c r="R154" s="5">
        <f t="shared" si="31"/>
        <v>-675599.99999999988</v>
      </c>
    </row>
    <row r="155" spans="1:18" x14ac:dyDescent="0.2">
      <c r="A155" s="7" t="s">
        <v>320</v>
      </c>
      <c r="B155" s="56"/>
      <c r="C155" s="7" t="s">
        <v>729</v>
      </c>
      <c r="D155" s="7" t="s">
        <v>35</v>
      </c>
      <c r="E155" s="56" t="s">
        <v>17</v>
      </c>
      <c r="F155" s="56" t="s">
        <v>20</v>
      </c>
      <c r="G155" s="57">
        <v>37196</v>
      </c>
      <c r="H155" s="58">
        <v>150000</v>
      </c>
      <c r="I155" s="59">
        <v>4.5</v>
      </c>
      <c r="J155" s="72">
        <v>2.95</v>
      </c>
      <c r="K155" s="59">
        <f t="shared" si="32"/>
        <v>-0.25199999999999978</v>
      </c>
      <c r="L155" s="59">
        <v>3.202</v>
      </c>
      <c r="M155" s="50">
        <f t="shared" si="26"/>
        <v>150000</v>
      </c>
      <c r="N155" s="49" t="str">
        <f t="shared" si="27"/>
        <v>BUY</v>
      </c>
      <c r="O155" s="49" t="str">
        <f t="shared" si="28"/>
        <v>PUT</v>
      </c>
      <c r="P155" s="49" t="str">
        <f t="shared" si="29"/>
        <v>BUY - PUT</v>
      </c>
      <c r="Q155" s="49">
        <f t="shared" si="30"/>
        <v>7.702</v>
      </c>
      <c r="R155" s="5">
        <f t="shared" si="31"/>
        <v>712800</v>
      </c>
    </row>
    <row r="156" spans="1:18" x14ac:dyDescent="0.2">
      <c r="A156" s="7" t="s">
        <v>320</v>
      </c>
      <c r="B156" s="56"/>
      <c r="C156" s="7" t="s">
        <v>730</v>
      </c>
      <c r="D156" s="7" t="s">
        <v>35</v>
      </c>
      <c r="E156" s="56" t="s">
        <v>17</v>
      </c>
      <c r="F156" s="56" t="s">
        <v>20</v>
      </c>
      <c r="G156" s="57">
        <v>37196</v>
      </c>
      <c r="H156" s="58">
        <v>300000</v>
      </c>
      <c r="I156" s="59">
        <v>7</v>
      </c>
      <c r="J156" s="72">
        <v>2.95</v>
      </c>
      <c r="K156" s="59">
        <f t="shared" si="32"/>
        <v>-0.25199999999999978</v>
      </c>
      <c r="L156" s="59">
        <v>3.202</v>
      </c>
      <c r="M156" s="50">
        <f t="shared" si="26"/>
        <v>300000</v>
      </c>
      <c r="N156" s="49" t="str">
        <f t="shared" si="27"/>
        <v>BUY</v>
      </c>
      <c r="O156" s="49" t="str">
        <f t="shared" si="28"/>
        <v>PUT</v>
      </c>
      <c r="P156" s="49" t="str">
        <f t="shared" si="29"/>
        <v>BUY - PUT</v>
      </c>
      <c r="Q156" s="49">
        <f t="shared" si="30"/>
        <v>10.202</v>
      </c>
      <c r="R156" s="5">
        <f t="shared" si="31"/>
        <v>2175600</v>
      </c>
    </row>
    <row r="157" spans="1:18" x14ac:dyDescent="0.2">
      <c r="A157" s="7" t="s">
        <v>53</v>
      </c>
      <c r="B157" s="56"/>
      <c r="C157" s="7" t="s">
        <v>740</v>
      </c>
      <c r="D157" s="7" t="s">
        <v>35</v>
      </c>
      <c r="E157" s="56" t="s">
        <v>17</v>
      </c>
      <c r="F157" s="56" t="s">
        <v>18</v>
      </c>
      <c r="G157" s="57">
        <v>37196</v>
      </c>
      <c r="H157" s="58">
        <v>150000</v>
      </c>
      <c r="I157" s="59">
        <v>10</v>
      </c>
      <c r="J157" s="72">
        <v>2.95</v>
      </c>
      <c r="K157" s="59">
        <f t="shared" si="32"/>
        <v>-0.25199999999999978</v>
      </c>
      <c r="L157" s="59">
        <v>3.202</v>
      </c>
      <c r="M157" s="50">
        <f t="shared" si="26"/>
        <v>150000</v>
      </c>
      <c r="N157" s="49" t="str">
        <f t="shared" si="27"/>
        <v>BUY</v>
      </c>
      <c r="O157" s="49" t="str">
        <f t="shared" si="28"/>
        <v>CALL</v>
      </c>
      <c r="P157" s="49" t="str">
        <f t="shared" si="29"/>
        <v>BUY - CALL</v>
      </c>
      <c r="Q157" s="49">
        <f t="shared" si="30"/>
        <v>13.202</v>
      </c>
      <c r="R157" s="5">
        <f t="shared" si="31"/>
        <v>0</v>
      </c>
    </row>
    <row r="158" spans="1:18" x14ac:dyDescent="0.2">
      <c r="A158" s="7" t="s">
        <v>510</v>
      </c>
      <c r="B158" s="56"/>
      <c r="C158" s="7" t="s">
        <v>741</v>
      </c>
      <c r="D158" s="7" t="s">
        <v>35</v>
      </c>
      <c r="E158" s="56" t="s">
        <v>17</v>
      </c>
      <c r="F158" s="56" t="s">
        <v>18</v>
      </c>
      <c r="G158" s="57">
        <v>37196</v>
      </c>
      <c r="H158" s="58">
        <v>350000</v>
      </c>
      <c r="I158" s="59">
        <v>10</v>
      </c>
      <c r="J158" s="72">
        <v>2.95</v>
      </c>
      <c r="K158" s="59">
        <f t="shared" si="32"/>
        <v>-0.25199999999999978</v>
      </c>
      <c r="L158" s="59">
        <v>3.202</v>
      </c>
      <c r="M158" s="50">
        <f t="shared" si="26"/>
        <v>350000</v>
      </c>
      <c r="N158" s="49" t="str">
        <f t="shared" si="27"/>
        <v>BUY</v>
      </c>
      <c r="O158" s="49" t="str">
        <f t="shared" si="28"/>
        <v>CALL</v>
      </c>
      <c r="P158" s="49" t="str">
        <f t="shared" si="29"/>
        <v>BUY - CALL</v>
      </c>
      <c r="Q158" s="49">
        <f t="shared" si="30"/>
        <v>13.202</v>
      </c>
      <c r="R158" s="5">
        <f t="shared" si="31"/>
        <v>0</v>
      </c>
    </row>
    <row r="159" spans="1:18" x14ac:dyDescent="0.2">
      <c r="A159" s="7" t="s">
        <v>32</v>
      </c>
      <c r="B159" s="56"/>
      <c r="C159" s="7" t="s">
        <v>742</v>
      </c>
      <c r="D159" s="7" t="s">
        <v>35</v>
      </c>
      <c r="E159" s="56" t="s">
        <v>17</v>
      </c>
      <c r="F159" s="56" t="s">
        <v>18</v>
      </c>
      <c r="G159" s="57">
        <v>37196</v>
      </c>
      <c r="H159" s="58">
        <v>-500000</v>
      </c>
      <c r="I159" s="59">
        <v>10</v>
      </c>
      <c r="J159" s="72">
        <v>2.95</v>
      </c>
      <c r="K159" s="59">
        <f t="shared" si="32"/>
        <v>-0.25199999999999978</v>
      </c>
      <c r="L159" s="59">
        <v>3.202</v>
      </c>
      <c r="M159" s="50">
        <f t="shared" si="26"/>
        <v>500000</v>
      </c>
      <c r="N159" s="49" t="str">
        <f t="shared" si="27"/>
        <v>SELL</v>
      </c>
      <c r="O159" s="49" t="str">
        <f t="shared" si="28"/>
        <v>CALL</v>
      </c>
      <c r="P159" s="49" t="str">
        <f t="shared" si="29"/>
        <v>SELL - CALL</v>
      </c>
      <c r="Q159" s="49">
        <f t="shared" si="30"/>
        <v>13.202</v>
      </c>
      <c r="R159" s="5">
        <f t="shared" si="31"/>
        <v>0</v>
      </c>
    </row>
    <row r="160" spans="1:18" x14ac:dyDescent="0.2">
      <c r="A160" s="7" t="s">
        <v>53</v>
      </c>
      <c r="B160" s="56"/>
      <c r="C160" s="7" t="s">
        <v>748</v>
      </c>
      <c r="D160" s="7" t="s">
        <v>35</v>
      </c>
      <c r="E160" s="56" t="s">
        <v>17</v>
      </c>
      <c r="F160" s="56" t="s">
        <v>18</v>
      </c>
      <c r="G160" s="57">
        <v>37196</v>
      </c>
      <c r="H160" s="58">
        <v>300000</v>
      </c>
      <c r="I160" s="59">
        <v>9</v>
      </c>
      <c r="J160" s="72">
        <v>2.95</v>
      </c>
      <c r="K160" s="59">
        <f t="shared" si="32"/>
        <v>-0.25199999999999978</v>
      </c>
      <c r="L160" s="59">
        <v>3.202</v>
      </c>
      <c r="M160" s="50">
        <f t="shared" si="26"/>
        <v>300000</v>
      </c>
      <c r="N160" s="49" t="str">
        <f t="shared" si="27"/>
        <v>BUY</v>
      </c>
      <c r="O160" s="49" t="str">
        <f t="shared" si="28"/>
        <v>CALL</v>
      </c>
      <c r="P160" s="49" t="str">
        <f t="shared" si="29"/>
        <v>BUY - CALL</v>
      </c>
      <c r="Q160" s="49">
        <f t="shared" si="30"/>
        <v>12.202</v>
      </c>
      <c r="R160" s="5">
        <f t="shared" si="31"/>
        <v>0</v>
      </c>
    </row>
    <row r="161" spans="1:18" x14ac:dyDescent="0.2">
      <c r="A161" s="7" t="s">
        <v>319</v>
      </c>
      <c r="B161" s="56"/>
      <c r="C161" s="7" t="s">
        <v>747</v>
      </c>
      <c r="D161" s="7" t="s">
        <v>35</v>
      </c>
      <c r="E161" s="56" t="s">
        <v>17</v>
      </c>
      <c r="F161" s="56" t="s">
        <v>18</v>
      </c>
      <c r="G161" s="57">
        <v>37196</v>
      </c>
      <c r="H161" s="58">
        <v>300000</v>
      </c>
      <c r="I161" s="59">
        <v>9</v>
      </c>
      <c r="J161" s="72">
        <v>2.95</v>
      </c>
      <c r="K161" s="59">
        <f t="shared" si="32"/>
        <v>-0.25199999999999978</v>
      </c>
      <c r="L161" s="59">
        <v>3.202</v>
      </c>
      <c r="M161" s="50">
        <f t="shared" si="26"/>
        <v>300000</v>
      </c>
      <c r="N161" s="49" t="str">
        <f t="shared" si="27"/>
        <v>BUY</v>
      </c>
      <c r="O161" s="49" t="str">
        <f t="shared" si="28"/>
        <v>CALL</v>
      </c>
      <c r="P161" s="49" t="str">
        <f t="shared" si="29"/>
        <v>BUY - CALL</v>
      </c>
      <c r="Q161" s="49">
        <f t="shared" si="30"/>
        <v>12.202</v>
      </c>
      <c r="R161" s="5">
        <f t="shared" si="31"/>
        <v>0</v>
      </c>
    </row>
    <row r="162" spans="1:18" x14ac:dyDescent="0.2">
      <c r="A162" s="7" t="s">
        <v>558</v>
      </c>
      <c r="B162" s="56"/>
      <c r="C162" s="7" t="s">
        <v>749</v>
      </c>
      <c r="D162" s="7" t="s">
        <v>35</v>
      </c>
      <c r="E162" s="56" t="s">
        <v>17</v>
      </c>
      <c r="F162" s="56" t="s">
        <v>18</v>
      </c>
      <c r="G162" s="57">
        <v>37196</v>
      </c>
      <c r="H162" s="58">
        <v>-600000</v>
      </c>
      <c r="I162" s="59">
        <v>9</v>
      </c>
      <c r="J162" s="72">
        <v>2.95</v>
      </c>
      <c r="K162" s="59">
        <f t="shared" si="32"/>
        <v>-0.25199999999999978</v>
      </c>
      <c r="L162" s="59">
        <v>3.202</v>
      </c>
      <c r="M162" s="50">
        <f t="shared" si="26"/>
        <v>600000</v>
      </c>
      <c r="N162" s="49" t="str">
        <f t="shared" si="27"/>
        <v>SELL</v>
      </c>
      <c r="O162" s="49" t="str">
        <f t="shared" si="28"/>
        <v>CALL</v>
      </c>
      <c r="P162" s="49" t="str">
        <f t="shared" si="29"/>
        <v>SELL - CALL</v>
      </c>
      <c r="Q162" s="49">
        <f t="shared" si="30"/>
        <v>12.202</v>
      </c>
      <c r="R162" s="5">
        <f t="shared" si="31"/>
        <v>0</v>
      </c>
    </row>
    <row r="163" spans="1:18" x14ac:dyDescent="0.2">
      <c r="A163" s="43" t="s">
        <v>32</v>
      </c>
      <c r="B163" s="60"/>
      <c r="C163" s="43" t="s">
        <v>750</v>
      </c>
      <c r="D163" s="43" t="s">
        <v>35</v>
      </c>
      <c r="E163" s="60" t="s">
        <v>17</v>
      </c>
      <c r="F163" s="60" t="s">
        <v>18</v>
      </c>
      <c r="G163" s="61">
        <v>37196</v>
      </c>
      <c r="H163" s="62">
        <v>-300000</v>
      </c>
      <c r="I163" s="63">
        <v>9</v>
      </c>
      <c r="J163" s="72">
        <v>2.95</v>
      </c>
      <c r="K163" s="59">
        <f t="shared" si="32"/>
        <v>-0.25199999999999978</v>
      </c>
      <c r="L163" s="63">
        <v>3.202</v>
      </c>
      <c r="M163" s="50">
        <f t="shared" si="26"/>
        <v>300000</v>
      </c>
      <c r="N163" s="49" t="str">
        <f t="shared" si="27"/>
        <v>SELL</v>
      </c>
      <c r="O163" s="49" t="str">
        <f t="shared" si="28"/>
        <v>CALL</v>
      </c>
      <c r="P163" s="49" t="str">
        <f t="shared" si="29"/>
        <v>SELL - CALL</v>
      </c>
      <c r="Q163" s="49">
        <f t="shared" si="30"/>
        <v>12.202</v>
      </c>
      <c r="R163" s="5">
        <f t="shared" si="31"/>
        <v>0</v>
      </c>
    </row>
    <row r="164" spans="1:18" x14ac:dyDescent="0.2">
      <c r="A164" s="7" t="s">
        <v>53</v>
      </c>
      <c r="B164" s="56"/>
      <c r="C164" s="7" t="s">
        <v>767</v>
      </c>
      <c r="D164" s="7" t="s">
        <v>35</v>
      </c>
      <c r="E164" s="56" t="s">
        <v>17</v>
      </c>
      <c r="F164" s="56" t="s">
        <v>18</v>
      </c>
      <c r="G164" s="57">
        <v>37196</v>
      </c>
      <c r="H164" s="58">
        <v>-150000</v>
      </c>
      <c r="I164" s="59">
        <v>10</v>
      </c>
      <c r="J164" s="72">
        <v>2.95</v>
      </c>
      <c r="K164" s="59">
        <f t="shared" si="32"/>
        <v>-0.25199999999999978</v>
      </c>
      <c r="L164" s="59">
        <v>3.202</v>
      </c>
      <c r="M164" s="50">
        <f t="shared" si="26"/>
        <v>150000</v>
      </c>
      <c r="N164" s="49" t="str">
        <f t="shared" si="27"/>
        <v>SELL</v>
      </c>
      <c r="O164" s="49" t="str">
        <f t="shared" si="28"/>
        <v>CALL</v>
      </c>
      <c r="P164" s="49" t="str">
        <f t="shared" si="29"/>
        <v>SELL - CALL</v>
      </c>
      <c r="Q164" s="49">
        <f t="shared" si="30"/>
        <v>13.202</v>
      </c>
      <c r="R164" s="5">
        <f t="shared" si="31"/>
        <v>0</v>
      </c>
    </row>
    <row r="165" spans="1:18" x14ac:dyDescent="0.2">
      <c r="A165" s="7" t="s">
        <v>510</v>
      </c>
      <c r="B165" s="56"/>
      <c r="C165" s="7" t="s">
        <v>768</v>
      </c>
      <c r="D165" s="7" t="s">
        <v>35</v>
      </c>
      <c r="E165" s="56" t="s">
        <v>17</v>
      </c>
      <c r="F165" s="56" t="s">
        <v>18</v>
      </c>
      <c r="G165" s="57">
        <v>37196</v>
      </c>
      <c r="H165" s="58">
        <v>-150000</v>
      </c>
      <c r="I165" s="59">
        <v>10</v>
      </c>
      <c r="J165" s="72">
        <v>2.95</v>
      </c>
      <c r="K165" s="59">
        <f t="shared" si="32"/>
        <v>-0.25199999999999978</v>
      </c>
      <c r="L165" s="59">
        <v>3.202</v>
      </c>
      <c r="M165" s="50">
        <f t="shared" si="26"/>
        <v>150000</v>
      </c>
      <c r="N165" s="49" t="str">
        <f t="shared" si="27"/>
        <v>SELL</v>
      </c>
      <c r="O165" s="49" t="str">
        <f t="shared" si="28"/>
        <v>CALL</v>
      </c>
      <c r="P165" s="49" t="str">
        <f t="shared" si="29"/>
        <v>SELL - CALL</v>
      </c>
      <c r="Q165" s="49">
        <f t="shared" si="30"/>
        <v>13.202</v>
      </c>
      <c r="R165" s="5">
        <f t="shared" si="31"/>
        <v>0</v>
      </c>
    </row>
    <row r="166" spans="1:18" x14ac:dyDescent="0.2">
      <c r="A166" s="7" t="s">
        <v>320</v>
      </c>
      <c r="B166" s="56"/>
      <c r="C166" s="7" t="s">
        <v>770</v>
      </c>
      <c r="D166" s="7" t="s">
        <v>35</v>
      </c>
      <c r="E166" s="56" t="s">
        <v>17</v>
      </c>
      <c r="F166" s="56" t="s">
        <v>20</v>
      </c>
      <c r="G166" s="57">
        <v>37196</v>
      </c>
      <c r="H166" s="58">
        <v>-150000</v>
      </c>
      <c r="I166" s="59">
        <v>4</v>
      </c>
      <c r="J166" s="72">
        <v>2.95</v>
      </c>
      <c r="K166" s="59">
        <f t="shared" si="32"/>
        <v>-0.25199999999999978</v>
      </c>
      <c r="L166" s="59">
        <v>3.202</v>
      </c>
      <c r="M166" s="50">
        <f t="shared" si="26"/>
        <v>150000</v>
      </c>
      <c r="N166" s="49" t="str">
        <f t="shared" si="27"/>
        <v>SELL</v>
      </c>
      <c r="O166" s="49" t="str">
        <f t="shared" si="28"/>
        <v>PUT</v>
      </c>
      <c r="P166" s="49" t="str">
        <f t="shared" si="29"/>
        <v>SELL - PUT</v>
      </c>
      <c r="Q166" s="49">
        <f t="shared" si="30"/>
        <v>7.202</v>
      </c>
      <c r="R166" s="5">
        <f t="shared" si="31"/>
        <v>-637800</v>
      </c>
    </row>
    <row r="167" spans="1:18" x14ac:dyDescent="0.2">
      <c r="A167" s="7" t="s">
        <v>47</v>
      </c>
      <c r="B167" s="56"/>
      <c r="C167" s="7" t="s">
        <v>771</v>
      </c>
      <c r="D167" s="7" t="s">
        <v>35</v>
      </c>
      <c r="E167" s="56" t="s">
        <v>17</v>
      </c>
      <c r="F167" s="56" t="s">
        <v>18</v>
      </c>
      <c r="G167" s="57">
        <v>37196</v>
      </c>
      <c r="H167" s="58">
        <v>300000</v>
      </c>
      <c r="I167" s="59">
        <v>10</v>
      </c>
      <c r="J167" s="72">
        <v>2.95</v>
      </c>
      <c r="K167" s="59">
        <f t="shared" si="32"/>
        <v>-0.25199999999999978</v>
      </c>
      <c r="L167" s="59">
        <v>3.202</v>
      </c>
      <c r="M167" s="50">
        <f t="shared" si="26"/>
        <v>300000</v>
      </c>
      <c r="N167" s="49" t="str">
        <f t="shared" si="27"/>
        <v>BUY</v>
      </c>
      <c r="O167" s="49" t="str">
        <f t="shared" si="28"/>
        <v>CALL</v>
      </c>
      <c r="P167" s="49" t="str">
        <f t="shared" si="29"/>
        <v>BUY - CALL</v>
      </c>
      <c r="Q167" s="49">
        <f t="shared" si="30"/>
        <v>13.202</v>
      </c>
      <c r="R167" s="5">
        <f t="shared" si="31"/>
        <v>0</v>
      </c>
    </row>
    <row r="168" spans="1:18" x14ac:dyDescent="0.2">
      <c r="A168" s="7" t="s">
        <v>558</v>
      </c>
      <c r="B168" s="56"/>
      <c r="C168" s="7" t="s">
        <v>772</v>
      </c>
      <c r="D168" s="7" t="s">
        <v>35</v>
      </c>
      <c r="E168" s="56" t="s">
        <v>17</v>
      </c>
      <c r="F168" s="56" t="s">
        <v>18</v>
      </c>
      <c r="G168" s="57">
        <v>37196</v>
      </c>
      <c r="H168" s="58">
        <v>150000</v>
      </c>
      <c r="I168" s="59">
        <v>10</v>
      </c>
      <c r="J168" s="72">
        <v>2.95</v>
      </c>
      <c r="K168" s="59">
        <f t="shared" si="32"/>
        <v>-0.25199999999999978</v>
      </c>
      <c r="L168" s="82">
        <v>3.202</v>
      </c>
      <c r="M168" s="50">
        <f t="shared" si="26"/>
        <v>150000</v>
      </c>
      <c r="N168" s="49" t="str">
        <f t="shared" si="27"/>
        <v>BUY</v>
      </c>
      <c r="O168" s="49" t="str">
        <f t="shared" si="28"/>
        <v>CALL</v>
      </c>
      <c r="P168" s="49" t="str">
        <f t="shared" si="29"/>
        <v>BUY - CALL</v>
      </c>
      <c r="Q168" s="49">
        <f t="shared" si="30"/>
        <v>13.202</v>
      </c>
      <c r="R168" s="5">
        <f t="shared" si="31"/>
        <v>0</v>
      </c>
    </row>
    <row r="169" spans="1:18" x14ac:dyDescent="0.2">
      <c r="A169" s="77" t="s">
        <v>47</v>
      </c>
      <c r="B169" s="78"/>
      <c r="C169" s="77" t="s">
        <v>784</v>
      </c>
      <c r="D169" s="77" t="s">
        <v>35</v>
      </c>
      <c r="E169" s="78" t="s">
        <v>17</v>
      </c>
      <c r="F169" s="78" t="s">
        <v>18</v>
      </c>
      <c r="G169" s="79">
        <v>37196</v>
      </c>
      <c r="H169" s="80">
        <v>300000</v>
      </c>
      <c r="I169" s="81">
        <v>10</v>
      </c>
      <c r="J169" s="72">
        <v>2.95</v>
      </c>
      <c r="K169" s="59">
        <f t="shared" si="32"/>
        <v>-0.25199999999999978</v>
      </c>
      <c r="L169" s="81">
        <v>3.202</v>
      </c>
      <c r="M169" s="50">
        <f t="shared" si="26"/>
        <v>300000</v>
      </c>
      <c r="N169" s="49" t="str">
        <f t="shared" si="27"/>
        <v>BUY</v>
      </c>
      <c r="O169" s="49" t="str">
        <f t="shared" si="28"/>
        <v>CALL</v>
      </c>
      <c r="P169" s="49" t="str">
        <f t="shared" si="29"/>
        <v>BUY - CALL</v>
      </c>
      <c r="Q169" s="49">
        <f t="shared" si="30"/>
        <v>13.202</v>
      </c>
      <c r="R169" s="5">
        <f t="shared" si="31"/>
        <v>0</v>
      </c>
    </row>
    <row r="170" spans="1:18" x14ac:dyDescent="0.2">
      <c r="A170" s="7" t="s">
        <v>411</v>
      </c>
      <c r="B170" s="56"/>
      <c r="C170" s="7" t="s">
        <v>785</v>
      </c>
      <c r="D170" s="7" t="s">
        <v>35</v>
      </c>
      <c r="E170" s="56" t="s">
        <v>17</v>
      </c>
      <c r="F170" s="56" t="s">
        <v>18</v>
      </c>
      <c r="G170" s="57">
        <v>37196</v>
      </c>
      <c r="H170" s="58">
        <v>-150000</v>
      </c>
      <c r="I170" s="59">
        <v>5</v>
      </c>
      <c r="J170" s="72">
        <v>2.95</v>
      </c>
      <c r="K170" s="59">
        <f t="shared" si="32"/>
        <v>-0.25199999999999978</v>
      </c>
      <c r="L170" s="59">
        <v>3.202</v>
      </c>
      <c r="M170" s="50">
        <f t="shared" si="26"/>
        <v>150000</v>
      </c>
      <c r="N170" s="49" t="str">
        <f t="shared" si="27"/>
        <v>SELL</v>
      </c>
      <c r="O170" s="49" t="str">
        <f t="shared" si="28"/>
        <v>CALL</v>
      </c>
      <c r="P170" s="49" t="str">
        <f t="shared" si="29"/>
        <v>SELL - CALL</v>
      </c>
      <c r="Q170" s="49">
        <f t="shared" si="30"/>
        <v>8.202</v>
      </c>
      <c r="R170" s="5">
        <f t="shared" si="31"/>
        <v>0</v>
      </c>
    </row>
    <row r="171" spans="1:18" x14ac:dyDescent="0.2">
      <c r="A171" s="7" t="s">
        <v>32</v>
      </c>
      <c r="B171" s="56"/>
      <c r="C171" s="7" t="s">
        <v>786</v>
      </c>
      <c r="D171" s="7" t="s">
        <v>35</v>
      </c>
      <c r="E171" s="56" t="s">
        <v>17</v>
      </c>
      <c r="F171" s="56" t="s">
        <v>18</v>
      </c>
      <c r="G171" s="57">
        <v>37196</v>
      </c>
      <c r="H171" s="58">
        <v>-500000</v>
      </c>
      <c r="I171" s="59">
        <v>3</v>
      </c>
      <c r="J171" s="72">
        <v>2.95</v>
      </c>
      <c r="K171" s="59">
        <f t="shared" si="32"/>
        <v>-0.25199999999999978</v>
      </c>
      <c r="L171" s="59">
        <v>3.202</v>
      </c>
      <c r="M171" s="50">
        <f t="shared" si="26"/>
        <v>500000</v>
      </c>
      <c r="N171" s="49" t="str">
        <f t="shared" si="27"/>
        <v>SELL</v>
      </c>
      <c r="O171" s="49" t="str">
        <f t="shared" si="28"/>
        <v>CALL</v>
      </c>
      <c r="P171" s="49" t="str">
        <f t="shared" si="29"/>
        <v>SELL - CALL</v>
      </c>
      <c r="Q171" s="49">
        <f t="shared" si="30"/>
        <v>6.202</v>
      </c>
      <c r="R171" s="5">
        <f t="shared" si="31"/>
        <v>0</v>
      </c>
    </row>
    <row r="172" spans="1:18" x14ac:dyDescent="0.2">
      <c r="A172" s="7" t="s">
        <v>32</v>
      </c>
      <c r="B172" s="56"/>
      <c r="C172" s="7" t="s">
        <v>787</v>
      </c>
      <c r="D172" s="7" t="s">
        <v>35</v>
      </c>
      <c r="E172" s="56" t="s">
        <v>17</v>
      </c>
      <c r="F172" s="56" t="s">
        <v>18</v>
      </c>
      <c r="G172" s="57">
        <v>37196</v>
      </c>
      <c r="H172" s="58">
        <v>-500000</v>
      </c>
      <c r="I172" s="59">
        <v>5</v>
      </c>
      <c r="J172" s="72">
        <v>2.95</v>
      </c>
      <c r="K172" s="59">
        <f t="shared" si="32"/>
        <v>-0.25199999999999978</v>
      </c>
      <c r="L172" s="59">
        <v>3.202</v>
      </c>
      <c r="M172" s="50">
        <f t="shared" si="26"/>
        <v>500000</v>
      </c>
      <c r="N172" s="49" t="str">
        <f t="shared" si="27"/>
        <v>SELL</v>
      </c>
      <c r="O172" s="49" t="str">
        <f t="shared" si="28"/>
        <v>CALL</v>
      </c>
      <c r="P172" s="49" t="str">
        <f t="shared" si="29"/>
        <v>SELL - CALL</v>
      </c>
      <c r="Q172" s="49">
        <f t="shared" si="30"/>
        <v>8.202</v>
      </c>
      <c r="R172" s="5">
        <f t="shared" si="31"/>
        <v>0</v>
      </c>
    </row>
    <row r="173" spans="1:18" x14ac:dyDescent="0.2">
      <c r="A173" s="7" t="s">
        <v>650</v>
      </c>
      <c r="B173" s="56"/>
      <c r="C173" s="7" t="s">
        <v>788</v>
      </c>
      <c r="D173" s="7" t="s">
        <v>35</v>
      </c>
      <c r="E173" s="56" t="s">
        <v>17</v>
      </c>
      <c r="F173" s="56" t="s">
        <v>18</v>
      </c>
      <c r="G173" s="57">
        <v>37196</v>
      </c>
      <c r="H173" s="58">
        <v>300000</v>
      </c>
      <c r="I173" s="59">
        <v>3</v>
      </c>
      <c r="J173" s="72">
        <v>2.95</v>
      </c>
      <c r="K173" s="59">
        <f t="shared" si="32"/>
        <v>-0.25199999999999978</v>
      </c>
      <c r="L173" s="59">
        <v>3.202</v>
      </c>
      <c r="M173" s="50">
        <f t="shared" si="26"/>
        <v>300000</v>
      </c>
      <c r="N173" s="49" t="str">
        <f t="shared" si="27"/>
        <v>BUY</v>
      </c>
      <c r="O173" s="49" t="str">
        <f t="shared" si="28"/>
        <v>CALL</v>
      </c>
      <c r="P173" s="49" t="str">
        <f t="shared" si="29"/>
        <v>BUY - CALL</v>
      </c>
      <c r="Q173" s="49">
        <f t="shared" si="30"/>
        <v>6.202</v>
      </c>
      <c r="R173" s="5">
        <f t="shared" si="31"/>
        <v>0</v>
      </c>
    </row>
    <row r="174" spans="1:18" x14ac:dyDescent="0.2">
      <c r="A174" s="7" t="s">
        <v>650</v>
      </c>
      <c r="B174" s="56"/>
      <c r="C174" s="7" t="s">
        <v>789</v>
      </c>
      <c r="D174" s="7" t="s">
        <v>35</v>
      </c>
      <c r="E174" s="56" t="s">
        <v>17</v>
      </c>
      <c r="F174" s="56" t="s">
        <v>18</v>
      </c>
      <c r="G174" s="57">
        <v>37196</v>
      </c>
      <c r="H174" s="58">
        <v>300000</v>
      </c>
      <c r="I174" s="59">
        <v>5</v>
      </c>
      <c r="J174" s="72">
        <v>2.95</v>
      </c>
      <c r="K174" s="59">
        <f t="shared" si="32"/>
        <v>-0.25199999999999978</v>
      </c>
      <c r="L174" s="59">
        <v>3.202</v>
      </c>
      <c r="M174" s="50">
        <f t="shared" si="26"/>
        <v>300000</v>
      </c>
      <c r="N174" s="49" t="str">
        <f t="shared" si="27"/>
        <v>BUY</v>
      </c>
      <c r="O174" s="49" t="str">
        <f t="shared" si="28"/>
        <v>CALL</v>
      </c>
      <c r="P174" s="49" t="str">
        <f t="shared" si="29"/>
        <v>BUY - CALL</v>
      </c>
      <c r="Q174" s="49">
        <f t="shared" si="30"/>
        <v>8.202</v>
      </c>
      <c r="R174" s="5">
        <f t="shared" si="31"/>
        <v>0</v>
      </c>
    </row>
    <row r="175" spans="1:18" x14ac:dyDescent="0.2">
      <c r="A175" s="7" t="s">
        <v>32</v>
      </c>
      <c r="B175" s="56"/>
      <c r="C175" s="7" t="s">
        <v>802</v>
      </c>
      <c r="D175" s="7" t="s">
        <v>35</v>
      </c>
      <c r="E175" s="56" t="s">
        <v>17</v>
      </c>
      <c r="F175" s="56" t="s">
        <v>18</v>
      </c>
      <c r="G175" s="57">
        <v>37196</v>
      </c>
      <c r="H175" s="58">
        <v>-500000</v>
      </c>
      <c r="I175" s="59">
        <v>5</v>
      </c>
      <c r="J175" s="72">
        <v>2.95</v>
      </c>
      <c r="K175" s="59">
        <f t="shared" si="32"/>
        <v>-0.25199999999999978</v>
      </c>
      <c r="L175" s="59">
        <v>3.202</v>
      </c>
      <c r="M175" s="50">
        <f t="shared" si="26"/>
        <v>500000</v>
      </c>
      <c r="N175" s="49" t="str">
        <f t="shared" si="27"/>
        <v>SELL</v>
      </c>
      <c r="O175" s="49" t="str">
        <f t="shared" si="28"/>
        <v>CALL</v>
      </c>
      <c r="P175" s="49" t="str">
        <f t="shared" si="29"/>
        <v>SELL - CALL</v>
      </c>
      <c r="Q175" s="49">
        <f t="shared" si="30"/>
        <v>8.202</v>
      </c>
      <c r="R175" s="5">
        <f t="shared" si="31"/>
        <v>0</v>
      </c>
    </row>
    <row r="176" spans="1:18" x14ac:dyDescent="0.2">
      <c r="A176" s="7" t="s">
        <v>558</v>
      </c>
      <c r="B176" s="56"/>
      <c r="C176" s="7" t="s">
        <v>805</v>
      </c>
      <c r="D176" s="7" t="s">
        <v>35</v>
      </c>
      <c r="E176" s="56" t="s">
        <v>17</v>
      </c>
      <c r="F176" s="56" t="s">
        <v>18</v>
      </c>
      <c r="G176" s="57">
        <v>37196</v>
      </c>
      <c r="H176" s="58">
        <v>300000</v>
      </c>
      <c r="I176" s="59">
        <v>0.9</v>
      </c>
      <c r="J176" s="72">
        <v>2.95</v>
      </c>
      <c r="K176" s="59">
        <f t="shared" si="32"/>
        <v>-0.25199999999999978</v>
      </c>
      <c r="L176" s="59">
        <v>3.202</v>
      </c>
      <c r="M176" s="50">
        <f t="shared" si="26"/>
        <v>300000</v>
      </c>
      <c r="N176" s="49" t="str">
        <f t="shared" si="27"/>
        <v>BUY</v>
      </c>
      <c r="O176" s="49" t="str">
        <f t="shared" si="28"/>
        <v>CALL</v>
      </c>
      <c r="P176" s="49" t="str">
        <f t="shared" si="29"/>
        <v>BUY - CALL</v>
      </c>
      <c r="Q176" s="49">
        <f t="shared" si="30"/>
        <v>4.1020000000000003</v>
      </c>
      <c r="R176" s="5">
        <f t="shared" si="31"/>
        <v>0</v>
      </c>
    </row>
    <row r="177" spans="1:18" x14ac:dyDescent="0.2">
      <c r="A177" s="7" t="s">
        <v>558</v>
      </c>
      <c r="B177" s="56"/>
      <c r="C177" s="7" t="s">
        <v>806</v>
      </c>
      <c r="D177" s="7" t="s">
        <v>35</v>
      </c>
      <c r="E177" s="56" t="s">
        <v>17</v>
      </c>
      <c r="F177" s="56" t="s">
        <v>20</v>
      </c>
      <c r="G177" s="57">
        <v>37196</v>
      </c>
      <c r="H177" s="58">
        <v>300000</v>
      </c>
      <c r="I177" s="59">
        <v>0.9</v>
      </c>
      <c r="J177" s="72">
        <v>2.95</v>
      </c>
      <c r="K177" s="59">
        <f t="shared" si="32"/>
        <v>-0.25199999999999978</v>
      </c>
      <c r="L177" s="59">
        <v>3.202</v>
      </c>
      <c r="M177" s="50">
        <f t="shared" si="26"/>
        <v>300000</v>
      </c>
      <c r="N177" s="49" t="str">
        <f t="shared" si="27"/>
        <v>BUY</v>
      </c>
      <c r="O177" s="49" t="str">
        <f t="shared" si="28"/>
        <v>PUT</v>
      </c>
      <c r="P177" s="49" t="str">
        <f t="shared" si="29"/>
        <v>BUY - PUT</v>
      </c>
      <c r="Q177" s="49">
        <f t="shared" si="30"/>
        <v>4.1020000000000003</v>
      </c>
      <c r="R177" s="5">
        <f t="shared" si="31"/>
        <v>345600.00000000006</v>
      </c>
    </row>
    <row r="178" spans="1:18" x14ac:dyDescent="0.2">
      <c r="A178" s="7" t="s">
        <v>24</v>
      </c>
      <c r="B178" s="56"/>
      <c r="C178" s="7" t="s">
        <v>825</v>
      </c>
      <c r="D178" s="7" t="s">
        <v>35</v>
      </c>
      <c r="E178" s="56" t="s">
        <v>17</v>
      </c>
      <c r="F178" s="56" t="s">
        <v>18</v>
      </c>
      <c r="G178" s="57">
        <v>37196</v>
      </c>
      <c r="H178" s="58">
        <v>-150000</v>
      </c>
      <c r="I178" s="59">
        <v>1</v>
      </c>
      <c r="J178" s="72">
        <v>2.95</v>
      </c>
      <c r="K178" s="59">
        <f t="shared" si="32"/>
        <v>-0.25199999999999978</v>
      </c>
      <c r="L178" s="59">
        <v>3.202</v>
      </c>
      <c r="M178" s="50">
        <f t="shared" si="26"/>
        <v>150000</v>
      </c>
      <c r="N178" s="49" t="str">
        <f t="shared" si="27"/>
        <v>SELL</v>
      </c>
      <c r="O178" s="49" t="str">
        <f t="shared" si="28"/>
        <v>CALL</v>
      </c>
      <c r="P178" s="49" t="str">
        <f t="shared" si="29"/>
        <v>SELL - CALL</v>
      </c>
      <c r="Q178" s="49">
        <f t="shared" si="30"/>
        <v>4.202</v>
      </c>
      <c r="R178" s="5">
        <f t="shared" si="31"/>
        <v>0</v>
      </c>
    </row>
    <row r="179" spans="1:18" x14ac:dyDescent="0.2">
      <c r="A179" s="7" t="s">
        <v>803</v>
      </c>
      <c r="B179" s="56"/>
      <c r="C179" s="7" t="s">
        <v>828</v>
      </c>
      <c r="D179" s="7" t="s">
        <v>35</v>
      </c>
      <c r="E179" s="56" t="s">
        <v>17</v>
      </c>
      <c r="F179" s="56" t="s">
        <v>18</v>
      </c>
      <c r="G179" s="57">
        <v>37196</v>
      </c>
      <c r="H179" s="58">
        <v>500000</v>
      </c>
      <c r="I179" s="59">
        <v>2</v>
      </c>
      <c r="J179" s="72">
        <v>2.95</v>
      </c>
      <c r="K179" s="59">
        <f t="shared" si="32"/>
        <v>-0.25199999999999978</v>
      </c>
      <c r="L179" s="59">
        <v>3.202</v>
      </c>
      <c r="M179" s="50">
        <f t="shared" si="26"/>
        <v>500000</v>
      </c>
      <c r="N179" s="49" t="str">
        <f t="shared" si="27"/>
        <v>BUY</v>
      </c>
      <c r="O179" s="49" t="str">
        <f t="shared" si="28"/>
        <v>CALL</v>
      </c>
      <c r="P179" s="49" t="str">
        <f t="shared" si="29"/>
        <v>BUY - CALL</v>
      </c>
      <c r="Q179" s="49">
        <f t="shared" si="30"/>
        <v>5.202</v>
      </c>
      <c r="R179" s="5">
        <f t="shared" si="31"/>
        <v>0</v>
      </c>
    </row>
    <row r="180" spans="1:18" x14ac:dyDescent="0.2">
      <c r="A180" s="7" t="s">
        <v>29</v>
      </c>
      <c r="B180" s="56"/>
      <c r="C180" s="7" t="s">
        <v>831</v>
      </c>
      <c r="D180" s="7" t="s">
        <v>35</v>
      </c>
      <c r="E180" s="56" t="s">
        <v>17</v>
      </c>
      <c r="F180" s="56" t="s">
        <v>18</v>
      </c>
      <c r="G180" s="57">
        <v>37196</v>
      </c>
      <c r="H180" s="58">
        <v>300000</v>
      </c>
      <c r="I180" s="59">
        <v>2</v>
      </c>
      <c r="J180" s="72">
        <v>2.95</v>
      </c>
      <c r="K180" s="59">
        <f t="shared" si="32"/>
        <v>-0.25199999999999978</v>
      </c>
      <c r="L180" s="59">
        <v>3.202</v>
      </c>
      <c r="M180" s="50">
        <f t="shared" si="26"/>
        <v>300000</v>
      </c>
      <c r="N180" s="49" t="str">
        <f t="shared" si="27"/>
        <v>BUY</v>
      </c>
      <c r="O180" s="49" t="str">
        <f t="shared" si="28"/>
        <v>CALL</v>
      </c>
      <c r="P180" s="49" t="str">
        <f t="shared" si="29"/>
        <v>BUY - CALL</v>
      </c>
      <c r="Q180" s="49">
        <f t="shared" si="30"/>
        <v>5.202</v>
      </c>
      <c r="R180" s="5">
        <f t="shared" si="31"/>
        <v>0</v>
      </c>
    </row>
    <row r="181" spans="1:18" x14ac:dyDescent="0.2">
      <c r="A181" s="7" t="s">
        <v>47</v>
      </c>
      <c r="B181" s="56"/>
      <c r="C181" s="7" t="s">
        <v>834</v>
      </c>
      <c r="D181" s="7" t="s">
        <v>35</v>
      </c>
      <c r="E181" s="56" t="s">
        <v>17</v>
      </c>
      <c r="F181" s="56" t="s">
        <v>18</v>
      </c>
      <c r="G181" s="57">
        <v>37196</v>
      </c>
      <c r="H181" s="58">
        <v>300000</v>
      </c>
      <c r="I181" s="59">
        <v>1</v>
      </c>
      <c r="J181" s="72">
        <v>2.95</v>
      </c>
      <c r="K181" s="59">
        <f t="shared" si="32"/>
        <v>-0.25199999999999978</v>
      </c>
      <c r="L181" s="59">
        <v>3.202</v>
      </c>
      <c r="M181" s="50">
        <f t="shared" si="26"/>
        <v>300000</v>
      </c>
      <c r="N181" s="49" t="str">
        <f t="shared" si="27"/>
        <v>BUY</v>
      </c>
      <c r="O181" s="49" t="str">
        <f t="shared" si="28"/>
        <v>CALL</v>
      </c>
      <c r="P181" s="49" t="str">
        <f t="shared" si="29"/>
        <v>BUY - CALL</v>
      </c>
      <c r="Q181" s="49">
        <f t="shared" si="30"/>
        <v>4.202</v>
      </c>
      <c r="R181" s="5">
        <f t="shared" si="31"/>
        <v>0</v>
      </c>
    </row>
    <row r="182" spans="1:18" x14ac:dyDescent="0.2">
      <c r="A182" s="7" t="s">
        <v>558</v>
      </c>
      <c r="B182" s="56"/>
      <c r="C182" s="7" t="s">
        <v>836</v>
      </c>
      <c r="D182" s="7" t="s">
        <v>35</v>
      </c>
      <c r="E182" s="56" t="s">
        <v>17</v>
      </c>
      <c r="F182" s="56" t="s">
        <v>18</v>
      </c>
      <c r="G182" s="57">
        <v>37196</v>
      </c>
      <c r="H182" s="58">
        <v>300000</v>
      </c>
      <c r="I182" s="59">
        <v>1</v>
      </c>
      <c r="J182" s="72">
        <v>2.95</v>
      </c>
      <c r="K182" s="59">
        <f t="shared" si="32"/>
        <v>-0.25199999999999978</v>
      </c>
      <c r="L182" s="59">
        <v>3.202</v>
      </c>
      <c r="M182" s="50">
        <f t="shared" si="26"/>
        <v>300000</v>
      </c>
      <c r="N182" s="49" t="str">
        <f t="shared" si="27"/>
        <v>BUY</v>
      </c>
      <c r="O182" s="49" t="str">
        <f t="shared" si="28"/>
        <v>CALL</v>
      </c>
      <c r="P182" s="49" t="str">
        <f t="shared" si="29"/>
        <v>BUY - CALL</v>
      </c>
      <c r="Q182" s="49">
        <f t="shared" si="30"/>
        <v>4.202</v>
      </c>
      <c r="R182" s="5">
        <f t="shared" si="31"/>
        <v>0</v>
      </c>
    </row>
    <row r="183" spans="1:18" x14ac:dyDescent="0.2">
      <c r="A183" s="13" t="s">
        <v>290</v>
      </c>
      <c r="B183" s="56"/>
      <c r="C183" s="13" t="s">
        <v>837</v>
      </c>
      <c r="D183" s="13" t="s">
        <v>35</v>
      </c>
      <c r="E183" s="56" t="s">
        <v>17</v>
      </c>
      <c r="F183" s="56" t="s">
        <v>18</v>
      </c>
      <c r="G183" s="57">
        <v>37196</v>
      </c>
      <c r="H183" s="58">
        <v>-500000</v>
      </c>
      <c r="I183" s="59">
        <v>2</v>
      </c>
      <c r="J183" s="72">
        <v>2.95</v>
      </c>
      <c r="K183" s="59">
        <f t="shared" si="32"/>
        <v>-0.25199999999999978</v>
      </c>
      <c r="L183" s="59">
        <v>3.202</v>
      </c>
      <c r="M183" s="50">
        <f t="shared" si="26"/>
        <v>500000</v>
      </c>
      <c r="N183" s="49" t="str">
        <f t="shared" si="27"/>
        <v>SELL</v>
      </c>
      <c r="O183" s="49" t="str">
        <f t="shared" si="28"/>
        <v>CALL</v>
      </c>
      <c r="P183" s="49" t="str">
        <f t="shared" si="29"/>
        <v>SELL - CALL</v>
      </c>
      <c r="Q183" s="49">
        <f t="shared" si="30"/>
        <v>5.202</v>
      </c>
      <c r="R183" s="5">
        <f t="shared" si="31"/>
        <v>0</v>
      </c>
    </row>
    <row r="184" spans="1:18" x14ac:dyDescent="0.2">
      <c r="A184" s="38" t="s">
        <v>290</v>
      </c>
      <c r="B184" s="60"/>
      <c r="C184" s="38" t="s">
        <v>838</v>
      </c>
      <c r="D184" s="38" t="s">
        <v>35</v>
      </c>
      <c r="E184" s="60" t="s">
        <v>17</v>
      </c>
      <c r="F184" s="60" t="s">
        <v>18</v>
      </c>
      <c r="G184" s="61">
        <v>37196</v>
      </c>
      <c r="H184" s="62">
        <v>-500000</v>
      </c>
      <c r="I184" s="63">
        <v>2</v>
      </c>
      <c r="J184" s="72">
        <v>2.95</v>
      </c>
      <c r="K184" s="59">
        <f t="shared" si="32"/>
        <v>-0.25199999999999978</v>
      </c>
      <c r="L184" s="63">
        <v>3.202</v>
      </c>
      <c r="M184" s="50">
        <f t="shared" si="26"/>
        <v>500000</v>
      </c>
      <c r="N184" s="49" t="str">
        <f t="shared" si="27"/>
        <v>SELL</v>
      </c>
      <c r="O184" s="49" t="str">
        <f t="shared" si="28"/>
        <v>CALL</v>
      </c>
      <c r="P184" s="49" t="str">
        <f t="shared" si="29"/>
        <v>SELL - CALL</v>
      </c>
      <c r="Q184" s="49">
        <f t="shared" si="30"/>
        <v>5.202</v>
      </c>
      <c r="R184" s="5">
        <f t="shared" si="31"/>
        <v>0</v>
      </c>
    </row>
    <row r="185" spans="1:18" x14ac:dyDescent="0.2">
      <c r="A185" s="6"/>
      <c r="B185" s="6"/>
      <c r="H185" s="10"/>
      <c r="J185" s="8"/>
      <c r="L185" s="8"/>
      <c r="M185" s="50">
        <f>ABS(H185)</f>
        <v>0</v>
      </c>
      <c r="N185" s="49" t="str">
        <f>IF(H185&gt;0,"BUY","SELL")</f>
        <v>SELL</v>
      </c>
      <c r="O185" s="49" t="str">
        <f>IF(F185="C","CALL","PUT")</f>
        <v>PUT</v>
      </c>
      <c r="P185" s="49" t="str">
        <f>CONCATENATE(N185," - ",O185)</f>
        <v>SELL - PUT</v>
      </c>
      <c r="Q185" s="49">
        <f>I185+L185</f>
        <v>0</v>
      </c>
      <c r="R185" s="5"/>
    </row>
    <row r="186" spans="1:18" ht="13.5" thickBot="1" x14ac:dyDescent="0.25">
      <c r="A186" s="6"/>
      <c r="B186" s="6"/>
      <c r="H186" s="10"/>
      <c r="J186" s="8"/>
      <c r="L186" s="8"/>
      <c r="M186" s="50">
        <f>ABS(H186)</f>
        <v>0</v>
      </c>
      <c r="N186" s="49" t="str">
        <f>IF(H186&gt;0,"BUY","SELL")</f>
        <v>SELL</v>
      </c>
      <c r="O186" s="49" t="str">
        <f>IF(F186="C","CALL","PUT")</f>
        <v>PUT</v>
      </c>
      <c r="P186" s="49" t="str">
        <f>CONCATENATE(N186," - ",O186)</f>
        <v>SELL - PUT</v>
      </c>
      <c r="Q186" s="49">
        <f>I186+L186</f>
        <v>0</v>
      </c>
      <c r="R186" s="5"/>
    </row>
    <row r="187" spans="1:18" ht="13.5" thickBot="1" x14ac:dyDescent="0.25">
      <c r="A187" s="20"/>
      <c r="B187" s="21"/>
      <c r="C187" s="21"/>
      <c r="D187" s="21"/>
      <c r="E187" s="21"/>
      <c r="F187" s="21"/>
      <c r="G187" s="34"/>
      <c r="H187" s="21"/>
      <c r="I187" s="21"/>
      <c r="J187" s="21"/>
      <c r="K187" s="21"/>
      <c r="L187" s="34"/>
      <c r="M187" s="21"/>
      <c r="N187" s="34"/>
      <c r="O187" s="48"/>
      <c r="P187" s="48"/>
      <c r="Q187" s="21"/>
      <c r="R187" s="54">
        <f>SUM(R3:R186)</f>
        <v>1849200</v>
      </c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ht="13.5" thickBot="1" x14ac:dyDescent="0.25">
      <c r="A195" s="1" t="s">
        <v>892</v>
      </c>
      <c r="B195" s="1"/>
      <c r="M195" s="84" t="s">
        <v>406</v>
      </c>
      <c r="N195" s="84"/>
      <c r="O195" s="84"/>
      <c r="P195" s="84"/>
      <c r="Q195" s="84"/>
      <c r="R195" s="84"/>
    </row>
    <row r="196" spans="1:18" ht="13.5" thickBot="1" x14ac:dyDescent="0.25">
      <c r="A196" s="31" t="s">
        <v>1</v>
      </c>
      <c r="B196" s="31"/>
      <c r="C196" s="31" t="s">
        <v>4</v>
      </c>
      <c r="D196" s="31" t="s">
        <v>5</v>
      </c>
      <c r="E196" s="31" t="s">
        <v>6</v>
      </c>
      <c r="F196" s="31" t="s">
        <v>39</v>
      </c>
      <c r="G196" s="31" t="s">
        <v>7</v>
      </c>
      <c r="H196" s="31" t="s">
        <v>8</v>
      </c>
      <c r="I196" s="31" t="s">
        <v>405</v>
      </c>
      <c r="J196" s="31" t="s">
        <v>894</v>
      </c>
      <c r="K196" s="52" t="s">
        <v>895</v>
      </c>
      <c r="L196" s="31" t="s">
        <v>11</v>
      </c>
      <c r="M196" s="2" t="s">
        <v>9</v>
      </c>
      <c r="N196" s="3" t="s">
        <v>2</v>
      </c>
      <c r="O196" s="4" t="s">
        <v>3</v>
      </c>
      <c r="P196" s="2" t="s">
        <v>12</v>
      </c>
      <c r="Q196" s="2" t="s">
        <v>13</v>
      </c>
      <c r="R196" s="2" t="s">
        <v>15</v>
      </c>
    </row>
    <row r="197" spans="1:18" x14ac:dyDescent="0.2">
      <c r="A197" s="7" t="s">
        <v>746</v>
      </c>
      <c r="B197" s="56"/>
      <c r="C197" s="7" t="s">
        <v>795</v>
      </c>
      <c r="D197" s="7" t="s">
        <v>712</v>
      </c>
      <c r="E197" s="56" t="s">
        <v>17</v>
      </c>
      <c r="F197" s="56" t="s">
        <v>20</v>
      </c>
      <c r="G197" s="57" t="s">
        <v>893</v>
      </c>
      <c r="H197" s="58">
        <v>109962</v>
      </c>
      <c r="I197" s="59">
        <v>3.5</v>
      </c>
      <c r="J197" s="83">
        <v>123</v>
      </c>
      <c r="K197" s="59">
        <v>2.6787000000000001</v>
      </c>
      <c r="L197" s="59"/>
      <c r="N197" s="49" t="str">
        <f>IF(H197&gt;0,"BUY","SELL")</f>
        <v>BUY</v>
      </c>
      <c r="O197" s="49" t="str">
        <f>IF(F197="C","CALL","PUT")</f>
        <v>PUT</v>
      </c>
      <c r="P197" s="49" t="str">
        <f>CONCATENATE(N197," - ",O197)</f>
        <v>BUY - PUT</v>
      </c>
      <c r="R197" s="5">
        <f>(I197-K197)*H197</f>
        <v>90311.790599999993</v>
      </c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2">
    <mergeCell ref="M1:R1"/>
    <mergeCell ref="M195:R19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296" workbookViewId="0">
      <selection activeCell="A312" sqref="A312:IV312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7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36951</v>
      </c>
      <c r="G3" s="10">
        <v>310000</v>
      </c>
      <c r="H3" s="8">
        <v>5.29</v>
      </c>
      <c r="I3" s="23">
        <v>0.33</v>
      </c>
      <c r="J3" s="8">
        <v>4.9980000000000002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5.3280000000000003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36951</v>
      </c>
      <c r="G4" s="10">
        <v>-310000</v>
      </c>
      <c r="H4" s="8">
        <v>5.29</v>
      </c>
      <c r="I4" s="23">
        <v>0.4</v>
      </c>
      <c r="J4" s="8">
        <v>4.9980000000000002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5.3980000000000006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46</v>
      </c>
      <c r="B5" t="s">
        <v>118</v>
      </c>
      <c r="C5" s="8" t="s">
        <v>49</v>
      </c>
      <c r="D5" t="s">
        <v>17</v>
      </c>
      <c r="E5" t="s">
        <v>18</v>
      </c>
      <c r="F5" s="9">
        <v>36951</v>
      </c>
      <c r="G5" s="10">
        <v>-310000</v>
      </c>
      <c r="H5" s="8">
        <v>5.39</v>
      </c>
      <c r="I5" s="23">
        <v>0.5</v>
      </c>
      <c r="J5" s="8">
        <v>4.9980000000000002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5.4980000000000002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28</v>
      </c>
      <c r="B6" s="27" t="s">
        <v>188</v>
      </c>
      <c r="C6" s="28" t="s">
        <v>49</v>
      </c>
      <c r="D6" s="27" t="s">
        <v>17</v>
      </c>
      <c r="E6" s="27" t="s">
        <v>18</v>
      </c>
      <c r="F6" s="29">
        <v>36951</v>
      </c>
      <c r="G6" s="30">
        <v>-500000</v>
      </c>
      <c r="H6" s="8">
        <v>5.39</v>
      </c>
      <c r="I6" s="27">
        <v>1</v>
      </c>
      <c r="J6" s="8">
        <v>4.9980000000000002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5.9980000000000002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47</v>
      </c>
      <c r="B7" t="s">
        <v>279</v>
      </c>
      <c r="C7" s="8" t="s">
        <v>23</v>
      </c>
      <c r="D7" t="s">
        <v>17</v>
      </c>
      <c r="E7" t="s">
        <v>20</v>
      </c>
      <c r="F7" s="9">
        <v>36951</v>
      </c>
      <c r="G7" s="10">
        <v>155000</v>
      </c>
      <c r="H7" s="8">
        <v>4.83</v>
      </c>
      <c r="I7">
        <v>-0.5</v>
      </c>
      <c r="J7" s="8">
        <v>4.9980000000000002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4.4980000000000002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36</v>
      </c>
      <c r="B8" s="27" t="s">
        <v>180</v>
      </c>
      <c r="C8" s="28" t="s">
        <v>223</v>
      </c>
      <c r="D8" s="27" t="s">
        <v>17</v>
      </c>
      <c r="E8" s="27" t="s">
        <v>20</v>
      </c>
      <c r="F8" s="29">
        <v>36951</v>
      </c>
      <c r="G8" s="30">
        <v>-1000000</v>
      </c>
      <c r="H8" s="8">
        <v>5.03</v>
      </c>
      <c r="I8" s="27">
        <v>-0.05</v>
      </c>
      <c r="J8" s="8">
        <v>4.9980000000000002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4.9480000000000004</v>
      </c>
      <c r="P8" s="5">
        <f t="shared" si="5"/>
        <v>0</v>
      </c>
      <c r="Q8" s="7"/>
    </row>
    <row r="9" spans="1:254" x14ac:dyDescent="0.2">
      <c r="A9" s="26" t="s">
        <v>29</v>
      </c>
      <c r="B9" s="27" t="s">
        <v>181</v>
      </c>
      <c r="C9" s="28" t="s">
        <v>223</v>
      </c>
      <c r="D9" s="27" t="s">
        <v>17</v>
      </c>
      <c r="E9" s="27" t="s">
        <v>20</v>
      </c>
      <c r="F9" s="29">
        <v>36951</v>
      </c>
      <c r="G9" s="30">
        <v>-1000000</v>
      </c>
      <c r="H9" s="8">
        <v>5.03</v>
      </c>
      <c r="I9" s="27">
        <v>-0.05</v>
      </c>
      <c r="J9" s="8">
        <v>4.9980000000000002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4.9480000000000004</v>
      </c>
      <c r="P9" s="5">
        <f t="shared" si="5"/>
        <v>0</v>
      </c>
      <c r="Q9" s="7"/>
      <c r="R9" s="7"/>
    </row>
    <row r="10" spans="1:254" x14ac:dyDescent="0.2">
      <c r="A10" s="26" t="s">
        <v>46</v>
      </c>
      <c r="B10" s="27" t="s">
        <v>207</v>
      </c>
      <c r="C10" s="28" t="s">
        <v>224</v>
      </c>
      <c r="D10" s="27" t="s">
        <v>17</v>
      </c>
      <c r="E10" s="27" t="s">
        <v>18</v>
      </c>
      <c r="F10" s="29">
        <v>36951</v>
      </c>
      <c r="G10" s="30">
        <v>-930000</v>
      </c>
      <c r="H10" s="8">
        <v>5.15</v>
      </c>
      <c r="I10" s="27">
        <v>2.5000000000000001E-3</v>
      </c>
      <c r="J10" s="8">
        <v>4.9980000000000002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5.0005000000000006</v>
      </c>
      <c r="P10" s="5">
        <f t="shared" si="5"/>
        <v>-139034.99999999977</v>
      </c>
      <c r="Q10" s="7"/>
      <c r="R10" s="7"/>
    </row>
    <row r="11" spans="1:254" x14ac:dyDescent="0.2">
      <c r="A11" s="26" t="s">
        <v>46</v>
      </c>
      <c r="B11" s="27" t="s">
        <v>213</v>
      </c>
      <c r="C11" s="28" t="s">
        <v>224</v>
      </c>
      <c r="D11" s="27" t="s">
        <v>17</v>
      </c>
      <c r="E11" s="27" t="s">
        <v>18</v>
      </c>
      <c r="F11" s="29">
        <v>36951</v>
      </c>
      <c r="G11" s="30">
        <v>930000</v>
      </c>
      <c r="H11" s="8">
        <v>5.15</v>
      </c>
      <c r="I11" s="27">
        <v>2.5000000000000001E-3</v>
      </c>
      <c r="J11" s="8">
        <v>4.9980000000000002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5.0005000000000006</v>
      </c>
      <c r="P11" s="5">
        <f t="shared" si="5"/>
        <v>139034.99999999977</v>
      </c>
      <c r="Q11" s="14"/>
      <c r="R11" s="19"/>
    </row>
    <row r="12" spans="1:254" x14ac:dyDescent="0.2">
      <c r="A12" s="6" t="s">
        <v>46</v>
      </c>
      <c r="B12" t="s">
        <v>287</v>
      </c>
      <c r="C12" s="8" t="s">
        <v>224</v>
      </c>
      <c r="D12" t="s">
        <v>17</v>
      </c>
      <c r="E12" t="s">
        <v>18</v>
      </c>
      <c r="F12" s="9">
        <v>36951</v>
      </c>
      <c r="G12" s="10">
        <v>155000</v>
      </c>
      <c r="H12" s="8">
        <v>5.15</v>
      </c>
      <c r="I12">
        <v>1</v>
      </c>
      <c r="J12" s="8">
        <v>4.9980000000000002</v>
      </c>
      <c r="K12">
        <f t="shared" si="0"/>
        <v>155000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5.9980000000000002</v>
      </c>
      <c r="P12" s="5">
        <f t="shared" si="5"/>
        <v>0</v>
      </c>
      <c r="Q12" s="7"/>
      <c r="R12" s="7"/>
    </row>
    <row r="13" spans="1:254" x14ac:dyDescent="0.2">
      <c r="A13" s="26" t="s">
        <v>28</v>
      </c>
      <c r="B13" s="27" t="s">
        <v>41</v>
      </c>
      <c r="C13" s="28" t="s">
        <v>42</v>
      </c>
      <c r="D13" s="27" t="s">
        <v>17</v>
      </c>
      <c r="E13" s="27" t="s">
        <v>18</v>
      </c>
      <c r="F13" s="29">
        <v>36951</v>
      </c>
      <c r="G13" s="30">
        <v>-1000000</v>
      </c>
      <c r="H13" s="28">
        <v>5.17</v>
      </c>
      <c r="I13" s="27">
        <v>0</v>
      </c>
      <c r="J13" s="8">
        <v>4.9980000000000002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4.9980000000000002</v>
      </c>
      <c r="P13" s="5">
        <f t="shared" si="5"/>
        <v>-171999.99999999971</v>
      </c>
      <c r="Q13" s="7"/>
      <c r="R13" s="7"/>
    </row>
    <row r="14" spans="1:254" x14ac:dyDescent="0.2">
      <c r="A14" t="s">
        <v>28</v>
      </c>
      <c r="B14" t="s">
        <v>43</v>
      </c>
      <c r="C14" s="8" t="s">
        <v>42</v>
      </c>
      <c r="D14" t="s">
        <v>17</v>
      </c>
      <c r="E14" t="s">
        <v>20</v>
      </c>
      <c r="F14" s="9">
        <v>36951</v>
      </c>
      <c r="G14">
        <v>-1000000</v>
      </c>
      <c r="H14" s="28">
        <v>5.17</v>
      </c>
      <c r="I14">
        <v>0</v>
      </c>
      <c r="J14" s="8">
        <v>4.9980000000000002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4.9980000000000002</v>
      </c>
      <c r="P14" s="5">
        <f t="shared" si="5"/>
        <v>0</v>
      </c>
      <c r="Q14" s="7"/>
      <c r="R14" s="7"/>
    </row>
    <row r="15" spans="1:254" x14ac:dyDescent="0.2">
      <c r="A15" t="s">
        <v>28</v>
      </c>
      <c r="B15" t="s">
        <v>44</v>
      </c>
      <c r="C15" s="8" t="s">
        <v>42</v>
      </c>
      <c r="D15" t="s">
        <v>17</v>
      </c>
      <c r="E15" t="s">
        <v>18</v>
      </c>
      <c r="F15" s="9">
        <v>36951</v>
      </c>
      <c r="G15">
        <v>-1000000</v>
      </c>
      <c r="H15" s="28">
        <v>5.17</v>
      </c>
      <c r="I15">
        <v>0</v>
      </c>
      <c r="J15" s="8">
        <v>4.9980000000000002</v>
      </c>
      <c r="K15">
        <f t="shared" si="0"/>
        <v>1000000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4.9980000000000002</v>
      </c>
      <c r="P15" s="5">
        <f t="shared" si="5"/>
        <v>-171999.99999999971</v>
      </c>
    </row>
    <row r="16" spans="1:254" x14ac:dyDescent="0.2">
      <c r="A16" s="7" t="s">
        <v>28</v>
      </c>
      <c r="B16" t="s">
        <v>45</v>
      </c>
      <c r="C16" s="8" t="s">
        <v>42</v>
      </c>
      <c r="D16" t="s">
        <v>17</v>
      </c>
      <c r="E16" t="s">
        <v>20</v>
      </c>
      <c r="F16" s="9">
        <v>36951</v>
      </c>
      <c r="G16" s="10">
        <v>-1000000</v>
      </c>
      <c r="H16" s="28">
        <v>5.17</v>
      </c>
      <c r="I16">
        <v>0</v>
      </c>
      <c r="J16" s="8">
        <v>4.9980000000000002</v>
      </c>
      <c r="K16">
        <f t="shared" si="0"/>
        <v>1000000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4.9980000000000002</v>
      </c>
      <c r="P16" s="5">
        <f t="shared" si="5"/>
        <v>0</v>
      </c>
    </row>
    <row r="17" spans="1:16" x14ac:dyDescent="0.2">
      <c r="A17" s="6" t="s">
        <v>51</v>
      </c>
      <c r="B17" t="s">
        <v>153</v>
      </c>
      <c r="C17" s="8" t="s">
        <v>222</v>
      </c>
      <c r="D17" t="s">
        <v>17</v>
      </c>
      <c r="E17" t="s">
        <v>18</v>
      </c>
      <c r="F17" s="9">
        <v>36951</v>
      </c>
      <c r="G17" s="10">
        <v>2500000</v>
      </c>
      <c r="H17" s="8">
        <v>5.21</v>
      </c>
      <c r="I17">
        <v>0.15</v>
      </c>
      <c r="J17" s="8">
        <v>4.9980000000000002</v>
      </c>
      <c r="K17">
        <f t="shared" si="0"/>
        <v>2500000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5.1480000000000006</v>
      </c>
      <c r="P17" s="5">
        <f t="shared" si="5"/>
        <v>154999.99999999849</v>
      </c>
    </row>
    <row r="18" spans="1:16" x14ac:dyDescent="0.2">
      <c r="A18" t="s">
        <v>51</v>
      </c>
      <c r="B18" t="s">
        <v>158</v>
      </c>
      <c r="C18" s="8" t="s">
        <v>222</v>
      </c>
      <c r="D18" t="s">
        <v>17</v>
      </c>
      <c r="E18" t="s">
        <v>20</v>
      </c>
      <c r="F18" s="9">
        <v>36951</v>
      </c>
      <c r="G18" s="10">
        <v>500000</v>
      </c>
      <c r="H18" s="8">
        <v>5.21</v>
      </c>
      <c r="I18" s="23">
        <v>0.15</v>
      </c>
      <c r="J18" s="8">
        <v>4.9980000000000002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5.1480000000000006</v>
      </c>
      <c r="P18" s="5">
        <f t="shared" si="5"/>
        <v>0</v>
      </c>
    </row>
    <row r="19" spans="1:16" x14ac:dyDescent="0.2">
      <c r="A19" s="6" t="s">
        <v>24</v>
      </c>
      <c r="B19" t="s">
        <v>169</v>
      </c>
      <c r="C19" s="8" t="s">
        <v>222</v>
      </c>
      <c r="D19" t="s">
        <v>17</v>
      </c>
      <c r="E19" t="s">
        <v>20</v>
      </c>
      <c r="F19" s="9">
        <v>36951</v>
      </c>
      <c r="G19" s="10">
        <v>310000</v>
      </c>
      <c r="H19" s="8">
        <v>5.21</v>
      </c>
      <c r="I19">
        <v>0.15</v>
      </c>
      <c r="J19" s="8">
        <v>4.9980000000000002</v>
      </c>
      <c r="K19">
        <f t="shared" si="0"/>
        <v>310000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5.1480000000000006</v>
      </c>
      <c r="P19" s="5">
        <f t="shared" si="5"/>
        <v>0</v>
      </c>
    </row>
    <row r="20" spans="1:16" x14ac:dyDescent="0.2">
      <c r="A20" s="26" t="s">
        <v>51</v>
      </c>
      <c r="B20" s="27" t="s">
        <v>199</v>
      </c>
      <c r="C20" s="28" t="s">
        <v>222</v>
      </c>
      <c r="D20" s="27" t="s">
        <v>17</v>
      </c>
      <c r="E20" s="27" t="s">
        <v>18</v>
      </c>
      <c r="F20" s="29">
        <v>36951</v>
      </c>
      <c r="G20" s="30">
        <v>310000</v>
      </c>
      <c r="H20" s="8">
        <v>5.21</v>
      </c>
      <c r="I20" s="27">
        <v>0.3</v>
      </c>
      <c r="J20" s="8">
        <v>4.9980000000000002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5.298</v>
      </c>
      <c r="P20" s="5">
        <f t="shared" si="5"/>
        <v>0</v>
      </c>
    </row>
    <row r="21" spans="1:16" x14ac:dyDescent="0.2">
      <c r="A21" t="s">
        <v>28</v>
      </c>
      <c r="B21" t="s">
        <v>257</v>
      </c>
      <c r="C21" s="8" t="s">
        <v>222</v>
      </c>
      <c r="D21" t="s">
        <v>17</v>
      </c>
      <c r="E21" t="s">
        <v>20</v>
      </c>
      <c r="F21" s="9">
        <v>36951</v>
      </c>
      <c r="G21" s="10">
        <v>-500000</v>
      </c>
      <c r="H21" s="8">
        <v>5.21</v>
      </c>
      <c r="I21" s="24">
        <v>1.4</v>
      </c>
      <c r="J21" s="8">
        <v>4.9980000000000002</v>
      </c>
      <c r="K21">
        <f t="shared" si="0"/>
        <v>500000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6.3979999999999997</v>
      </c>
      <c r="P21" s="5">
        <f t="shared" si="5"/>
        <v>-593999.99999999988</v>
      </c>
    </row>
    <row r="22" spans="1:16" x14ac:dyDescent="0.2">
      <c r="A22" s="26" t="s">
        <v>28</v>
      </c>
      <c r="B22" s="27" t="s">
        <v>352</v>
      </c>
      <c r="C22" s="28" t="s">
        <v>222</v>
      </c>
      <c r="D22" s="27" t="s">
        <v>17</v>
      </c>
      <c r="E22" s="27" t="s">
        <v>18</v>
      </c>
      <c r="F22" s="29">
        <v>36951</v>
      </c>
      <c r="G22" s="30">
        <v>-500000</v>
      </c>
      <c r="H22" s="8">
        <v>5.21</v>
      </c>
      <c r="I22" s="27">
        <v>5</v>
      </c>
      <c r="J22" s="8">
        <v>4.9980000000000002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9.9980000000000011</v>
      </c>
      <c r="P22" s="5">
        <f t="shared" si="5"/>
        <v>0</v>
      </c>
    </row>
    <row r="23" spans="1:16" x14ac:dyDescent="0.2">
      <c r="A23" s="26" t="s">
        <v>28</v>
      </c>
      <c r="B23" s="27" t="s">
        <v>353</v>
      </c>
      <c r="C23" s="28" t="s">
        <v>222</v>
      </c>
      <c r="D23" s="27" t="s">
        <v>17</v>
      </c>
      <c r="E23" s="27" t="s">
        <v>18</v>
      </c>
      <c r="F23" s="29">
        <v>36951</v>
      </c>
      <c r="G23" s="30">
        <v>-1000000</v>
      </c>
      <c r="H23" s="8">
        <v>5.21</v>
      </c>
      <c r="I23" s="27">
        <v>5</v>
      </c>
      <c r="J23" s="8">
        <v>4.9980000000000002</v>
      </c>
      <c r="K23">
        <f t="shared" si="0"/>
        <v>1000000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9.9980000000000011</v>
      </c>
      <c r="P23" s="5">
        <f t="shared" si="5"/>
        <v>0</v>
      </c>
    </row>
    <row r="24" spans="1:16" x14ac:dyDescent="0.2">
      <c r="A24" s="6" t="s">
        <v>28</v>
      </c>
      <c r="B24" t="s">
        <v>281</v>
      </c>
      <c r="C24" s="8" t="s">
        <v>222</v>
      </c>
      <c r="D24" t="s">
        <v>17</v>
      </c>
      <c r="E24" t="s">
        <v>18</v>
      </c>
      <c r="F24" s="9">
        <v>36951</v>
      </c>
      <c r="G24" s="10">
        <v>-500000</v>
      </c>
      <c r="H24" s="8">
        <v>5.21</v>
      </c>
      <c r="I24">
        <v>2</v>
      </c>
      <c r="J24" s="8">
        <v>4.9980000000000002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6.9980000000000002</v>
      </c>
      <c r="P24" s="5">
        <f t="shared" si="5"/>
        <v>0</v>
      </c>
    </row>
    <row r="25" spans="1:16" x14ac:dyDescent="0.2">
      <c r="A25" s="6" t="s">
        <v>28</v>
      </c>
      <c r="B25" t="s">
        <v>282</v>
      </c>
      <c r="C25" s="8" t="s">
        <v>222</v>
      </c>
      <c r="D25" t="s">
        <v>17</v>
      </c>
      <c r="E25" t="s">
        <v>20</v>
      </c>
      <c r="F25" s="9">
        <v>36951</v>
      </c>
      <c r="G25" s="10">
        <v>-500000</v>
      </c>
      <c r="H25" s="8">
        <v>5.21</v>
      </c>
      <c r="I25">
        <v>2</v>
      </c>
      <c r="J25" s="8">
        <v>4.9980000000000002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6.9980000000000002</v>
      </c>
      <c r="P25" s="5">
        <f t="shared" si="5"/>
        <v>-894000.00000000012</v>
      </c>
    </row>
    <row r="26" spans="1:16" x14ac:dyDescent="0.2">
      <c r="A26" t="s">
        <v>30</v>
      </c>
      <c r="B26" t="s">
        <v>31</v>
      </c>
      <c r="C26" s="8" t="s">
        <v>19</v>
      </c>
      <c r="D26" t="s">
        <v>17</v>
      </c>
      <c r="E26" t="s">
        <v>18</v>
      </c>
      <c r="F26" s="9">
        <v>36951</v>
      </c>
      <c r="G26" s="10">
        <v>310000</v>
      </c>
      <c r="H26" s="8">
        <v>4.88</v>
      </c>
      <c r="I26" s="23">
        <v>-0.27</v>
      </c>
      <c r="J26" s="8">
        <v>4.9980000000000002</v>
      </c>
      <c r="K26">
        <f t="shared" si="0"/>
        <v>310000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4.7279999999999998</v>
      </c>
      <c r="P26" s="5">
        <f t="shared" si="5"/>
        <v>47120.000000000044</v>
      </c>
    </row>
    <row r="27" spans="1:16" x14ac:dyDescent="0.2">
      <c r="A27" t="s">
        <v>24</v>
      </c>
      <c r="B27" t="s">
        <v>101</v>
      </c>
      <c r="C27" s="8" t="s">
        <v>19</v>
      </c>
      <c r="D27" t="s">
        <v>17</v>
      </c>
      <c r="E27" t="s">
        <v>20</v>
      </c>
      <c r="F27" s="9">
        <v>36951</v>
      </c>
      <c r="G27">
        <v>-310000</v>
      </c>
      <c r="H27" s="8">
        <v>4.88</v>
      </c>
      <c r="I27">
        <v>-0.4</v>
      </c>
      <c r="J27" s="8">
        <v>4.9980000000000002</v>
      </c>
      <c r="K27">
        <f t="shared" si="0"/>
        <v>310000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4.5979999999999999</v>
      </c>
      <c r="P27" s="5">
        <f t="shared" si="5"/>
        <v>0</v>
      </c>
    </row>
    <row r="28" spans="1:16" x14ac:dyDescent="0.2">
      <c r="A28" t="s">
        <v>24</v>
      </c>
      <c r="B28" t="s">
        <v>102</v>
      </c>
      <c r="C28" s="8" t="s">
        <v>19</v>
      </c>
      <c r="D28" t="s">
        <v>17</v>
      </c>
      <c r="E28" t="s">
        <v>18</v>
      </c>
      <c r="F28" s="9">
        <v>36951</v>
      </c>
      <c r="G28" s="10">
        <v>310000</v>
      </c>
      <c r="H28" s="8">
        <v>4.88</v>
      </c>
      <c r="I28" s="23">
        <v>-0.1</v>
      </c>
      <c r="J28" s="8">
        <v>4.9980000000000002</v>
      </c>
      <c r="K28">
        <f t="shared" si="0"/>
        <v>310000</v>
      </c>
      <c r="L28" t="str">
        <f t="shared" si="1"/>
        <v>BUY</v>
      </c>
      <c r="M28" t="str">
        <f t="shared" si="2"/>
        <v>CALL</v>
      </c>
      <c r="N28" t="str">
        <f t="shared" si="3"/>
        <v>BUY - CALL</v>
      </c>
      <c r="O28">
        <f t="shared" si="4"/>
        <v>4.8980000000000006</v>
      </c>
      <c r="P28" s="5">
        <f t="shared" si="5"/>
        <v>0</v>
      </c>
    </row>
    <row r="29" spans="1:16" x14ac:dyDescent="0.2">
      <c r="A29" t="s">
        <v>40</v>
      </c>
      <c r="B29" t="s">
        <v>139</v>
      </c>
      <c r="C29" s="8" t="s">
        <v>19</v>
      </c>
      <c r="D29" t="s">
        <v>17</v>
      </c>
      <c r="E29" t="s">
        <v>18</v>
      </c>
      <c r="F29" s="9">
        <v>36951</v>
      </c>
      <c r="G29" s="10">
        <v>620000</v>
      </c>
      <c r="H29" s="8">
        <v>4.88</v>
      </c>
      <c r="I29">
        <v>-0.375</v>
      </c>
      <c r="J29" s="8">
        <v>4.9980000000000002</v>
      </c>
      <c r="K29">
        <f t="shared" si="0"/>
        <v>620000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4.6230000000000002</v>
      </c>
      <c r="P29" s="5">
        <f t="shared" si="5"/>
        <v>159339.9999999998</v>
      </c>
    </row>
    <row r="30" spans="1:16" x14ac:dyDescent="0.2">
      <c r="A30" s="7" t="s">
        <v>40</v>
      </c>
      <c r="B30" t="s">
        <v>140</v>
      </c>
      <c r="C30" t="s">
        <v>19</v>
      </c>
      <c r="D30" t="s">
        <v>17</v>
      </c>
      <c r="E30" t="s">
        <v>20</v>
      </c>
      <c r="F30" s="9">
        <v>36951</v>
      </c>
      <c r="G30" s="10">
        <v>620000</v>
      </c>
      <c r="H30" s="8">
        <v>4.88</v>
      </c>
      <c r="I30">
        <v>-0.375</v>
      </c>
      <c r="J30" s="8">
        <v>4.9980000000000002</v>
      </c>
      <c r="K30">
        <f t="shared" si="0"/>
        <v>620000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4.6230000000000002</v>
      </c>
      <c r="P30" s="5">
        <f t="shared" si="5"/>
        <v>0</v>
      </c>
    </row>
    <row r="31" spans="1:16" x14ac:dyDescent="0.2">
      <c r="A31" t="s">
        <v>40</v>
      </c>
      <c r="B31" t="s">
        <v>148</v>
      </c>
      <c r="C31" s="8" t="s">
        <v>19</v>
      </c>
      <c r="D31" t="s">
        <v>17</v>
      </c>
      <c r="E31" t="s">
        <v>18</v>
      </c>
      <c r="F31" s="9">
        <v>36951</v>
      </c>
      <c r="G31" s="10">
        <v>-620000</v>
      </c>
      <c r="H31" s="8">
        <v>4.88</v>
      </c>
      <c r="I31">
        <v>-0.2</v>
      </c>
      <c r="J31" s="8">
        <v>4.9980000000000002</v>
      </c>
      <c r="K31">
        <f t="shared" si="0"/>
        <v>620000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4.798</v>
      </c>
      <c r="P31" s="5">
        <f t="shared" si="5"/>
        <v>-50839.999999999905</v>
      </c>
    </row>
    <row r="32" spans="1:16" x14ac:dyDescent="0.2">
      <c r="A32" s="7" t="s">
        <v>40</v>
      </c>
      <c r="B32" t="s">
        <v>149</v>
      </c>
      <c r="C32" s="8" t="s">
        <v>19</v>
      </c>
      <c r="D32" t="s">
        <v>17</v>
      </c>
      <c r="E32" t="s">
        <v>20</v>
      </c>
      <c r="F32" s="9">
        <v>36951</v>
      </c>
      <c r="G32" s="10">
        <v>-620000</v>
      </c>
      <c r="H32" s="8">
        <v>4.88</v>
      </c>
      <c r="I32">
        <v>-0.5</v>
      </c>
      <c r="J32" s="8">
        <v>4.9980000000000002</v>
      </c>
      <c r="K32">
        <f t="shared" si="0"/>
        <v>620000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4.4980000000000002</v>
      </c>
      <c r="P32" s="5">
        <f t="shared" si="5"/>
        <v>0</v>
      </c>
    </row>
    <row r="33" spans="1:16" x14ac:dyDescent="0.2">
      <c r="A33" s="26" t="s">
        <v>28</v>
      </c>
      <c r="B33" s="27" t="s">
        <v>178</v>
      </c>
      <c r="C33" s="28" t="s">
        <v>19</v>
      </c>
      <c r="D33" s="27" t="s">
        <v>17</v>
      </c>
      <c r="E33" s="27" t="s">
        <v>20</v>
      </c>
      <c r="F33" s="29">
        <v>36951</v>
      </c>
      <c r="G33" s="30">
        <v>-1000000</v>
      </c>
      <c r="H33" s="8">
        <v>4.88</v>
      </c>
      <c r="I33" s="27">
        <v>-0.75</v>
      </c>
      <c r="J33" s="8">
        <v>4.9980000000000002</v>
      </c>
      <c r="K33">
        <f t="shared" si="0"/>
        <v>1000000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4.2480000000000002</v>
      </c>
      <c r="P33" s="5">
        <f t="shared" si="5"/>
        <v>0</v>
      </c>
    </row>
    <row r="34" spans="1:16" x14ac:dyDescent="0.2">
      <c r="A34" s="26" t="s">
        <v>40</v>
      </c>
      <c r="B34" s="27" t="s">
        <v>185</v>
      </c>
      <c r="C34" s="28" t="s">
        <v>19</v>
      </c>
      <c r="D34" s="27" t="s">
        <v>17</v>
      </c>
      <c r="E34" s="27" t="s">
        <v>18</v>
      </c>
      <c r="F34" s="29">
        <v>36951</v>
      </c>
      <c r="G34" s="30">
        <v>-620000</v>
      </c>
      <c r="H34" s="8">
        <v>4.88</v>
      </c>
      <c r="I34" s="27">
        <v>-0.375</v>
      </c>
      <c r="J34" s="8">
        <v>4.9980000000000002</v>
      </c>
      <c r="K34">
        <f t="shared" si="0"/>
        <v>620000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4.6230000000000002</v>
      </c>
      <c r="P34" s="5">
        <f t="shared" si="5"/>
        <v>-159339.9999999998</v>
      </c>
    </row>
    <row r="35" spans="1:16" x14ac:dyDescent="0.2">
      <c r="A35" s="26" t="s">
        <v>40</v>
      </c>
      <c r="B35" s="27" t="s">
        <v>186</v>
      </c>
      <c r="C35" s="28" t="s">
        <v>19</v>
      </c>
      <c r="D35" s="27" t="s">
        <v>17</v>
      </c>
      <c r="E35" s="27" t="s">
        <v>20</v>
      </c>
      <c r="F35" s="29">
        <v>36951</v>
      </c>
      <c r="G35" s="30">
        <v>-620000</v>
      </c>
      <c r="H35" s="8">
        <v>4.88</v>
      </c>
      <c r="I35" s="27">
        <v>-0.375</v>
      </c>
      <c r="J35" s="8">
        <v>4.9980000000000002</v>
      </c>
      <c r="K35">
        <f t="shared" si="0"/>
        <v>620000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4.6230000000000002</v>
      </c>
      <c r="P35" s="5">
        <f t="shared" si="5"/>
        <v>0</v>
      </c>
    </row>
    <row r="36" spans="1:16" x14ac:dyDescent="0.2">
      <c r="A36" s="26" t="s">
        <v>53</v>
      </c>
      <c r="B36" s="27" t="s">
        <v>187</v>
      </c>
      <c r="C36" s="28" t="s">
        <v>19</v>
      </c>
      <c r="D36" s="27" t="s">
        <v>17</v>
      </c>
      <c r="E36" s="27" t="s">
        <v>20</v>
      </c>
      <c r="F36" s="29">
        <v>36951</v>
      </c>
      <c r="G36" s="30">
        <v>930000</v>
      </c>
      <c r="H36" s="8">
        <v>4.88</v>
      </c>
      <c r="I36" s="27">
        <v>-0.5</v>
      </c>
      <c r="J36" s="8">
        <v>4.9980000000000002</v>
      </c>
      <c r="K36">
        <f t="shared" si="0"/>
        <v>930000</v>
      </c>
      <c r="L36" t="str">
        <f t="shared" si="1"/>
        <v>BUY</v>
      </c>
      <c r="M36" t="str">
        <f t="shared" si="2"/>
        <v>PUT</v>
      </c>
      <c r="N36" t="str">
        <f t="shared" si="3"/>
        <v>BUY - PUT</v>
      </c>
      <c r="O36">
        <f t="shared" si="4"/>
        <v>4.4980000000000002</v>
      </c>
      <c r="P36" s="5">
        <f t="shared" si="5"/>
        <v>0</v>
      </c>
    </row>
    <row r="37" spans="1:16" x14ac:dyDescent="0.2">
      <c r="A37" s="26" t="s">
        <v>40</v>
      </c>
      <c r="B37" s="27" t="s">
        <v>201</v>
      </c>
      <c r="C37" s="28" t="s">
        <v>19</v>
      </c>
      <c r="D37" s="27" t="s">
        <v>17</v>
      </c>
      <c r="E37" s="27" t="s">
        <v>20</v>
      </c>
      <c r="F37" s="29">
        <v>36951</v>
      </c>
      <c r="G37" s="30">
        <v>-155000</v>
      </c>
      <c r="H37" s="8">
        <v>4.88</v>
      </c>
      <c r="I37" s="27">
        <v>-0.7</v>
      </c>
      <c r="J37" s="8">
        <v>4.9980000000000002</v>
      </c>
      <c r="K37">
        <f t="shared" si="0"/>
        <v>155000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4.298</v>
      </c>
      <c r="P37" s="5">
        <f t="shared" si="5"/>
        <v>0</v>
      </c>
    </row>
    <row r="38" spans="1:16" x14ac:dyDescent="0.2">
      <c r="A38" s="26" t="s">
        <v>47</v>
      </c>
      <c r="B38" s="27" t="s">
        <v>202</v>
      </c>
      <c r="C38" s="28" t="s">
        <v>19</v>
      </c>
      <c r="D38" s="27" t="s">
        <v>17</v>
      </c>
      <c r="E38" s="27" t="s">
        <v>20</v>
      </c>
      <c r="F38" s="29">
        <v>36951</v>
      </c>
      <c r="G38" s="30">
        <v>-155000</v>
      </c>
      <c r="H38" s="8">
        <v>4.88</v>
      </c>
      <c r="I38" s="27">
        <v>-0.7</v>
      </c>
      <c r="J38" s="8">
        <v>4.9980000000000002</v>
      </c>
      <c r="K38">
        <f t="shared" si="0"/>
        <v>155000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4.298</v>
      </c>
      <c r="P38" s="5">
        <f t="shared" si="5"/>
        <v>0</v>
      </c>
    </row>
    <row r="39" spans="1:16" x14ac:dyDescent="0.2">
      <c r="A39" s="26" t="s">
        <v>47</v>
      </c>
      <c r="B39" s="27" t="s">
        <v>203</v>
      </c>
      <c r="C39" s="28" t="s">
        <v>19</v>
      </c>
      <c r="D39" s="27" t="s">
        <v>17</v>
      </c>
      <c r="E39" s="27" t="s">
        <v>18</v>
      </c>
      <c r="F39" s="29">
        <v>36951</v>
      </c>
      <c r="G39" s="30">
        <v>155000</v>
      </c>
      <c r="H39" s="8">
        <v>4.88</v>
      </c>
      <c r="I39" s="27">
        <v>-0.3</v>
      </c>
      <c r="J39" s="8">
        <v>4.9980000000000002</v>
      </c>
      <c r="K39">
        <f t="shared" si="0"/>
        <v>155000</v>
      </c>
      <c r="L39" t="str">
        <f t="shared" si="1"/>
        <v>BUY</v>
      </c>
      <c r="M39" t="str">
        <f t="shared" si="2"/>
        <v>CALL</v>
      </c>
      <c r="N39" t="str">
        <f t="shared" si="3"/>
        <v>BUY - CALL</v>
      </c>
      <c r="O39">
        <f t="shared" si="4"/>
        <v>4.6980000000000004</v>
      </c>
      <c r="P39" s="5">
        <f t="shared" si="5"/>
        <v>28209.999999999924</v>
      </c>
    </row>
    <row r="40" spans="1:16" x14ac:dyDescent="0.2">
      <c r="A40" s="6" t="s">
        <v>40</v>
      </c>
      <c r="B40" t="s">
        <v>218</v>
      </c>
      <c r="C40" s="8" t="s">
        <v>19</v>
      </c>
      <c r="D40" t="s">
        <v>17</v>
      </c>
      <c r="E40" t="s">
        <v>18</v>
      </c>
      <c r="F40" s="9">
        <v>36951</v>
      </c>
      <c r="G40" s="10">
        <v>620000</v>
      </c>
      <c r="H40" s="8">
        <v>4.88</v>
      </c>
      <c r="I40">
        <v>-0.2</v>
      </c>
      <c r="J40" s="8">
        <v>4.9980000000000002</v>
      </c>
      <c r="K40">
        <f t="shared" si="0"/>
        <v>620000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4.798</v>
      </c>
      <c r="P40" s="5">
        <f t="shared" si="5"/>
        <v>50839.999999999905</v>
      </c>
    </row>
    <row r="41" spans="1:16" x14ac:dyDescent="0.2">
      <c r="A41" s="6" t="s">
        <v>40</v>
      </c>
      <c r="B41" t="s">
        <v>219</v>
      </c>
      <c r="C41" s="8" t="s">
        <v>19</v>
      </c>
      <c r="D41" t="s">
        <v>17</v>
      </c>
      <c r="E41" t="s">
        <v>20</v>
      </c>
      <c r="F41" s="9">
        <v>36951</v>
      </c>
      <c r="G41" s="10">
        <v>620000</v>
      </c>
      <c r="H41" s="8">
        <v>4.88</v>
      </c>
      <c r="I41">
        <v>-0.5</v>
      </c>
      <c r="J41" s="8">
        <v>4.9980000000000002</v>
      </c>
      <c r="K41">
        <f t="shared" si="0"/>
        <v>620000</v>
      </c>
      <c r="L41" t="str">
        <f t="shared" si="1"/>
        <v>BUY</v>
      </c>
      <c r="M41" t="str">
        <f t="shared" si="2"/>
        <v>PUT</v>
      </c>
      <c r="N41" t="str">
        <f t="shared" si="3"/>
        <v>BUY - PUT</v>
      </c>
      <c r="O41">
        <f t="shared" si="4"/>
        <v>4.4980000000000002</v>
      </c>
      <c r="P41" s="5">
        <f t="shared" si="5"/>
        <v>0</v>
      </c>
    </row>
    <row r="42" spans="1:16" x14ac:dyDescent="0.2">
      <c r="A42" s="6" t="s">
        <v>47</v>
      </c>
      <c r="B42" t="s">
        <v>280</v>
      </c>
      <c r="C42" s="8" t="s">
        <v>19</v>
      </c>
      <c r="D42" t="s">
        <v>17</v>
      </c>
      <c r="E42" t="s">
        <v>20</v>
      </c>
      <c r="F42" s="9">
        <v>36951</v>
      </c>
      <c r="G42" s="10">
        <v>310000</v>
      </c>
      <c r="H42" s="8">
        <v>4.88</v>
      </c>
      <c r="I42">
        <v>-0.7</v>
      </c>
      <c r="J42" s="8">
        <v>4.9980000000000002</v>
      </c>
      <c r="K42">
        <f t="shared" si="0"/>
        <v>310000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4.298</v>
      </c>
      <c r="P42" s="5">
        <f t="shared" si="5"/>
        <v>0</v>
      </c>
    </row>
    <row r="43" spans="1:16" x14ac:dyDescent="0.2">
      <c r="A43" t="s">
        <v>47</v>
      </c>
      <c r="B43" t="s">
        <v>289</v>
      </c>
      <c r="C43" s="8" t="s">
        <v>19</v>
      </c>
      <c r="D43" t="s">
        <v>17</v>
      </c>
      <c r="E43" t="s">
        <v>20</v>
      </c>
      <c r="F43" s="11">
        <v>36951</v>
      </c>
      <c r="G43" s="10">
        <v>310000</v>
      </c>
      <c r="H43" s="8">
        <v>4.88</v>
      </c>
      <c r="I43">
        <v>-0.7</v>
      </c>
      <c r="J43" s="8">
        <v>4.9980000000000002</v>
      </c>
      <c r="K43">
        <f t="shared" si="0"/>
        <v>310000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4.298</v>
      </c>
      <c r="P43" s="5">
        <f t="shared" si="5"/>
        <v>0</v>
      </c>
    </row>
    <row r="44" spans="1:16" x14ac:dyDescent="0.2">
      <c r="A44" t="s">
        <v>47</v>
      </c>
      <c r="B44" t="s">
        <v>304</v>
      </c>
      <c r="C44" s="8" t="s">
        <v>19</v>
      </c>
      <c r="D44" t="s">
        <v>17</v>
      </c>
      <c r="E44" t="s">
        <v>20</v>
      </c>
      <c r="F44" s="9">
        <v>36951</v>
      </c>
      <c r="G44" s="10">
        <v>310000</v>
      </c>
      <c r="H44" s="8">
        <v>4.88</v>
      </c>
      <c r="I44" s="23">
        <v>-1</v>
      </c>
      <c r="J44" s="8">
        <v>4.9980000000000002</v>
      </c>
      <c r="K44">
        <f t="shared" si="0"/>
        <v>310000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3.9980000000000002</v>
      </c>
      <c r="P44" s="5">
        <f t="shared" si="5"/>
        <v>0</v>
      </c>
    </row>
    <row r="45" spans="1:16" x14ac:dyDescent="0.2">
      <c r="A45" s="26" t="s">
        <v>47</v>
      </c>
      <c r="B45" s="27" t="s">
        <v>377</v>
      </c>
      <c r="C45" s="28" t="s">
        <v>19</v>
      </c>
      <c r="D45" s="27" t="s">
        <v>17</v>
      </c>
      <c r="E45" s="27" t="s">
        <v>20</v>
      </c>
      <c r="F45" s="29">
        <v>36951</v>
      </c>
      <c r="G45" s="30">
        <v>500000</v>
      </c>
      <c r="H45" s="8">
        <v>4.88</v>
      </c>
      <c r="I45" s="27">
        <v>-0.5</v>
      </c>
      <c r="J45" s="8">
        <v>4.9980000000000002</v>
      </c>
      <c r="K45">
        <f t="shared" si="0"/>
        <v>500000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4.4980000000000002</v>
      </c>
      <c r="P45" s="5">
        <f t="shared" si="5"/>
        <v>0</v>
      </c>
    </row>
    <row r="46" spans="1:16" x14ac:dyDescent="0.2">
      <c r="A46" s="26" t="s">
        <v>46</v>
      </c>
      <c r="B46" s="27" t="s">
        <v>378</v>
      </c>
      <c r="C46" s="28" t="s">
        <v>19</v>
      </c>
      <c r="D46" s="27" t="s">
        <v>17</v>
      </c>
      <c r="E46" s="27" t="s">
        <v>20</v>
      </c>
      <c r="F46" s="29">
        <v>36951</v>
      </c>
      <c r="G46" s="30">
        <v>310000</v>
      </c>
      <c r="H46" s="8">
        <v>4.88</v>
      </c>
      <c r="I46" s="27">
        <v>-0.5</v>
      </c>
      <c r="J46" s="8">
        <v>4.9980000000000002</v>
      </c>
      <c r="K46">
        <f t="shared" si="0"/>
        <v>310000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4.4980000000000002</v>
      </c>
      <c r="P46" s="5">
        <f t="shared" si="5"/>
        <v>0</v>
      </c>
    </row>
    <row r="47" spans="1:16" x14ac:dyDescent="0.2">
      <c r="A47" s="26" t="s">
        <v>29</v>
      </c>
      <c r="B47" s="27" t="s">
        <v>379</v>
      </c>
      <c r="C47" s="28" t="s">
        <v>19</v>
      </c>
      <c r="D47" s="27" t="s">
        <v>17</v>
      </c>
      <c r="E47" s="27" t="s">
        <v>20</v>
      </c>
      <c r="F47" s="29">
        <v>36951</v>
      </c>
      <c r="G47" s="30">
        <v>300000</v>
      </c>
      <c r="H47" s="8">
        <v>4.88</v>
      </c>
      <c r="I47" s="27">
        <v>-0.5</v>
      </c>
      <c r="J47" s="8">
        <v>4.9980000000000002</v>
      </c>
      <c r="K47">
        <f t="shared" si="0"/>
        <v>300000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4.4980000000000002</v>
      </c>
      <c r="P47" s="5">
        <f t="shared" si="5"/>
        <v>0</v>
      </c>
    </row>
    <row r="48" spans="1:16" x14ac:dyDescent="0.2">
      <c r="A48" s="26" t="s">
        <v>29</v>
      </c>
      <c r="B48" s="27" t="s">
        <v>380</v>
      </c>
      <c r="C48" s="28" t="s">
        <v>19</v>
      </c>
      <c r="D48" s="27" t="s">
        <v>17</v>
      </c>
      <c r="E48" s="27" t="s">
        <v>20</v>
      </c>
      <c r="F48" s="29">
        <v>36951</v>
      </c>
      <c r="G48" s="30">
        <v>150000</v>
      </c>
      <c r="H48" s="8">
        <v>4.88</v>
      </c>
      <c r="I48" s="27">
        <v>-0.5</v>
      </c>
      <c r="J48" s="8">
        <v>4.9980000000000002</v>
      </c>
      <c r="K48">
        <f t="shared" si="0"/>
        <v>150000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4.4980000000000002</v>
      </c>
      <c r="P48" s="5">
        <f t="shared" si="5"/>
        <v>0</v>
      </c>
    </row>
    <row r="49" spans="1:16" x14ac:dyDescent="0.2">
      <c r="A49" s="26" t="s">
        <v>47</v>
      </c>
      <c r="B49" s="27" t="s">
        <v>381</v>
      </c>
      <c r="C49" s="28" t="s">
        <v>19</v>
      </c>
      <c r="D49" s="27" t="s">
        <v>17</v>
      </c>
      <c r="E49" s="27" t="s">
        <v>20</v>
      </c>
      <c r="F49" s="29">
        <v>36951</v>
      </c>
      <c r="G49" s="30">
        <v>500000</v>
      </c>
      <c r="H49" s="8">
        <v>4.88</v>
      </c>
      <c r="I49" s="27">
        <v>-0.5</v>
      </c>
      <c r="J49" s="8">
        <v>4.9980000000000002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4.4980000000000002</v>
      </c>
      <c r="P49" s="5">
        <f t="shared" si="5"/>
        <v>0</v>
      </c>
    </row>
    <row r="50" spans="1:16" x14ac:dyDescent="0.2">
      <c r="A50" s="6" t="s">
        <v>47</v>
      </c>
      <c r="B50" t="s">
        <v>397</v>
      </c>
      <c r="C50" s="8" t="s">
        <v>19</v>
      </c>
      <c r="D50" t="s">
        <v>17</v>
      </c>
      <c r="E50" t="s">
        <v>20</v>
      </c>
      <c r="F50" s="9">
        <v>36951</v>
      </c>
      <c r="G50" s="10">
        <v>500000</v>
      </c>
      <c r="H50" s="8">
        <v>4.88</v>
      </c>
      <c r="I50">
        <v>-0.3</v>
      </c>
      <c r="J50" s="8">
        <v>4.9980000000000002</v>
      </c>
      <c r="K50">
        <f t="shared" si="0"/>
        <v>500000</v>
      </c>
      <c r="L50" t="str">
        <f t="shared" si="1"/>
        <v>BUY</v>
      </c>
      <c r="M50" t="str">
        <f t="shared" si="2"/>
        <v>PUT</v>
      </c>
      <c r="N50" t="str">
        <f t="shared" si="3"/>
        <v>BUY - PUT</v>
      </c>
      <c r="O50">
        <f t="shared" si="4"/>
        <v>4.6980000000000004</v>
      </c>
      <c r="P50" s="5">
        <f t="shared" si="5"/>
        <v>0</v>
      </c>
    </row>
    <row r="51" spans="1:16" x14ac:dyDescent="0.2">
      <c r="A51" t="s">
        <v>25</v>
      </c>
      <c r="B51" t="s">
        <v>96</v>
      </c>
      <c r="C51" s="8" t="s">
        <v>220</v>
      </c>
      <c r="D51" t="s">
        <v>17</v>
      </c>
      <c r="E51" t="s">
        <v>20</v>
      </c>
      <c r="F51" s="9">
        <v>36951</v>
      </c>
      <c r="G51" s="10">
        <v>-620000</v>
      </c>
      <c r="H51" s="8">
        <v>5.01</v>
      </c>
      <c r="I51">
        <v>-0.3</v>
      </c>
      <c r="J51" s="8">
        <v>4.9980000000000002</v>
      </c>
      <c r="K51">
        <f t="shared" si="0"/>
        <v>620000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4.6980000000000004</v>
      </c>
      <c r="P51" s="5">
        <f t="shared" si="5"/>
        <v>0</v>
      </c>
    </row>
    <row r="52" spans="1:16" x14ac:dyDescent="0.2">
      <c r="A52" t="s">
        <v>24</v>
      </c>
      <c r="B52" t="s">
        <v>97</v>
      </c>
      <c r="C52" s="8" t="s">
        <v>220</v>
      </c>
      <c r="D52" t="s">
        <v>17</v>
      </c>
      <c r="E52" t="s">
        <v>20</v>
      </c>
      <c r="F52" s="9">
        <v>36951</v>
      </c>
      <c r="G52" s="10">
        <v>-310000</v>
      </c>
      <c r="H52" s="8">
        <v>5.01</v>
      </c>
      <c r="I52" s="23">
        <v>-0.3</v>
      </c>
      <c r="J52" s="8">
        <v>4.9980000000000002</v>
      </c>
      <c r="K52">
        <f t="shared" si="0"/>
        <v>310000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4.6980000000000004</v>
      </c>
      <c r="P52" s="5">
        <f t="shared" si="5"/>
        <v>0</v>
      </c>
    </row>
    <row r="53" spans="1:16" x14ac:dyDescent="0.2">
      <c r="A53" t="s">
        <v>24</v>
      </c>
      <c r="B53" t="s">
        <v>119</v>
      </c>
      <c r="C53" s="8" t="s">
        <v>220</v>
      </c>
      <c r="D53" t="s">
        <v>17</v>
      </c>
      <c r="E53" t="s">
        <v>20</v>
      </c>
      <c r="F53" s="9">
        <v>36951</v>
      </c>
      <c r="G53" s="10">
        <v>-310000</v>
      </c>
      <c r="H53" s="8">
        <v>5.01</v>
      </c>
      <c r="I53" s="23">
        <v>-0.25</v>
      </c>
      <c r="J53" s="8">
        <v>4.9980000000000002</v>
      </c>
      <c r="K53">
        <f t="shared" si="0"/>
        <v>310000</v>
      </c>
      <c r="L53" t="str">
        <f t="shared" si="1"/>
        <v>SELL</v>
      </c>
      <c r="M53" t="str">
        <f t="shared" si="2"/>
        <v>PUT</v>
      </c>
      <c r="N53" t="str">
        <f t="shared" si="3"/>
        <v>SELL - PUT</v>
      </c>
      <c r="O53">
        <f t="shared" si="4"/>
        <v>4.7480000000000002</v>
      </c>
      <c r="P53" s="5">
        <f t="shared" si="5"/>
        <v>0</v>
      </c>
    </row>
    <row r="54" spans="1:16" x14ac:dyDescent="0.2">
      <c r="A54" t="s">
        <v>24</v>
      </c>
      <c r="B54" t="s">
        <v>123</v>
      </c>
      <c r="C54" s="8" t="s">
        <v>220</v>
      </c>
      <c r="D54" t="s">
        <v>17</v>
      </c>
      <c r="E54" t="s">
        <v>18</v>
      </c>
      <c r="F54" s="9">
        <v>36951</v>
      </c>
      <c r="G54" s="10">
        <v>-310000</v>
      </c>
      <c r="H54" s="8">
        <v>5.01</v>
      </c>
      <c r="I54" s="23">
        <v>-0.15</v>
      </c>
      <c r="J54" s="8">
        <v>4.9980000000000002</v>
      </c>
      <c r="K54">
        <f t="shared" si="0"/>
        <v>310000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4.8479999999999999</v>
      </c>
      <c r="P54" s="5">
        <f t="shared" si="5"/>
        <v>-50219.999999999978</v>
      </c>
    </row>
    <row r="55" spans="1:16" x14ac:dyDescent="0.2">
      <c r="A55" t="s">
        <v>25</v>
      </c>
      <c r="B55" t="s">
        <v>135</v>
      </c>
      <c r="C55" s="8" t="s">
        <v>220</v>
      </c>
      <c r="D55" t="s">
        <v>17</v>
      </c>
      <c r="E55" t="s">
        <v>18</v>
      </c>
      <c r="F55" s="9">
        <v>36951</v>
      </c>
      <c r="G55" s="10">
        <v>310000</v>
      </c>
      <c r="H55" s="8">
        <v>5.01</v>
      </c>
      <c r="I55" s="23">
        <v>-0.15</v>
      </c>
      <c r="J55" s="8">
        <v>4.9980000000000002</v>
      </c>
      <c r="K55">
        <f t="shared" si="0"/>
        <v>310000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4.8479999999999999</v>
      </c>
      <c r="P55" s="5">
        <f t="shared" si="5"/>
        <v>50219.999999999978</v>
      </c>
    </row>
    <row r="56" spans="1:16" x14ac:dyDescent="0.2">
      <c r="A56" s="6" t="s">
        <v>26</v>
      </c>
      <c r="B56" t="s">
        <v>215</v>
      </c>
      <c r="C56" s="8" t="s">
        <v>220</v>
      </c>
      <c r="D56" t="s">
        <v>17</v>
      </c>
      <c r="E56" t="s">
        <v>20</v>
      </c>
      <c r="F56" s="9">
        <v>36951</v>
      </c>
      <c r="G56" s="10">
        <v>-1000000</v>
      </c>
      <c r="H56" s="8">
        <v>5.01</v>
      </c>
      <c r="I56">
        <v>-0.12</v>
      </c>
      <c r="J56" s="8">
        <v>4.9980000000000002</v>
      </c>
      <c r="K56">
        <f t="shared" si="0"/>
        <v>1000000</v>
      </c>
      <c r="L56" t="str">
        <f t="shared" si="1"/>
        <v>SELL</v>
      </c>
      <c r="M56" t="str">
        <f t="shared" si="2"/>
        <v>PUT</v>
      </c>
      <c r="N56" t="str">
        <f t="shared" si="3"/>
        <v>SELL - PUT</v>
      </c>
      <c r="O56">
        <f t="shared" si="4"/>
        <v>4.8780000000000001</v>
      </c>
      <c r="P56" s="5">
        <f t="shared" si="5"/>
        <v>0</v>
      </c>
    </row>
    <row r="57" spans="1:16" x14ac:dyDescent="0.2">
      <c r="A57" s="6" t="s">
        <v>25</v>
      </c>
      <c r="B57" t="s">
        <v>216</v>
      </c>
      <c r="C57" s="8" t="s">
        <v>220</v>
      </c>
      <c r="D57" t="s">
        <v>17</v>
      </c>
      <c r="E57" t="s">
        <v>20</v>
      </c>
      <c r="F57" s="9">
        <v>36951</v>
      </c>
      <c r="G57" s="10">
        <v>-310000</v>
      </c>
      <c r="H57" s="8">
        <v>5.01</v>
      </c>
      <c r="I57">
        <v>-0.25</v>
      </c>
      <c r="J57" s="8">
        <v>4.9980000000000002</v>
      </c>
      <c r="K57">
        <f t="shared" si="0"/>
        <v>310000</v>
      </c>
      <c r="L57" t="str">
        <f t="shared" si="1"/>
        <v>SELL</v>
      </c>
      <c r="M57" t="str">
        <f t="shared" si="2"/>
        <v>PUT</v>
      </c>
      <c r="N57" t="str">
        <f t="shared" si="3"/>
        <v>SELL - PUT</v>
      </c>
      <c r="O57">
        <f t="shared" si="4"/>
        <v>4.7480000000000002</v>
      </c>
      <c r="P57" s="5">
        <f t="shared" si="5"/>
        <v>0</v>
      </c>
    </row>
    <row r="58" spans="1:16" x14ac:dyDescent="0.2">
      <c r="A58" t="s">
        <v>26</v>
      </c>
      <c r="B58" t="s">
        <v>321</v>
      </c>
      <c r="C58" s="8" t="s">
        <v>21</v>
      </c>
      <c r="D58" t="s">
        <v>17</v>
      </c>
      <c r="E58" t="s">
        <v>322</v>
      </c>
      <c r="F58" s="9">
        <v>36951</v>
      </c>
      <c r="G58" s="10">
        <v>1240000</v>
      </c>
      <c r="H58" s="8">
        <v>5.63</v>
      </c>
      <c r="I58" s="23">
        <v>1.25</v>
      </c>
      <c r="J58" s="8">
        <v>4.9980000000000002</v>
      </c>
      <c r="K58">
        <f t="shared" si="0"/>
        <v>1240000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6.2480000000000002</v>
      </c>
      <c r="P58" s="5">
        <f t="shared" si="5"/>
        <v>0</v>
      </c>
    </row>
    <row r="59" spans="1:16" x14ac:dyDescent="0.2">
      <c r="A59" t="s">
        <v>318</v>
      </c>
      <c r="B59" t="s">
        <v>323</v>
      </c>
      <c r="C59" s="8" t="s">
        <v>21</v>
      </c>
      <c r="D59" t="s">
        <v>17</v>
      </c>
      <c r="E59" t="s">
        <v>18</v>
      </c>
      <c r="F59" s="9">
        <v>36951</v>
      </c>
      <c r="G59" s="10">
        <v>-310000</v>
      </c>
      <c r="H59" s="8">
        <v>5.63</v>
      </c>
      <c r="I59" s="23">
        <v>1.25</v>
      </c>
      <c r="J59" s="8">
        <v>4.9980000000000002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6.2480000000000002</v>
      </c>
      <c r="P59" s="5">
        <f t="shared" si="5"/>
        <v>0</v>
      </c>
    </row>
    <row r="60" spans="1:16" x14ac:dyDescent="0.2">
      <c r="A60" s="26" t="s">
        <v>30</v>
      </c>
      <c r="B60" s="27" t="s">
        <v>56</v>
      </c>
      <c r="C60" s="28" t="s">
        <v>21</v>
      </c>
      <c r="D60" s="27" t="s">
        <v>17</v>
      </c>
      <c r="E60" s="27" t="s">
        <v>20</v>
      </c>
      <c r="F60" s="29">
        <v>36951</v>
      </c>
      <c r="G60" s="30">
        <v>500000</v>
      </c>
      <c r="H60" s="8">
        <v>5.63</v>
      </c>
      <c r="I60" s="27">
        <v>0.75</v>
      </c>
      <c r="J60" s="8">
        <v>4.9980000000000002</v>
      </c>
      <c r="K60">
        <f t="shared" si="0"/>
        <v>500000</v>
      </c>
      <c r="L60" t="str">
        <f t="shared" si="1"/>
        <v>BUY</v>
      </c>
      <c r="M60" t="str">
        <f t="shared" si="2"/>
        <v>PUT</v>
      </c>
      <c r="N60" t="str">
        <f t="shared" si="3"/>
        <v>BUY - PUT</v>
      </c>
      <c r="O60">
        <f t="shared" si="4"/>
        <v>5.7480000000000002</v>
      </c>
      <c r="P60" s="5">
        <f t="shared" si="5"/>
        <v>59000.00000000016</v>
      </c>
    </row>
    <row r="61" spans="1:16" x14ac:dyDescent="0.2">
      <c r="A61" s="26" t="s">
        <v>28</v>
      </c>
      <c r="B61" s="27" t="s">
        <v>57</v>
      </c>
      <c r="C61" s="28" t="s">
        <v>21</v>
      </c>
      <c r="D61" s="27" t="s">
        <v>17</v>
      </c>
      <c r="E61" s="27" t="s">
        <v>18</v>
      </c>
      <c r="F61" s="29">
        <v>36951</v>
      </c>
      <c r="G61" s="30">
        <v>-500000</v>
      </c>
      <c r="H61" s="8">
        <v>5.63</v>
      </c>
      <c r="I61" s="27">
        <v>1.1499999999999999</v>
      </c>
      <c r="J61" s="8">
        <v>4.9980000000000002</v>
      </c>
      <c r="K61">
        <f t="shared" si="0"/>
        <v>500000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6.1479999999999997</v>
      </c>
      <c r="P61" s="5">
        <f t="shared" si="5"/>
        <v>0</v>
      </c>
    </row>
    <row r="62" spans="1:16" x14ac:dyDescent="0.2">
      <c r="A62" s="26" t="s">
        <v>28</v>
      </c>
      <c r="B62" s="27" t="s">
        <v>58</v>
      </c>
      <c r="C62" s="28" t="s">
        <v>21</v>
      </c>
      <c r="D62" s="27" t="s">
        <v>17</v>
      </c>
      <c r="E62" s="27" t="s">
        <v>18</v>
      </c>
      <c r="F62" s="29">
        <v>36951</v>
      </c>
      <c r="G62" s="30">
        <v>-250000</v>
      </c>
      <c r="H62" s="8">
        <v>5.63</v>
      </c>
      <c r="I62" s="27">
        <v>1.1499999999999999</v>
      </c>
      <c r="J62" s="8">
        <v>4.9980000000000002</v>
      </c>
      <c r="K62">
        <f t="shared" si="0"/>
        <v>250000</v>
      </c>
      <c r="L62" t="str">
        <f t="shared" si="1"/>
        <v>SELL</v>
      </c>
      <c r="M62" t="str">
        <f t="shared" si="2"/>
        <v>CALL</v>
      </c>
      <c r="N62" t="str">
        <f t="shared" si="3"/>
        <v>SELL - CALL</v>
      </c>
      <c r="O62">
        <f t="shared" si="4"/>
        <v>6.1479999999999997</v>
      </c>
      <c r="P62" s="5">
        <f t="shared" si="5"/>
        <v>0</v>
      </c>
    </row>
    <row r="63" spans="1:16" x14ac:dyDescent="0.2">
      <c r="A63" s="26" t="s">
        <v>28</v>
      </c>
      <c r="B63" s="27" t="s">
        <v>59</v>
      </c>
      <c r="C63" s="28" t="s">
        <v>21</v>
      </c>
      <c r="D63" s="27" t="s">
        <v>17</v>
      </c>
      <c r="E63" s="27" t="s">
        <v>20</v>
      </c>
      <c r="F63" s="29">
        <v>36951</v>
      </c>
      <c r="G63" s="30">
        <v>-250000</v>
      </c>
      <c r="H63" s="8">
        <v>5.63</v>
      </c>
      <c r="I63" s="27">
        <v>1.1499999999999999</v>
      </c>
      <c r="J63" s="8">
        <v>4.9980000000000002</v>
      </c>
      <c r="K63">
        <f t="shared" si="0"/>
        <v>250000</v>
      </c>
      <c r="L63" t="str">
        <f t="shared" si="1"/>
        <v>SELL</v>
      </c>
      <c r="M63" t="str">
        <f t="shared" si="2"/>
        <v>PUT</v>
      </c>
      <c r="N63" t="str">
        <f t="shared" si="3"/>
        <v>SELL - PUT</v>
      </c>
      <c r="O63">
        <f t="shared" si="4"/>
        <v>6.1479999999999997</v>
      </c>
      <c r="P63" s="5">
        <f t="shared" si="5"/>
        <v>-129499.99999999994</v>
      </c>
    </row>
    <row r="64" spans="1:16" x14ac:dyDescent="0.2">
      <c r="A64" s="26" t="s">
        <v>25</v>
      </c>
      <c r="B64" s="27" t="s">
        <v>60</v>
      </c>
      <c r="C64" s="28" t="s">
        <v>21</v>
      </c>
      <c r="D64" s="27" t="s">
        <v>17</v>
      </c>
      <c r="E64" s="27" t="s">
        <v>18</v>
      </c>
      <c r="F64" s="29">
        <v>36951</v>
      </c>
      <c r="G64" s="30">
        <v>620000</v>
      </c>
      <c r="H64" s="8">
        <v>5.63</v>
      </c>
      <c r="I64" s="27">
        <v>2.2000000000000002</v>
      </c>
      <c r="J64" s="8">
        <v>4.9980000000000002</v>
      </c>
      <c r="K64">
        <f t="shared" si="0"/>
        <v>620000</v>
      </c>
      <c r="L64" t="str">
        <f t="shared" si="1"/>
        <v>BUY</v>
      </c>
      <c r="M64" t="str">
        <f t="shared" si="2"/>
        <v>CALL</v>
      </c>
      <c r="N64" t="str">
        <f t="shared" si="3"/>
        <v>BUY - CALL</v>
      </c>
      <c r="O64">
        <f t="shared" si="4"/>
        <v>7.1980000000000004</v>
      </c>
      <c r="P64" s="5">
        <f t="shared" si="5"/>
        <v>0</v>
      </c>
    </row>
    <row r="65" spans="1:16" x14ac:dyDescent="0.2">
      <c r="A65" s="26" t="s">
        <v>37</v>
      </c>
      <c r="B65" s="27" t="s">
        <v>61</v>
      </c>
      <c r="C65" s="28" t="s">
        <v>21</v>
      </c>
      <c r="D65" s="27" t="s">
        <v>17</v>
      </c>
      <c r="E65" s="27" t="s">
        <v>20</v>
      </c>
      <c r="F65" s="29">
        <v>36951</v>
      </c>
      <c r="G65" s="30">
        <v>500000</v>
      </c>
      <c r="H65" s="8">
        <v>5.63</v>
      </c>
      <c r="I65" s="27">
        <v>0.7</v>
      </c>
      <c r="J65" s="8">
        <v>4.9980000000000002</v>
      </c>
      <c r="K65">
        <f t="shared" si="0"/>
        <v>500000</v>
      </c>
      <c r="L65" t="str">
        <f t="shared" si="1"/>
        <v>BUY</v>
      </c>
      <c r="M65" t="str">
        <f t="shared" si="2"/>
        <v>PUT</v>
      </c>
      <c r="N65" t="str">
        <f t="shared" si="3"/>
        <v>BUY - PUT</v>
      </c>
      <c r="O65">
        <f t="shared" si="4"/>
        <v>5.6980000000000004</v>
      </c>
      <c r="P65" s="5">
        <f t="shared" si="5"/>
        <v>34000.000000000255</v>
      </c>
    </row>
    <row r="66" spans="1:16" x14ac:dyDescent="0.2">
      <c r="A66" s="6" t="s">
        <v>25</v>
      </c>
      <c r="B66" t="s">
        <v>62</v>
      </c>
      <c r="C66" s="8" t="s">
        <v>21</v>
      </c>
      <c r="D66" t="s">
        <v>17</v>
      </c>
      <c r="E66" t="s">
        <v>18</v>
      </c>
      <c r="F66" s="9">
        <v>36951</v>
      </c>
      <c r="G66" s="10">
        <v>310000</v>
      </c>
      <c r="H66" s="8">
        <v>5.63</v>
      </c>
      <c r="I66">
        <v>2.2000000000000002</v>
      </c>
      <c r="J66" s="8">
        <v>4.9980000000000002</v>
      </c>
      <c r="K66">
        <f t="shared" si="0"/>
        <v>310000</v>
      </c>
      <c r="L66" t="str">
        <f t="shared" si="1"/>
        <v>BUY</v>
      </c>
      <c r="M66" t="str">
        <f t="shared" si="2"/>
        <v>CALL</v>
      </c>
      <c r="N66" t="str">
        <f t="shared" si="3"/>
        <v>BUY - CALL</v>
      </c>
      <c r="O66">
        <f t="shared" si="4"/>
        <v>7.1980000000000004</v>
      </c>
      <c r="P66" s="5">
        <f t="shared" si="5"/>
        <v>0</v>
      </c>
    </row>
    <row r="67" spans="1:16" x14ac:dyDescent="0.2">
      <c r="A67" t="s">
        <v>28</v>
      </c>
      <c r="B67" t="s">
        <v>63</v>
      </c>
      <c r="C67" s="8" t="s">
        <v>21</v>
      </c>
      <c r="D67" t="s">
        <v>17</v>
      </c>
      <c r="E67" t="s">
        <v>18</v>
      </c>
      <c r="F67" s="9">
        <v>36951</v>
      </c>
      <c r="G67" s="10">
        <v>-1000000</v>
      </c>
      <c r="H67" s="8">
        <v>5.63</v>
      </c>
      <c r="I67" s="23">
        <v>1.1499999999999999</v>
      </c>
      <c r="J67" s="8">
        <v>4.9980000000000002</v>
      </c>
      <c r="K67">
        <f t="shared" si="0"/>
        <v>1000000</v>
      </c>
      <c r="L67" t="str">
        <f t="shared" si="1"/>
        <v>SELL</v>
      </c>
      <c r="M67" t="str">
        <f t="shared" si="2"/>
        <v>CALL</v>
      </c>
      <c r="N67" t="str">
        <f t="shared" si="3"/>
        <v>SELL - CALL</v>
      </c>
      <c r="O67">
        <f t="shared" si="4"/>
        <v>6.1479999999999997</v>
      </c>
      <c r="P67" s="5">
        <f t="shared" si="5"/>
        <v>0</v>
      </c>
    </row>
    <row r="68" spans="1:16" x14ac:dyDescent="0.2">
      <c r="A68" s="6" t="s">
        <v>37</v>
      </c>
      <c r="B68" t="s">
        <v>64</v>
      </c>
      <c r="C68" s="8" t="s">
        <v>21</v>
      </c>
      <c r="D68" t="s">
        <v>17</v>
      </c>
      <c r="E68" t="s">
        <v>18</v>
      </c>
      <c r="F68" s="9">
        <v>36951</v>
      </c>
      <c r="G68" s="10">
        <v>310000</v>
      </c>
      <c r="H68" s="8">
        <v>5.63</v>
      </c>
      <c r="I68">
        <v>1.1499999999999999</v>
      </c>
      <c r="J68" s="8">
        <v>4.9980000000000002</v>
      </c>
      <c r="K68">
        <f t="shared" ref="K68:K131" si="6">ABS(G68)</f>
        <v>310000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6.1479999999999997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s="26" t="s">
        <v>25</v>
      </c>
      <c r="B69" s="27" t="s">
        <v>65</v>
      </c>
      <c r="C69" s="28" t="s">
        <v>21</v>
      </c>
      <c r="D69" s="27" t="s">
        <v>17</v>
      </c>
      <c r="E69" s="27" t="s">
        <v>18</v>
      </c>
      <c r="F69" s="29">
        <v>36951</v>
      </c>
      <c r="G69" s="30">
        <v>1000000</v>
      </c>
      <c r="H69" s="8">
        <v>5.63</v>
      </c>
      <c r="I69" s="27">
        <v>2</v>
      </c>
      <c r="J69" s="8">
        <v>4.9980000000000002</v>
      </c>
      <c r="K69">
        <f t="shared" si="6"/>
        <v>1000000</v>
      </c>
      <c r="L69" t="str">
        <f t="shared" si="7"/>
        <v>BUY</v>
      </c>
      <c r="M69" t="str">
        <f t="shared" si="8"/>
        <v>CALL</v>
      </c>
      <c r="N69" t="str">
        <f t="shared" si="9"/>
        <v>BUY - CALL</v>
      </c>
      <c r="O69">
        <f t="shared" si="10"/>
        <v>6.9980000000000002</v>
      </c>
      <c r="P69" s="5">
        <f t="shared" si="11"/>
        <v>0</v>
      </c>
    </row>
    <row r="70" spans="1:16" x14ac:dyDescent="0.2">
      <c r="A70" s="26" t="s">
        <v>37</v>
      </c>
      <c r="B70" s="27" t="s">
        <v>66</v>
      </c>
      <c r="C70" s="28" t="s">
        <v>21</v>
      </c>
      <c r="D70" s="27" t="s">
        <v>17</v>
      </c>
      <c r="E70" s="27" t="s">
        <v>18</v>
      </c>
      <c r="F70" s="29">
        <v>36951</v>
      </c>
      <c r="G70" s="30">
        <v>-310000</v>
      </c>
      <c r="H70" s="8">
        <v>5.63</v>
      </c>
      <c r="I70" s="27">
        <v>2.2000000000000002</v>
      </c>
      <c r="J70" s="8">
        <v>4.9980000000000002</v>
      </c>
      <c r="K70">
        <f t="shared" si="6"/>
        <v>310000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7.1980000000000004</v>
      </c>
      <c r="P70" s="5">
        <f t="shared" si="11"/>
        <v>0</v>
      </c>
    </row>
    <row r="71" spans="1:16" x14ac:dyDescent="0.2">
      <c r="A71" s="26" t="s">
        <v>26</v>
      </c>
      <c r="B71" s="27" t="s">
        <v>67</v>
      </c>
      <c r="C71" s="28" t="s">
        <v>21</v>
      </c>
      <c r="D71" s="27" t="s">
        <v>17</v>
      </c>
      <c r="E71" s="27" t="s">
        <v>18</v>
      </c>
      <c r="F71" s="29">
        <v>36951</v>
      </c>
      <c r="G71" s="30">
        <v>-500000</v>
      </c>
      <c r="H71" s="8">
        <v>5.63</v>
      </c>
      <c r="I71" s="27">
        <v>1.6</v>
      </c>
      <c r="J71" s="8">
        <v>4.9980000000000002</v>
      </c>
      <c r="K71">
        <f t="shared" si="6"/>
        <v>500000</v>
      </c>
      <c r="L71" t="str">
        <f t="shared" si="7"/>
        <v>SELL</v>
      </c>
      <c r="M71" t="str">
        <f t="shared" si="8"/>
        <v>CALL</v>
      </c>
      <c r="N71" t="str">
        <f t="shared" si="9"/>
        <v>SELL - CALL</v>
      </c>
      <c r="O71">
        <f t="shared" si="10"/>
        <v>6.5980000000000008</v>
      </c>
      <c r="P71" s="5">
        <f t="shared" si="11"/>
        <v>0</v>
      </c>
    </row>
    <row r="72" spans="1:16" x14ac:dyDescent="0.2">
      <c r="A72" s="26" t="s">
        <v>26</v>
      </c>
      <c r="B72" s="27" t="s">
        <v>68</v>
      </c>
      <c r="C72" s="28" t="s">
        <v>21</v>
      </c>
      <c r="D72" s="27" t="s">
        <v>17</v>
      </c>
      <c r="E72" s="27" t="s">
        <v>18</v>
      </c>
      <c r="F72" s="29">
        <v>36951</v>
      </c>
      <c r="G72" s="30">
        <v>500000</v>
      </c>
      <c r="H72" s="8">
        <v>5.63</v>
      </c>
      <c r="I72" s="27">
        <v>2.1</v>
      </c>
      <c r="J72" s="8">
        <v>4.9980000000000002</v>
      </c>
      <c r="K72">
        <f t="shared" si="6"/>
        <v>500000</v>
      </c>
      <c r="L72" t="str">
        <f t="shared" si="7"/>
        <v>BUY</v>
      </c>
      <c r="M72" t="str">
        <f t="shared" si="8"/>
        <v>CALL</v>
      </c>
      <c r="N72" t="str">
        <f t="shared" si="9"/>
        <v>BUY - CALL</v>
      </c>
      <c r="O72">
        <f t="shared" si="10"/>
        <v>7.0980000000000008</v>
      </c>
      <c r="P72" s="5">
        <f t="shared" si="11"/>
        <v>0</v>
      </c>
    </row>
    <row r="73" spans="1:16" x14ac:dyDescent="0.2">
      <c r="A73" s="26" t="s">
        <v>40</v>
      </c>
      <c r="B73" s="27" t="s">
        <v>69</v>
      </c>
      <c r="C73" s="28" t="s">
        <v>21</v>
      </c>
      <c r="D73" s="27" t="s">
        <v>17</v>
      </c>
      <c r="E73" s="27" t="s">
        <v>18</v>
      </c>
      <c r="F73" s="29">
        <v>36951</v>
      </c>
      <c r="G73" s="30">
        <v>-310000</v>
      </c>
      <c r="H73" s="8">
        <v>5.63</v>
      </c>
      <c r="I73" s="27">
        <v>1.6</v>
      </c>
      <c r="J73" s="8">
        <v>4.9980000000000002</v>
      </c>
      <c r="K73">
        <f t="shared" si="6"/>
        <v>310000</v>
      </c>
      <c r="L73" t="str">
        <f t="shared" si="7"/>
        <v>SELL</v>
      </c>
      <c r="M73" t="str">
        <f t="shared" si="8"/>
        <v>CALL</v>
      </c>
      <c r="N73" t="str">
        <f t="shared" si="9"/>
        <v>SELL - CALL</v>
      </c>
      <c r="O73">
        <f t="shared" si="10"/>
        <v>6.5980000000000008</v>
      </c>
      <c r="P73" s="5">
        <f t="shared" si="11"/>
        <v>0</v>
      </c>
    </row>
    <row r="74" spans="1:16" x14ac:dyDescent="0.2">
      <c r="A74" s="26" t="s">
        <v>40</v>
      </c>
      <c r="B74" s="27" t="s">
        <v>70</v>
      </c>
      <c r="C74" s="28" t="s">
        <v>21</v>
      </c>
      <c r="D74" s="27" t="s">
        <v>17</v>
      </c>
      <c r="E74" s="27" t="s">
        <v>18</v>
      </c>
      <c r="F74" s="29">
        <v>36951</v>
      </c>
      <c r="G74" s="30">
        <v>310000</v>
      </c>
      <c r="H74" s="8">
        <v>5.63</v>
      </c>
      <c r="I74" s="27">
        <v>2.1</v>
      </c>
      <c r="J74" s="8">
        <v>4.9980000000000002</v>
      </c>
      <c r="K74">
        <f t="shared" si="6"/>
        <v>310000</v>
      </c>
      <c r="L74" t="str">
        <f t="shared" si="7"/>
        <v>BUY</v>
      </c>
      <c r="M74" t="str">
        <f t="shared" si="8"/>
        <v>CALL</v>
      </c>
      <c r="N74" t="str">
        <f t="shared" si="9"/>
        <v>BUY - CALL</v>
      </c>
      <c r="O74">
        <f t="shared" si="10"/>
        <v>7.0980000000000008</v>
      </c>
      <c r="P74" s="5">
        <f t="shared" si="11"/>
        <v>0</v>
      </c>
    </row>
    <row r="75" spans="1:16" x14ac:dyDescent="0.2">
      <c r="A75" t="s">
        <v>37</v>
      </c>
      <c r="B75" t="s">
        <v>73</v>
      </c>
      <c r="C75" s="8" t="s">
        <v>21</v>
      </c>
      <c r="D75" t="s">
        <v>17</v>
      </c>
      <c r="E75" t="s">
        <v>20</v>
      </c>
      <c r="F75" s="9">
        <v>36951</v>
      </c>
      <c r="G75" s="10">
        <v>1000000</v>
      </c>
      <c r="H75" s="8">
        <v>5.63</v>
      </c>
      <c r="I75" s="23">
        <v>0.75</v>
      </c>
      <c r="J75" s="8">
        <v>4.9980000000000002</v>
      </c>
      <c r="K75">
        <f t="shared" si="6"/>
        <v>1000000</v>
      </c>
      <c r="L75" t="str">
        <f t="shared" si="7"/>
        <v>BUY</v>
      </c>
      <c r="M75" t="str">
        <f t="shared" si="8"/>
        <v>PUT</v>
      </c>
      <c r="N75" t="str">
        <f t="shared" si="9"/>
        <v>BUY - PUT</v>
      </c>
      <c r="O75">
        <f t="shared" si="10"/>
        <v>5.7480000000000002</v>
      </c>
      <c r="P75" s="5">
        <f t="shared" si="11"/>
        <v>118000.00000000032</v>
      </c>
    </row>
    <row r="76" spans="1:16" x14ac:dyDescent="0.2">
      <c r="A76" t="s">
        <v>28</v>
      </c>
      <c r="B76" t="s">
        <v>74</v>
      </c>
      <c r="C76" s="8" t="s">
        <v>21</v>
      </c>
      <c r="D76" t="s">
        <v>17</v>
      </c>
      <c r="E76" t="s">
        <v>20</v>
      </c>
      <c r="F76" s="9">
        <v>36951</v>
      </c>
      <c r="G76" s="10">
        <v>-620000</v>
      </c>
      <c r="H76" s="8">
        <v>5.63</v>
      </c>
      <c r="I76" s="23">
        <v>1.1499999999999999</v>
      </c>
      <c r="J76" s="8">
        <v>4.9980000000000002</v>
      </c>
      <c r="K76">
        <f t="shared" si="6"/>
        <v>620000</v>
      </c>
      <c r="L76" t="str">
        <f t="shared" si="7"/>
        <v>SELL</v>
      </c>
      <c r="M76" t="str">
        <f t="shared" si="8"/>
        <v>PUT</v>
      </c>
      <c r="N76" t="str">
        <f t="shared" si="9"/>
        <v>SELL - PUT</v>
      </c>
      <c r="O76">
        <f t="shared" si="10"/>
        <v>6.1479999999999997</v>
      </c>
      <c r="P76" s="5">
        <f t="shared" si="11"/>
        <v>-321159.99999999988</v>
      </c>
    </row>
    <row r="77" spans="1:16" x14ac:dyDescent="0.2">
      <c r="A77" t="s">
        <v>28</v>
      </c>
      <c r="B77" t="s">
        <v>324</v>
      </c>
      <c r="C77" s="8" t="s">
        <v>21</v>
      </c>
      <c r="D77" t="s">
        <v>17</v>
      </c>
      <c r="E77" t="s">
        <v>20</v>
      </c>
      <c r="F77" s="9">
        <v>36951</v>
      </c>
      <c r="G77" s="10">
        <v>-1000000</v>
      </c>
      <c r="H77" s="8">
        <v>5.63</v>
      </c>
      <c r="I77" s="23">
        <v>1</v>
      </c>
      <c r="J77" s="8">
        <v>4.9980000000000002</v>
      </c>
      <c r="K77">
        <f t="shared" si="6"/>
        <v>1000000</v>
      </c>
      <c r="L77" t="str">
        <f t="shared" si="7"/>
        <v>SELL</v>
      </c>
      <c r="M77" t="str">
        <f t="shared" si="8"/>
        <v>PUT</v>
      </c>
      <c r="N77" t="str">
        <f t="shared" si="9"/>
        <v>SELL - PUT</v>
      </c>
      <c r="O77">
        <f t="shared" si="10"/>
        <v>5.9980000000000002</v>
      </c>
      <c r="P77" s="5">
        <f t="shared" si="11"/>
        <v>-368000.00000000035</v>
      </c>
    </row>
    <row r="78" spans="1:16" x14ac:dyDescent="0.2">
      <c r="A78" t="s">
        <v>25</v>
      </c>
      <c r="B78" t="s">
        <v>75</v>
      </c>
      <c r="C78" s="8" t="s">
        <v>21</v>
      </c>
      <c r="D78" t="s">
        <v>17</v>
      </c>
      <c r="E78" t="s">
        <v>20</v>
      </c>
      <c r="F78" s="9">
        <v>36951</v>
      </c>
      <c r="G78" s="10">
        <v>1000000</v>
      </c>
      <c r="H78" s="8">
        <v>5.63</v>
      </c>
      <c r="I78" s="24">
        <v>0.75</v>
      </c>
      <c r="J78" s="8">
        <v>4.9980000000000002</v>
      </c>
      <c r="K78">
        <f t="shared" si="6"/>
        <v>1000000</v>
      </c>
      <c r="L78" t="str">
        <f t="shared" si="7"/>
        <v>BUY</v>
      </c>
      <c r="M78" t="str">
        <f t="shared" si="8"/>
        <v>PUT</v>
      </c>
      <c r="N78" t="str">
        <f t="shared" si="9"/>
        <v>BUY - PUT</v>
      </c>
      <c r="O78">
        <f t="shared" si="10"/>
        <v>5.7480000000000002</v>
      </c>
      <c r="P78" s="5">
        <f t="shared" si="11"/>
        <v>118000.00000000032</v>
      </c>
    </row>
    <row r="79" spans="1:16" x14ac:dyDescent="0.2">
      <c r="A79" t="s">
        <v>28</v>
      </c>
      <c r="B79" t="s">
        <v>76</v>
      </c>
      <c r="C79" s="8" t="s">
        <v>21</v>
      </c>
      <c r="D79" t="s">
        <v>17</v>
      </c>
      <c r="E79" t="s">
        <v>18</v>
      </c>
      <c r="F79" s="9">
        <v>36951</v>
      </c>
      <c r="G79" s="10">
        <v>-310000</v>
      </c>
      <c r="H79" s="8">
        <v>5.63</v>
      </c>
      <c r="I79" s="23">
        <v>3</v>
      </c>
      <c r="J79" s="8">
        <v>4.9980000000000002</v>
      </c>
      <c r="K79">
        <f t="shared" si="6"/>
        <v>310000</v>
      </c>
      <c r="L79" t="str">
        <f t="shared" si="7"/>
        <v>SELL</v>
      </c>
      <c r="M79" t="str">
        <f t="shared" si="8"/>
        <v>CALL</v>
      </c>
      <c r="N79" t="str">
        <f t="shared" si="9"/>
        <v>SELL - CALL</v>
      </c>
      <c r="O79">
        <f t="shared" si="10"/>
        <v>7.9980000000000002</v>
      </c>
      <c r="P79" s="5">
        <f t="shared" si="11"/>
        <v>0</v>
      </c>
    </row>
    <row r="80" spans="1:16" x14ac:dyDescent="0.2">
      <c r="A80" s="26" t="s">
        <v>28</v>
      </c>
      <c r="B80" s="27" t="s">
        <v>325</v>
      </c>
      <c r="C80" s="28" t="s">
        <v>21</v>
      </c>
      <c r="D80" s="27" t="s">
        <v>17</v>
      </c>
      <c r="E80" s="27" t="s">
        <v>20</v>
      </c>
      <c r="F80" s="29">
        <v>36951</v>
      </c>
      <c r="G80" s="30">
        <v>500000</v>
      </c>
      <c r="H80" s="8">
        <v>5.63</v>
      </c>
      <c r="I80" s="27">
        <v>0.75</v>
      </c>
      <c r="J80" s="8">
        <v>4.9980000000000002</v>
      </c>
      <c r="K80">
        <f t="shared" si="6"/>
        <v>500000</v>
      </c>
      <c r="L80" t="str">
        <f t="shared" si="7"/>
        <v>BUY</v>
      </c>
      <c r="M80" t="str">
        <f t="shared" si="8"/>
        <v>PUT</v>
      </c>
      <c r="N80" t="str">
        <f t="shared" si="9"/>
        <v>BUY - PUT</v>
      </c>
      <c r="O80">
        <f t="shared" si="10"/>
        <v>5.7480000000000002</v>
      </c>
      <c r="P80" s="5">
        <f t="shared" si="11"/>
        <v>59000.00000000016</v>
      </c>
    </row>
    <row r="81" spans="1:16" x14ac:dyDescent="0.2">
      <c r="A81" s="26" t="s">
        <v>28</v>
      </c>
      <c r="B81" s="27" t="s">
        <v>77</v>
      </c>
      <c r="C81" s="28" t="s">
        <v>21</v>
      </c>
      <c r="D81" s="27" t="s">
        <v>17</v>
      </c>
      <c r="E81" s="27" t="s">
        <v>18</v>
      </c>
      <c r="F81" s="29">
        <v>36951</v>
      </c>
      <c r="G81" s="30">
        <v>-1000000</v>
      </c>
      <c r="H81" s="8">
        <v>5.63</v>
      </c>
      <c r="I81" s="27">
        <v>1.75</v>
      </c>
      <c r="J81" s="8">
        <v>4.9980000000000002</v>
      </c>
      <c r="K81">
        <f t="shared" si="6"/>
        <v>1000000</v>
      </c>
      <c r="L81" t="str">
        <f t="shared" si="7"/>
        <v>SELL</v>
      </c>
      <c r="M81" t="str">
        <f t="shared" si="8"/>
        <v>CALL</v>
      </c>
      <c r="N81" t="str">
        <f t="shared" si="9"/>
        <v>SELL - CALL</v>
      </c>
      <c r="O81">
        <f t="shared" si="10"/>
        <v>6.7480000000000002</v>
      </c>
      <c r="P81" s="5">
        <f t="shared" si="11"/>
        <v>0</v>
      </c>
    </row>
    <row r="82" spans="1:16" x14ac:dyDescent="0.2">
      <c r="A82" s="26" t="s">
        <v>28</v>
      </c>
      <c r="B82" s="27" t="s">
        <v>78</v>
      </c>
      <c r="C82" s="28" t="s">
        <v>21</v>
      </c>
      <c r="D82" s="27" t="s">
        <v>17</v>
      </c>
      <c r="E82" s="27" t="s">
        <v>18</v>
      </c>
      <c r="F82" s="29">
        <v>36951</v>
      </c>
      <c r="G82" s="30">
        <v>1000000</v>
      </c>
      <c r="H82" s="8">
        <v>5.63</v>
      </c>
      <c r="I82" s="27">
        <v>2.5</v>
      </c>
      <c r="J82" s="8">
        <v>4.9980000000000002</v>
      </c>
      <c r="K82">
        <f t="shared" si="6"/>
        <v>1000000</v>
      </c>
      <c r="L82" t="str">
        <f t="shared" si="7"/>
        <v>BUY</v>
      </c>
      <c r="M82" t="str">
        <f t="shared" si="8"/>
        <v>CALL</v>
      </c>
      <c r="N82" t="str">
        <f t="shared" si="9"/>
        <v>BUY - CALL</v>
      </c>
      <c r="O82">
        <f t="shared" si="10"/>
        <v>7.4980000000000002</v>
      </c>
      <c r="P82" s="5">
        <f t="shared" si="11"/>
        <v>0</v>
      </c>
    </row>
    <row r="83" spans="1:16" x14ac:dyDescent="0.2">
      <c r="A83" s="26" t="s">
        <v>28</v>
      </c>
      <c r="B83" s="27" t="s">
        <v>79</v>
      </c>
      <c r="C83" s="28" t="s">
        <v>21</v>
      </c>
      <c r="D83" s="27" t="s">
        <v>17</v>
      </c>
      <c r="E83" s="27" t="s">
        <v>18</v>
      </c>
      <c r="F83" s="29">
        <v>36951</v>
      </c>
      <c r="G83" s="30">
        <v>-1000000</v>
      </c>
      <c r="H83" s="8">
        <v>5.63</v>
      </c>
      <c r="I83" s="27">
        <v>3</v>
      </c>
      <c r="J83" s="8">
        <v>4.9980000000000002</v>
      </c>
      <c r="K83">
        <f t="shared" si="6"/>
        <v>1000000</v>
      </c>
      <c r="L83" t="str">
        <f t="shared" si="7"/>
        <v>SELL</v>
      </c>
      <c r="M83" t="str">
        <f t="shared" si="8"/>
        <v>CALL</v>
      </c>
      <c r="N83" t="str">
        <f t="shared" si="9"/>
        <v>SELL - CALL</v>
      </c>
      <c r="O83">
        <f t="shared" si="10"/>
        <v>7.9980000000000002</v>
      </c>
      <c r="P83" s="5">
        <f t="shared" si="11"/>
        <v>0</v>
      </c>
    </row>
    <row r="84" spans="1:16" x14ac:dyDescent="0.2">
      <c r="A84" s="26" t="s">
        <v>26</v>
      </c>
      <c r="B84" s="27" t="s">
        <v>326</v>
      </c>
      <c r="C84" s="28" t="s">
        <v>21</v>
      </c>
      <c r="D84" s="27" t="s">
        <v>17</v>
      </c>
      <c r="E84" s="27" t="s">
        <v>20</v>
      </c>
      <c r="F84" s="29">
        <v>36951</v>
      </c>
      <c r="G84" s="30">
        <v>500000</v>
      </c>
      <c r="H84" s="8">
        <v>5.63</v>
      </c>
      <c r="I84" s="27">
        <v>0.5</v>
      </c>
      <c r="J84" s="8">
        <v>4.9980000000000002</v>
      </c>
      <c r="K84">
        <f t="shared" si="6"/>
        <v>500000</v>
      </c>
      <c r="L84" t="str">
        <f t="shared" si="7"/>
        <v>BUY</v>
      </c>
      <c r="M84" t="str">
        <f t="shared" si="8"/>
        <v>PUT</v>
      </c>
      <c r="N84" t="str">
        <f t="shared" si="9"/>
        <v>BUY - PUT</v>
      </c>
      <c r="O84">
        <f t="shared" si="10"/>
        <v>5.4980000000000002</v>
      </c>
      <c r="P84" s="5">
        <f t="shared" si="11"/>
        <v>0</v>
      </c>
    </row>
    <row r="85" spans="1:16" x14ac:dyDescent="0.2">
      <c r="A85" s="26" t="s">
        <v>26</v>
      </c>
      <c r="B85" s="27" t="s">
        <v>80</v>
      </c>
      <c r="C85" s="28" t="s">
        <v>21</v>
      </c>
      <c r="D85" s="27" t="s">
        <v>17</v>
      </c>
      <c r="E85" s="27" t="s">
        <v>18</v>
      </c>
      <c r="F85" s="29">
        <v>36951</v>
      </c>
      <c r="G85" s="30">
        <v>500000</v>
      </c>
      <c r="H85" s="8">
        <v>5.63</v>
      </c>
      <c r="I85" s="27">
        <v>1.57</v>
      </c>
      <c r="J85" s="8">
        <v>4.9980000000000002</v>
      </c>
      <c r="K85">
        <f t="shared" si="6"/>
        <v>500000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6.5680000000000005</v>
      </c>
      <c r="P85" s="5">
        <f t="shared" si="11"/>
        <v>0</v>
      </c>
    </row>
    <row r="86" spans="1:16" x14ac:dyDescent="0.2">
      <c r="A86" s="26" t="s">
        <v>26</v>
      </c>
      <c r="B86" s="27" t="s">
        <v>81</v>
      </c>
      <c r="C86" s="28" t="s">
        <v>21</v>
      </c>
      <c r="D86" s="27" t="s">
        <v>17</v>
      </c>
      <c r="E86" s="27" t="s">
        <v>20</v>
      </c>
      <c r="F86" s="29">
        <v>36951</v>
      </c>
      <c r="G86" s="30">
        <v>500000</v>
      </c>
      <c r="H86" s="8">
        <v>5.63</v>
      </c>
      <c r="I86" s="27">
        <v>1.57</v>
      </c>
      <c r="J86" s="8">
        <v>4.9980000000000002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6.5680000000000005</v>
      </c>
      <c r="P86" s="5">
        <f t="shared" si="11"/>
        <v>469000.00000000029</v>
      </c>
    </row>
    <row r="87" spans="1:16" x14ac:dyDescent="0.2">
      <c r="A87" s="26" t="s">
        <v>25</v>
      </c>
      <c r="B87" s="27" t="s">
        <v>82</v>
      </c>
      <c r="C87" s="28" t="s">
        <v>21</v>
      </c>
      <c r="D87" s="27" t="s">
        <v>17</v>
      </c>
      <c r="E87" s="27" t="s">
        <v>20</v>
      </c>
      <c r="F87" s="29">
        <v>36951</v>
      </c>
      <c r="G87" s="30">
        <v>930000</v>
      </c>
      <c r="H87" s="8">
        <v>5.63</v>
      </c>
      <c r="I87" s="27">
        <v>0.75</v>
      </c>
      <c r="J87" s="8">
        <v>4.9980000000000002</v>
      </c>
      <c r="K87">
        <f t="shared" si="6"/>
        <v>930000</v>
      </c>
      <c r="L87" t="str">
        <f t="shared" si="7"/>
        <v>BUY</v>
      </c>
      <c r="M87" t="str">
        <f t="shared" si="8"/>
        <v>PUT</v>
      </c>
      <c r="N87" t="str">
        <f t="shared" si="9"/>
        <v>BUY - PUT</v>
      </c>
      <c r="O87">
        <f t="shared" si="10"/>
        <v>5.7480000000000002</v>
      </c>
      <c r="P87" s="5">
        <f t="shared" si="11"/>
        <v>109740.00000000031</v>
      </c>
    </row>
    <row r="88" spans="1:16" x14ac:dyDescent="0.2">
      <c r="A88" s="26" t="s">
        <v>29</v>
      </c>
      <c r="B88" s="27" t="s">
        <v>83</v>
      </c>
      <c r="C88" s="28" t="s">
        <v>21</v>
      </c>
      <c r="D88" s="27" t="s">
        <v>17</v>
      </c>
      <c r="E88" s="27" t="s">
        <v>18</v>
      </c>
      <c r="F88" s="29">
        <v>36951</v>
      </c>
      <c r="G88" s="30">
        <v>-310000</v>
      </c>
      <c r="H88" s="8">
        <v>5.63</v>
      </c>
      <c r="I88" s="27">
        <v>1.75</v>
      </c>
      <c r="J88" s="8">
        <v>4.9980000000000002</v>
      </c>
      <c r="K88">
        <f t="shared" si="6"/>
        <v>310000</v>
      </c>
      <c r="L88" t="str">
        <f t="shared" si="7"/>
        <v>SELL</v>
      </c>
      <c r="M88" t="str">
        <f t="shared" si="8"/>
        <v>CALL</v>
      </c>
      <c r="N88" t="str">
        <f t="shared" si="9"/>
        <v>SELL - CALL</v>
      </c>
      <c r="O88">
        <f t="shared" si="10"/>
        <v>6.7480000000000002</v>
      </c>
      <c r="P88" s="5">
        <f t="shared" si="11"/>
        <v>0</v>
      </c>
    </row>
    <row r="89" spans="1:16" x14ac:dyDescent="0.2">
      <c r="A89" s="26" t="s">
        <v>29</v>
      </c>
      <c r="B89" s="27" t="s">
        <v>84</v>
      </c>
      <c r="C89" s="28" t="s">
        <v>21</v>
      </c>
      <c r="D89" s="27" t="s">
        <v>17</v>
      </c>
      <c r="E89" s="27" t="s">
        <v>18</v>
      </c>
      <c r="F89" s="29">
        <v>36951</v>
      </c>
      <c r="G89" s="30">
        <v>310000</v>
      </c>
      <c r="H89" s="8">
        <v>5.63</v>
      </c>
      <c r="I89" s="27">
        <v>2.5</v>
      </c>
      <c r="J89" s="8">
        <v>4.9980000000000002</v>
      </c>
      <c r="K89">
        <f t="shared" si="6"/>
        <v>310000</v>
      </c>
      <c r="L89" t="str">
        <f t="shared" si="7"/>
        <v>BUY</v>
      </c>
      <c r="M89" t="str">
        <f t="shared" si="8"/>
        <v>CALL</v>
      </c>
      <c r="N89" t="str">
        <f t="shared" si="9"/>
        <v>BUY - CALL</v>
      </c>
      <c r="O89">
        <f t="shared" si="10"/>
        <v>7.4980000000000002</v>
      </c>
      <c r="P89" s="5">
        <f t="shared" si="11"/>
        <v>0</v>
      </c>
    </row>
    <row r="90" spans="1:16" x14ac:dyDescent="0.2">
      <c r="A90" s="26" t="s">
        <v>50</v>
      </c>
      <c r="B90" s="27" t="s">
        <v>85</v>
      </c>
      <c r="C90" s="28" t="s">
        <v>21</v>
      </c>
      <c r="D90" s="27" t="s">
        <v>17</v>
      </c>
      <c r="E90" s="27" t="s">
        <v>20</v>
      </c>
      <c r="F90" s="29">
        <v>36951</v>
      </c>
      <c r="G90" s="30">
        <v>500000</v>
      </c>
      <c r="H90" s="8">
        <v>5.63</v>
      </c>
      <c r="I90" s="27">
        <v>0.4</v>
      </c>
      <c r="J90" s="8">
        <v>4.9980000000000002</v>
      </c>
      <c r="K90">
        <f t="shared" si="6"/>
        <v>500000</v>
      </c>
      <c r="L90" t="str">
        <f t="shared" si="7"/>
        <v>BUY</v>
      </c>
      <c r="M90" t="str">
        <f t="shared" si="8"/>
        <v>PUT</v>
      </c>
      <c r="N90" t="str">
        <f t="shared" si="9"/>
        <v>BUY - PUT</v>
      </c>
      <c r="O90">
        <f t="shared" si="10"/>
        <v>5.3980000000000006</v>
      </c>
      <c r="P90" s="5">
        <f t="shared" si="11"/>
        <v>0</v>
      </c>
    </row>
    <row r="91" spans="1:16" x14ac:dyDescent="0.2">
      <c r="A91" s="6" t="s">
        <v>28</v>
      </c>
      <c r="B91" t="s">
        <v>327</v>
      </c>
      <c r="C91" s="8" t="s">
        <v>21</v>
      </c>
      <c r="D91" t="s">
        <v>17</v>
      </c>
      <c r="E91" t="s">
        <v>18</v>
      </c>
      <c r="F91" s="9">
        <v>36951</v>
      </c>
      <c r="G91" s="10">
        <v>-500000</v>
      </c>
      <c r="H91" s="8">
        <v>5.63</v>
      </c>
      <c r="I91">
        <v>1.7</v>
      </c>
      <c r="J91" s="8">
        <v>4.9980000000000002</v>
      </c>
      <c r="K91">
        <f t="shared" si="6"/>
        <v>500000</v>
      </c>
      <c r="L91" t="str">
        <f t="shared" si="7"/>
        <v>SELL</v>
      </c>
      <c r="M91" t="str">
        <f t="shared" si="8"/>
        <v>CALL</v>
      </c>
      <c r="N91" t="str">
        <f t="shared" si="9"/>
        <v>SELL - CALL</v>
      </c>
      <c r="O91">
        <f t="shared" si="10"/>
        <v>6.6980000000000004</v>
      </c>
      <c r="P91" s="5">
        <f t="shared" si="11"/>
        <v>0</v>
      </c>
    </row>
    <row r="92" spans="1:16" x14ac:dyDescent="0.2">
      <c r="A92" s="6" t="s">
        <v>28</v>
      </c>
      <c r="B92" t="s">
        <v>328</v>
      </c>
      <c r="C92" s="8" t="s">
        <v>21</v>
      </c>
      <c r="D92" t="s">
        <v>17</v>
      </c>
      <c r="E92" t="s">
        <v>18</v>
      </c>
      <c r="F92" s="9">
        <v>36951</v>
      </c>
      <c r="G92" s="10">
        <v>1000000</v>
      </c>
      <c r="H92" s="8">
        <v>5.63</v>
      </c>
      <c r="I92">
        <v>2.5</v>
      </c>
      <c r="J92" s="8">
        <v>4.9980000000000002</v>
      </c>
      <c r="K92">
        <f t="shared" si="6"/>
        <v>1000000</v>
      </c>
      <c r="L92" t="str">
        <f t="shared" si="7"/>
        <v>BUY</v>
      </c>
      <c r="M92" t="str">
        <f t="shared" si="8"/>
        <v>CALL</v>
      </c>
      <c r="N92" t="str">
        <f t="shared" si="9"/>
        <v>BUY - CALL</v>
      </c>
      <c r="O92">
        <f t="shared" si="10"/>
        <v>7.4980000000000002</v>
      </c>
      <c r="P92" s="5">
        <f t="shared" si="11"/>
        <v>0</v>
      </c>
    </row>
    <row r="93" spans="1:16" x14ac:dyDescent="0.2">
      <c r="A93" s="6" t="s">
        <v>28</v>
      </c>
      <c r="B93" t="s">
        <v>246</v>
      </c>
      <c r="C93" s="8" t="s">
        <v>21</v>
      </c>
      <c r="D93" t="s">
        <v>17</v>
      </c>
      <c r="E93" t="s">
        <v>20</v>
      </c>
      <c r="F93" s="9">
        <v>36951</v>
      </c>
      <c r="G93" s="10">
        <v>-1000000</v>
      </c>
      <c r="H93" s="8">
        <v>5.63</v>
      </c>
      <c r="I93">
        <v>1.7</v>
      </c>
      <c r="J93" s="8">
        <v>4.9980000000000002</v>
      </c>
      <c r="K93">
        <f t="shared" si="6"/>
        <v>1000000</v>
      </c>
      <c r="L93" t="str">
        <f t="shared" si="7"/>
        <v>SELL</v>
      </c>
      <c r="M93" t="str">
        <f t="shared" si="8"/>
        <v>PUT</v>
      </c>
      <c r="N93" t="str">
        <f t="shared" si="9"/>
        <v>SELL - PUT</v>
      </c>
      <c r="O93">
        <f t="shared" si="10"/>
        <v>6.6980000000000004</v>
      </c>
      <c r="P93" s="5">
        <f t="shared" si="11"/>
        <v>-1068000.0000000005</v>
      </c>
    </row>
    <row r="94" spans="1:16" x14ac:dyDescent="0.2">
      <c r="A94" s="6" t="s">
        <v>28</v>
      </c>
      <c r="B94" t="s">
        <v>247</v>
      </c>
      <c r="C94" s="8" t="s">
        <v>21</v>
      </c>
      <c r="D94" t="s">
        <v>17</v>
      </c>
      <c r="E94" t="s">
        <v>20</v>
      </c>
      <c r="F94" s="9">
        <v>36951</v>
      </c>
      <c r="G94" s="10">
        <v>1000000</v>
      </c>
      <c r="H94" s="8">
        <v>5.63</v>
      </c>
      <c r="I94">
        <v>1</v>
      </c>
      <c r="J94" s="8">
        <v>4.9980000000000002</v>
      </c>
      <c r="K94">
        <f t="shared" si="6"/>
        <v>1000000</v>
      </c>
      <c r="L94" t="str">
        <f t="shared" si="7"/>
        <v>BUY</v>
      </c>
      <c r="M94" t="str">
        <f t="shared" si="8"/>
        <v>PUT</v>
      </c>
      <c r="N94" t="str">
        <f t="shared" si="9"/>
        <v>BUY - PUT</v>
      </c>
      <c r="O94">
        <f t="shared" si="10"/>
        <v>5.9980000000000002</v>
      </c>
      <c r="P94" s="5">
        <f t="shared" si="11"/>
        <v>368000.00000000035</v>
      </c>
    </row>
    <row r="95" spans="1:16" x14ac:dyDescent="0.2">
      <c r="A95" s="6" t="s">
        <v>28</v>
      </c>
      <c r="B95" t="s">
        <v>86</v>
      </c>
      <c r="C95" s="8" t="s">
        <v>21</v>
      </c>
      <c r="D95" t="s">
        <v>17</v>
      </c>
      <c r="E95" t="s">
        <v>18</v>
      </c>
      <c r="F95" s="9">
        <v>36951</v>
      </c>
      <c r="G95" s="10">
        <v>-500000</v>
      </c>
      <c r="H95" s="8">
        <v>5.63</v>
      </c>
      <c r="I95">
        <v>5</v>
      </c>
      <c r="J95" s="8">
        <v>4.9980000000000002</v>
      </c>
      <c r="K95">
        <f t="shared" si="6"/>
        <v>500000</v>
      </c>
      <c r="L95" t="str">
        <f t="shared" si="7"/>
        <v>SELL</v>
      </c>
      <c r="M95" t="str">
        <f t="shared" si="8"/>
        <v>CALL</v>
      </c>
      <c r="N95" t="str">
        <f t="shared" si="9"/>
        <v>SELL - CALL</v>
      </c>
      <c r="O95">
        <f t="shared" si="10"/>
        <v>9.9980000000000011</v>
      </c>
      <c r="P95" s="5">
        <f t="shared" si="11"/>
        <v>0</v>
      </c>
    </row>
    <row r="96" spans="1:16" x14ac:dyDescent="0.2">
      <c r="A96" s="6" t="s">
        <v>28</v>
      </c>
      <c r="B96" t="s">
        <v>87</v>
      </c>
      <c r="C96" s="8" t="s">
        <v>21</v>
      </c>
      <c r="D96" t="s">
        <v>17</v>
      </c>
      <c r="E96" t="s">
        <v>18</v>
      </c>
      <c r="F96" s="9">
        <v>36951</v>
      </c>
      <c r="G96" s="10">
        <v>-500000</v>
      </c>
      <c r="H96" s="8">
        <v>5.63</v>
      </c>
      <c r="I96">
        <v>1.6</v>
      </c>
      <c r="J96" s="8">
        <v>4.9980000000000002</v>
      </c>
      <c r="K96">
        <f t="shared" si="6"/>
        <v>500000</v>
      </c>
      <c r="L96" t="str">
        <f t="shared" si="7"/>
        <v>SELL</v>
      </c>
      <c r="M96" t="str">
        <f t="shared" si="8"/>
        <v>CALL</v>
      </c>
      <c r="N96" t="str">
        <f t="shared" si="9"/>
        <v>SELL - CALL</v>
      </c>
      <c r="O96">
        <f t="shared" si="10"/>
        <v>6.5980000000000008</v>
      </c>
      <c r="P96" s="5">
        <f t="shared" si="11"/>
        <v>0</v>
      </c>
    </row>
    <row r="97" spans="1:16" x14ac:dyDescent="0.2">
      <c r="A97" s="6" t="s">
        <v>28</v>
      </c>
      <c r="B97" t="s">
        <v>88</v>
      </c>
      <c r="C97" s="8" t="s">
        <v>21</v>
      </c>
      <c r="D97" t="s">
        <v>17</v>
      </c>
      <c r="E97" t="s">
        <v>20</v>
      </c>
      <c r="F97" s="9">
        <v>36951</v>
      </c>
      <c r="G97" s="10">
        <v>-500000</v>
      </c>
      <c r="H97" s="8">
        <v>5.63</v>
      </c>
      <c r="I97">
        <v>1.6</v>
      </c>
      <c r="J97" s="8">
        <v>4.9980000000000002</v>
      </c>
      <c r="K97">
        <f t="shared" si="6"/>
        <v>500000</v>
      </c>
      <c r="L97" t="str">
        <f t="shared" si="7"/>
        <v>SELL</v>
      </c>
      <c r="M97" t="str">
        <f t="shared" si="8"/>
        <v>PUT</v>
      </c>
      <c r="N97" t="str">
        <f t="shared" si="9"/>
        <v>SELL - PUT</v>
      </c>
      <c r="O97">
        <f t="shared" si="10"/>
        <v>6.5980000000000008</v>
      </c>
      <c r="P97" s="5">
        <f t="shared" si="11"/>
        <v>-484000.00000000041</v>
      </c>
    </row>
    <row r="98" spans="1:16" x14ac:dyDescent="0.2">
      <c r="A98" t="s">
        <v>28</v>
      </c>
      <c r="B98" t="s">
        <v>89</v>
      </c>
      <c r="C98" s="8" t="s">
        <v>21</v>
      </c>
      <c r="D98" t="s">
        <v>17</v>
      </c>
      <c r="E98" t="s">
        <v>20</v>
      </c>
      <c r="F98" s="9">
        <v>36951</v>
      </c>
      <c r="G98" s="10">
        <v>500000</v>
      </c>
      <c r="H98" s="8">
        <v>5.63</v>
      </c>
      <c r="I98" s="23">
        <v>0.75</v>
      </c>
      <c r="J98" s="8">
        <v>4.9980000000000002</v>
      </c>
      <c r="K98">
        <f t="shared" si="6"/>
        <v>500000</v>
      </c>
      <c r="L98" t="str">
        <f t="shared" si="7"/>
        <v>BUY</v>
      </c>
      <c r="M98" t="str">
        <f t="shared" si="8"/>
        <v>PUT</v>
      </c>
      <c r="N98" t="str">
        <f t="shared" si="9"/>
        <v>BUY - PUT</v>
      </c>
      <c r="O98">
        <f t="shared" si="10"/>
        <v>5.7480000000000002</v>
      </c>
      <c r="P98" s="5">
        <f t="shared" si="11"/>
        <v>59000.00000000016</v>
      </c>
    </row>
    <row r="99" spans="1:16" x14ac:dyDescent="0.2">
      <c r="A99" t="s">
        <v>28</v>
      </c>
      <c r="B99" t="s">
        <v>90</v>
      </c>
      <c r="C99" s="8" t="s">
        <v>21</v>
      </c>
      <c r="D99" t="s">
        <v>17</v>
      </c>
      <c r="E99" t="s">
        <v>18</v>
      </c>
      <c r="F99" s="9">
        <v>36951</v>
      </c>
      <c r="G99" s="10">
        <v>-500000</v>
      </c>
      <c r="H99" s="8">
        <v>5.63</v>
      </c>
      <c r="I99" s="23">
        <v>2.5</v>
      </c>
      <c r="J99" s="8">
        <v>4.9980000000000002</v>
      </c>
      <c r="K99">
        <f t="shared" si="6"/>
        <v>500000</v>
      </c>
      <c r="L99" t="str">
        <f t="shared" si="7"/>
        <v>SELL</v>
      </c>
      <c r="M99" t="str">
        <f t="shared" si="8"/>
        <v>CALL</v>
      </c>
      <c r="N99" t="str">
        <f t="shared" si="9"/>
        <v>SELL - CALL</v>
      </c>
      <c r="O99">
        <f t="shared" si="10"/>
        <v>7.4980000000000002</v>
      </c>
      <c r="P99" s="5">
        <f t="shared" si="11"/>
        <v>0</v>
      </c>
    </row>
    <row r="100" spans="1:16" x14ac:dyDescent="0.2">
      <c r="A100" t="s">
        <v>30</v>
      </c>
      <c r="B100" t="s">
        <v>91</v>
      </c>
      <c r="C100" s="8" t="s">
        <v>21</v>
      </c>
      <c r="D100" t="s">
        <v>17</v>
      </c>
      <c r="E100" t="s">
        <v>20</v>
      </c>
      <c r="F100" s="9">
        <v>36951</v>
      </c>
      <c r="G100" s="10">
        <v>500000</v>
      </c>
      <c r="H100" s="8">
        <v>5.63</v>
      </c>
      <c r="I100" s="23">
        <v>0.7</v>
      </c>
      <c r="J100" s="8">
        <v>4.9980000000000002</v>
      </c>
      <c r="K100">
        <f t="shared" si="6"/>
        <v>500000</v>
      </c>
      <c r="L100" t="str">
        <f t="shared" si="7"/>
        <v>BUY</v>
      </c>
      <c r="M100" t="str">
        <f t="shared" si="8"/>
        <v>PUT</v>
      </c>
      <c r="N100" t="str">
        <f t="shared" si="9"/>
        <v>BUY - PUT</v>
      </c>
      <c r="O100">
        <f t="shared" si="10"/>
        <v>5.6980000000000004</v>
      </c>
      <c r="P100" s="5">
        <f t="shared" si="11"/>
        <v>34000.000000000255</v>
      </c>
    </row>
    <row r="101" spans="1:16" x14ac:dyDescent="0.2">
      <c r="A101" s="6" t="s">
        <v>25</v>
      </c>
      <c r="B101" t="s">
        <v>92</v>
      </c>
      <c r="C101" s="8" t="s">
        <v>21</v>
      </c>
      <c r="D101" t="s">
        <v>17</v>
      </c>
      <c r="E101" t="s">
        <v>20</v>
      </c>
      <c r="F101" s="9">
        <v>36951</v>
      </c>
      <c r="G101" s="10">
        <v>1500000</v>
      </c>
      <c r="H101" s="8">
        <v>5.63</v>
      </c>
      <c r="I101">
        <v>0.75</v>
      </c>
      <c r="J101" s="8">
        <v>4.9980000000000002</v>
      </c>
      <c r="K101">
        <f t="shared" si="6"/>
        <v>1500000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5.7480000000000002</v>
      </c>
      <c r="P101" s="5">
        <f t="shared" si="11"/>
        <v>177000.00000000049</v>
      </c>
    </row>
    <row r="102" spans="1:16" x14ac:dyDescent="0.2">
      <c r="A102" t="s">
        <v>28</v>
      </c>
      <c r="B102" t="s">
        <v>329</v>
      </c>
      <c r="C102" s="8" t="s">
        <v>21</v>
      </c>
      <c r="D102" t="s">
        <v>17</v>
      </c>
      <c r="E102" t="s">
        <v>20</v>
      </c>
      <c r="F102" s="9">
        <v>36951</v>
      </c>
      <c r="G102" s="10">
        <v>1000000</v>
      </c>
      <c r="H102" s="8">
        <v>5.63</v>
      </c>
      <c r="I102" s="23">
        <v>1</v>
      </c>
      <c r="J102" s="8">
        <v>4.9980000000000002</v>
      </c>
      <c r="K102">
        <f t="shared" si="6"/>
        <v>1000000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5.9980000000000002</v>
      </c>
      <c r="P102" s="5">
        <f t="shared" si="11"/>
        <v>368000.00000000035</v>
      </c>
    </row>
    <row r="103" spans="1:16" x14ac:dyDescent="0.2">
      <c r="A103" s="26" t="s">
        <v>28</v>
      </c>
      <c r="B103" s="27" t="s">
        <v>330</v>
      </c>
      <c r="C103" s="28" t="s">
        <v>21</v>
      </c>
      <c r="D103" s="27" t="s">
        <v>17</v>
      </c>
      <c r="E103" s="27" t="s">
        <v>20</v>
      </c>
      <c r="F103" s="29">
        <v>36951</v>
      </c>
      <c r="G103" s="30">
        <v>1000000</v>
      </c>
      <c r="H103" s="8">
        <v>5.63</v>
      </c>
      <c r="I103" s="27">
        <v>1.1499999999999999</v>
      </c>
      <c r="J103" s="8">
        <v>4.9980000000000002</v>
      </c>
      <c r="K103">
        <f t="shared" si="6"/>
        <v>1000000</v>
      </c>
      <c r="L103" t="str">
        <f t="shared" si="7"/>
        <v>BUY</v>
      </c>
      <c r="M103" t="str">
        <f t="shared" si="8"/>
        <v>PUT</v>
      </c>
      <c r="N103" t="str">
        <f t="shared" si="9"/>
        <v>BUY - PUT</v>
      </c>
      <c r="O103">
        <f t="shared" si="10"/>
        <v>6.1479999999999997</v>
      </c>
      <c r="P103" s="5">
        <f t="shared" si="11"/>
        <v>517999.99999999977</v>
      </c>
    </row>
    <row r="104" spans="1:16" x14ac:dyDescent="0.2">
      <c r="A104" t="s">
        <v>28</v>
      </c>
      <c r="B104" t="s">
        <v>94</v>
      </c>
      <c r="C104" s="8" t="s">
        <v>21</v>
      </c>
      <c r="D104" t="s">
        <v>17</v>
      </c>
      <c r="E104" t="s">
        <v>18</v>
      </c>
      <c r="F104" s="9">
        <v>36951</v>
      </c>
      <c r="G104" s="10">
        <v>-500000</v>
      </c>
      <c r="H104" s="8">
        <v>5.63</v>
      </c>
      <c r="I104" s="24">
        <v>1.6</v>
      </c>
      <c r="J104" s="8">
        <v>4.9980000000000002</v>
      </c>
      <c r="K104">
        <f t="shared" si="6"/>
        <v>500000</v>
      </c>
      <c r="L104" t="str">
        <f t="shared" si="7"/>
        <v>SELL</v>
      </c>
      <c r="M104" t="str">
        <f t="shared" si="8"/>
        <v>CALL</v>
      </c>
      <c r="N104" t="str">
        <f t="shared" si="9"/>
        <v>SELL - CALL</v>
      </c>
      <c r="O104">
        <f t="shared" si="10"/>
        <v>6.5980000000000008</v>
      </c>
      <c r="P104" s="5">
        <f t="shared" si="11"/>
        <v>0</v>
      </c>
    </row>
    <row r="105" spans="1:16" x14ac:dyDescent="0.2">
      <c r="A105" t="s">
        <v>28</v>
      </c>
      <c r="B105" t="s">
        <v>95</v>
      </c>
      <c r="C105" s="8" t="s">
        <v>21</v>
      </c>
      <c r="D105" t="s">
        <v>17</v>
      </c>
      <c r="E105" t="s">
        <v>20</v>
      </c>
      <c r="F105" s="9">
        <v>36951</v>
      </c>
      <c r="G105" s="10">
        <v>-500000</v>
      </c>
      <c r="H105" s="8">
        <v>5.63</v>
      </c>
      <c r="I105" s="23">
        <v>1.6</v>
      </c>
      <c r="J105" s="8">
        <v>4.9980000000000002</v>
      </c>
      <c r="K105">
        <f t="shared" si="6"/>
        <v>500000</v>
      </c>
      <c r="L105" t="str">
        <f t="shared" si="7"/>
        <v>SELL</v>
      </c>
      <c r="M105" t="str">
        <f t="shared" si="8"/>
        <v>PUT</v>
      </c>
      <c r="N105" t="str">
        <f t="shared" si="9"/>
        <v>SELL - PUT</v>
      </c>
      <c r="O105">
        <f t="shared" si="10"/>
        <v>6.5980000000000008</v>
      </c>
      <c r="P105" s="5">
        <f t="shared" si="11"/>
        <v>-484000.00000000041</v>
      </c>
    </row>
    <row r="106" spans="1:16" x14ac:dyDescent="0.2">
      <c r="A106" t="s">
        <v>28</v>
      </c>
      <c r="B106" t="s">
        <v>98</v>
      </c>
      <c r="C106" s="8" t="s">
        <v>21</v>
      </c>
      <c r="D106" t="s">
        <v>17</v>
      </c>
      <c r="E106" t="s">
        <v>18</v>
      </c>
      <c r="F106" s="9">
        <v>36951</v>
      </c>
      <c r="G106">
        <v>500000</v>
      </c>
      <c r="H106" s="8">
        <v>5.63</v>
      </c>
      <c r="I106">
        <v>2.2999999999999998</v>
      </c>
      <c r="J106" s="8">
        <v>4.9980000000000002</v>
      </c>
      <c r="K106">
        <f t="shared" si="6"/>
        <v>500000</v>
      </c>
      <c r="L106" t="str">
        <f t="shared" si="7"/>
        <v>BUY</v>
      </c>
      <c r="M106" t="str">
        <f t="shared" si="8"/>
        <v>CALL</v>
      </c>
      <c r="N106" t="str">
        <f t="shared" si="9"/>
        <v>BUY - CALL</v>
      </c>
      <c r="O106">
        <f t="shared" si="10"/>
        <v>7.298</v>
      </c>
      <c r="P106" s="5">
        <f t="shared" si="11"/>
        <v>0</v>
      </c>
    </row>
    <row r="107" spans="1:16" x14ac:dyDescent="0.2">
      <c r="A107" t="s">
        <v>37</v>
      </c>
      <c r="B107" t="s">
        <v>99</v>
      </c>
      <c r="C107" s="8" t="s">
        <v>21</v>
      </c>
      <c r="D107" t="s">
        <v>17</v>
      </c>
      <c r="E107" t="s">
        <v>20</v>
      </c>
      <c r="F107" s="9">
        <v>36951</v>
      </c>
      <c r="G107" s="10">
        <v>1000000</v>
      </c>
      <c r="H107" s="8">
        <v>5.63</v>
      </c>
      <c r="I107" s="23">
        <v>0.95</v>
      </c>
      <c r="J107" s="8">
        <v>4.9980000000000002</v>
      </c>
      <c r="K107">
        <f t="shared" si="6"/>
        <v>1000000</v>
      </c>
      <c r="L107" t="str">
        <f t="shared" si="7"/>
        <v>BUY</v>
      </c>
      <c r="M107" t="str">
        <f t="shared" si="8"/>
        <v>PUT</v>
      </c>
      <c r="N107" t="str">
        <f t="shared" si="9"/>
        <v>BUY - PUT</v>
      </c>
      <c r="O107">
        <f t="shared" si="10"/>
        <v>5.9480000000000004</v>
      </c>
      <c r="P107" s="5">
        <f t="shared" si="11"/>
        <v>318000.00000000052</v>
      </c>
    </row>
    <row r="108" spans="1:16" x14ac:dyDescent="0.2">
      <c r="A108" t="s">
        <v>37</v>
      </c>
      <c r="B108" t="s">
        <v>104</v>
      </c>
      <c r="C108" s="8" t="s">
        <v>21</v>
      </c>
      <c r="D108" t="s">
        <v>17</v>
      </c>
      <c r="E108" t="s">
        <v>20</v>
      </c>
      <c r="F108" s="9">
        <v>36951</v>
      </c>
      <c r="G108" s="10">
        <v>500000</v>
      </c>
      <c r="H108" s="8">
        <v>5.63</v>
      </c>
      <c r="I108" s="25">
        <v>0.95</v>
      </c>
      <c r="J108" s="8">
        <v>4.9980000000000002</v>
      </c>
      <c r="K108">
        <f t="shared" si="6"/>
        <v>500000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5.9480000000000004</v>
      </c>
      <c r="P108" s="5">
        <f t="shared" si="11"/>
        <v>159000.00000000026</v>
      </c>
    </row>
    <row r="109" spans="1:16" x14ac:dyDescent="0.2">
      <c r="A109" s="7" t="s">
        <v>28</v>
      </c>
      <c r="B109" t="s">
        <v>105</v>
      </c>
      <c r="C109" s="8" t="s">
        <v>21</v>
      </c>
      <c r="D109" t="s">
        <v>17</v>
      </c>
      <c r="E109" t="s">
        <v>18</v>
      </c>
      <c r="F109" s="9">
        <v>36951</v>
      </c>
      <c r="G109" s="10">
        <v>-1000000</v>
      </c>
      <c r="H109" s="8">
        <v>5.63</v>
      </c>
      <c r="I109" s="25">
        <v>1.7</v>
      </c>
      <c r="J109" s="8">
        <v>4.9980000000000002</v>
      </c>
      <c r="K109">
        <f t="shared" si="6"/>
        <v>1000000</v>
      </c>
      <c r="L109" t="str">
        <f t="shared" si="7"/>
        <v>SELL</v>
      </c>
      <c r="M109" t="str">
        <f t="shared" si="8"/>
        <v>CALL</v>
      </c>
      <c r="N109" t="str">
        <f t="shared" si="9"/>
        <v>SELL - CALL</v>
      </c>
      <c r="O109">
        <f t="shared" si="10"/>
        <v>6.6980000000000004</v>
      </c>
      <c r="P109" s="5">
        <f t="shared" si="11"/>
        <v>0</v>
      </c>
    </row>
    <row r="110" spans="1:16" x14ac:dyDescent="0.2">
      <c r="A110" t="s">
        <v>28</v>
      </c>
      <c r="B110" t="s">
        <v>106</v>
      </c>
      <c r="C110" s="8" t="s">
        <v>21</v>
      </c>
      <c r="D110" t="s">
        <v>17</v>
      </c>
      <c r="E110" t="s">
        <v>20</v>
      </c>
      <c r="F110" s="9">
        <v>36951</v>
      </c>
      <c r="G110" s="10">
        <v>-1000000</v>
      </c>
      <c r="H110" s="8">
        <v>5.63</v>
      </c>
      <c r="I110" s="25">
        <v>1.7</v>
      </c>
      <c r="J110" s="8">
        <v>4.9980000000000002</v>
      </c>
      <c r="K110">
        <f t="shared" si="6"/>
        <v>1000000</v>
      </c>
      <c r="L110" t="str">
        <f t="shared" si="7"/>
        <v>SELL</v>
      </c>
      <c r="M110" t="str">
        <f t="shared" si="8"/>
        <v>PUT</v>
      </c>
      <c r="N110" t="str">
        <f t="shared" si="9"/>
        <v>SELL - PUT</v>
      </c>
      <c r="O110">
        <f t="shared" si="10"/>
        <v>6.6980000000000004</v>
      </c>
      <c r="P110" s="5">
        <f t="shared" si="11"/>
        <v>-1068000.0000000005</v>
      </c>
    </row>
    <row r="111" spans="1:16" x14ac:dyDescent="0.2">
      <c r="A111" t="s">
        <v>27</v>
      </c>
      <c r="B111" t="s">
        <v>111</v>
      </c>
      <c r="C111" s="8" t="s">
        <v>21</v>
      </c>
      <c r="D111" t="s">
        <v>17</v>
      </c>
      <c r="E111" t="s">
        <v>18</v>
      </c>
      <c r="F111" s="9">
        <v>36951</v>
      </c>
      <c r="G111">
        <v>310000</v>
      </c>
      <c r="H111" s="8">
        <v>5.63</v>
      </c>
      <c r="I111">
        <v>2.5</v>
      </c>
      <c r="J111" s="8">
        <v>4.9980000000000002</v>
      </c>
      <c r="K111">
        <f t="shared" si="6"/>
        <v>310000</v>
      </c>
      <c r="L111" t="str">
        <f t="shared" si="7"/>
        <v>BUY</v>
      </c>
      <c r="M111" t="str">
        <f t="shared" si="8"/>
        <v>CALL</v>
      </c>
      <c r="N111" t="str">
        <f t="shared" si="9"/>
        <v>BUY - CALL</v>
      </c>
      <c r="O111">
        <f t="shared" si="10"/>
        <v>7.4980000000000002</v>
      </c>
      <c r="P111" s="5">
        <f t="shared" si="11"/>
        <v>0</v>
      </c>
    </row>
    <row r="112" spans="1:16" x14ac:dyDescent="0.2">
      <c r="A112" t="s">
        <v>28</v>
      </c>
      <c r="B112" t="s">
        <v>114</v>
      </c>
      <c r="C112" s="8" t="s">
        <v>21</v>
      </c>
      <c r="D112" t="s">
        <v>17</v>
      </c>
      <c r="E112" t="s">
        <v>20</v>
      </c>
      <c r="F112" s="9">
        <v>36951</v>
      </c>
      <c r="G112" s="10">
        <v>-1000000</v>
      </c>
      <c r="H112" s="8">
        <v>5.63</v>
      </c>
      <c r="I112" s="23">
        <v>1.3</v>
      </c>
      <c r="J112" s="8">
        <v>4.9980000000000002</v>
      </c>
      <c r="K112">
        <f t="shared" si="6"/>
        <v>1000000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6.298</v>
      </c>
      <c r="P112" s="5">
        <f t="shared" si="11"/>
        <v>-668000.00000000012</v>
      </c>
    </row>
    <row r="113" spans="1:16" x14ac:dyDescent="0.2">
      <c r="A113" s="7" t="s">
        <v>26</v>
      </c>
      <c r="B113" t="s">
        <v>115</v>
      </c>
      <c r="C113" s="8" t="s">
        <v>21</v>
      </c>
      <c r="D113" t="s">
        <v>17</v>
      </c>
      <c r="E113" t="s">
        <v>18</v>
      </c>
      <c r="F113" s="9">
        <v>36951</v>
      </c>
      <c r="G113" s="10">
        <v>155000</v>
      </c>
      <c r="H113" s="8">
        <v>5.63</v>
      </c>
      <c r="I113">
        <v>1.3</v>
      </c>
      <c r="J113" s="8">
        <v>4.9980000000000002</v>
      </c>
      <c r="K113">
        <f t="shared" si="6"/>
        <v>155000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6.298</v>
      </c>
      <c r="P113" s="5">
        <f t="shared" si="11"/>
        <v>0</v>
      </c>
    </row>
    <row r="114" spans="1:16" x14ac:dyDescent="0.2">
      <c r="A114" t="s">
        <v>26</v>
      </c>
      <c r="B114" t="s">
        <v>116</v>
      </c>
      <c r="C114" s="8" t="s">
        <v>21</v>
      </c>
      <c r="D114" t="s">
        <v>17</v>
      </c>
      <c r="E114" t="s">
        <v>20</v>
      </c>
      <c r="F114" s="9">
        <v>36951</v>
      </c>
      <c r="G114" s="10">
        <v>155000</v>
      </c>
      <c r="H114" s="8">
        <v>5.63</v>
      </c>
      <c r="I114" s="23">
        <v>1.3</v>
      </c>
      <c r="J114" s="8">
        <v>4.9980000000000002</v>
      </c>
      <c r="K114">
        <f t="shared" si="6"/>
        <v>155000</v>
      </c>
      <c r="L114" t="str">
        <f t="shared" si="7"/>
        <v>BUY</v>
      </c>
      <c r="M114" t="str">
        <f t="shared" si="8"/>
        <v>PUT</v>
      </c>
      <c r="N114" t="str">
        <f t="shared" si="9"/>
        <v>BUY - PUT</v>
      </c>
      <c r="O114">
        <f t="shared" si="10"/>
        <v>6.298</v>
      </c>
      <c r="P114" s="5">
        <f t="shared" si="11"/>
        <v>103540.00000000003</v>
      </c>
    </row>
    <row r="115" spans="1:16" x14ac:dyDescent="0.2">
      <c r="A115" t="s">
        <v>28</v>
      </c>
      <c r="B115" t="s">
        <v>124</v>
      </c>
      <c r="C115" s="8" t="s">
        <v>21</v>
      </c>
      <c r="D115" t="s">
        <v>17</v>
      </c>
      <c r="E115" t="s">
        <v>20</v>
      </c>
      <c r="F115" s="9">
        <v>36951</v>
      </c>
      <c r="G115">
        <v>500000</v>
      </c>
      <c r="H115" s="8">
        <v>5.63</v>
      </c>
      <c r="I115">
        <v>1</v>
      </c>
      <c r="J115" s="8">
        <v>4.9980000000000002</v>
      </c>
      <c r="K115">
        <f t="shared" si="6"/>
        <v>500000</v>
      </c>
      <c r="L115" t="str">
        <f t="shared" si="7"/>
        <v>BUY</v>
      </c>
      <c r="M115" t="str">
        <f t="shared" si="8"/>
        <v>PUT</v>
      </c>
      <c r="N115" t="str">
        <f t="shared" si="9"/>
        <v>BUY - PUT</v>
      </c>
      <c r="O115">
        <f t="shared" si="10"/>
        <v>5.9980000000000002</v>
      </c>
      <c r="P115" s="5">
        <f t="shared" si="11"/>
        <v>184000.00000000017</v>
      </c>
    </row>
    <row r="116" spans="1:16" x14ac:dyDescent="0.2">
      <c r="A116" t="s">
        <v>28</v>
      </c>
      <c r="B116" t="s">
        <v>125</v>
      </c>
      <c r="C116" s="8" t="s">
        <v>21</v>
      </c>
      <c r="D116" t="s">
        <v>17</v>
      </c>
      <c r="E116" t="s">
        <v>18</v>
      </c>
      <c r="F116" s="9">
        <v>36951</v>
      </c>
      <c r="G116">
        <v>-310000</v>
      </c>
      <c r="H116" s="8">
        <v>5.63</v>
      </c>
      <c r="I116">
        <v>2.5</v>
      </c>
      <c r="J116" s="8">
        <v>4.9980000000000002</v>
      </c>
      <c r="K116">
        <f t="shared" si="6"/>
        <v>310000</v>
      </c>
      <c r="L116" t="str">
        <f t="shared" si="7"/>
        <v>SELL</v>
      </c>
      <c r="M116" t="str">
        <f t="shared" si="8"/>
        <v>CALL</v>
      </c>
      <c r="N116" t="str">
        <f t="shared" si="9"/>
        <v>SELL - CALL</v>
      </c>
      <c r="O116">
        <f t="shared" si="10"/>
        <v>7.4980000000000002</v>
      </c>
      <c r="P116" s="5">
        <f t="shared" si="11"/>
        <v>0</v>
      </c>
    </row>
    <row r="117" spans="1:16" x14ac:dyDescent="0.2">
      <c r="A117" t="s">
        <v>28</v>
      </c>
      <c r="B117" t="s">
        <v>126</v>
      </c>
      <c r="C117" s="8" t="s">
        <v>21</v>
      </c>
      <c r="D117" t="s">
        <v>17</v>
      </c>
      <c r="E117" t="s">
        <v>18</v>
      </c>
      <c r="F117" s="9">
        <v>36951</v>
      </c>
      <c r="G117">
        <v>-500000</v>
      </c>
      <c r="H117" s="8">
        <v>5.63</v>
      </c>
      <c r="I117">
        <v>1.52</v>
      </c>
      <c r="J117" s="8">
        <v>4.9980000000000002</v>
      </c>
      <c r="K117">
        <f t="shared" si="6"/>
        <v>500000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6.5180000000000007</v>
      </c>
      <c r="P117" s="5">
        <f t="shared" si="11"/>
        <v>0</v>
      </c>
    </row>
    <row r="118" spans="1:16" x14ac:dyDescent="0.2">
      <c r="A118" t="s">
        <v>28</v>
      </c>
      <c r="B118" t="s">
        <v>127</v>
      </c>
      <c r="C118" s="8" t="s">
        <v>21</v>
      </c>
      <c r="D118" t="s">
        <v>17</v>
      </c>
      <c r="E118" t="s">
        <v>20</v>
      </c>
      <c r="F118" s="9">
        <v>36951</v>
      </c>
      <c r="G118" s="10">
        <v>-500000</v>
      </c>
      <c r="H118" s="8">
        <v>5.63</v>
      </c>
      <c r="I118">
        <v>1.52</v>
      </c>
      <c r="J118" s="8">
        <v>4.9980000000000002</v>
      </c>
      <c r="K118">
        <f t="shared" si="6"/>
        <v>500000</v>
      </c>
      <c r="L118" t="str">
        <f t="shared" si="7"/>
        <v>SELL</v>
      </c>
      <c r="M118" t="str">
        <f t="shared" si="8"/>
        <v>PUT</v>
      </c>
      <c r="N118" t="str">
        <f t="shared" si="9"/>
        <v>SELL - PUT</v>
      </c>
      <c r="O118">
        <f t="shared" si="10"/>
        <v>6.5180000000000007</v>
      </c>
      <c r="P118" s="5">
        <f t="shared" si="11"/>
        <v>-444000.00000000041</v>
      </c>
    </row>
    <row r="119" spans="1:16" x14ac:dyDescent="0.2">
      <c r="A119" t="s">
        <v>40</v>
      </c>
      <c r="B119" t="s">
        <v>128</v>
      </c>
      <c r="C119" s="8" t="s">
        <v>21</v>
      </c>
      <c r="D119" t="s">
        <v>17</v>
      </c>
      <c r="E119" t="s">
        <v>18</v>
      </c>
      <c r="F119" s="9">
        <v>36951</v>
      </c>
      <c r="G119" s="10">
        <v>620000</v>
      </c>
      <c r="H119" s="8">
        <v>5.63</v>
      </c>
      <c r="I119">
        <v>3</v>
      </c>
      <c r="J119" s="8">
        <v>4.9980000000000002</v>
      </c>
      <c r="K119">
        <f t="shared" si="6"/>
        <v>620000</v>
      </c>
      <c r="L119" t="str">
        <f t="shared" si="7"/>
        <v>BUY</v>
      </c>
      <c r="M119" t="str">
        <f t="shared" si="8"/>
        <v>CALL</v>
      </c>
      <c r="N119" t="str">
        <f t="shared" si="9"/>
        <v>BUY - CALL</v>
      </c>
      <c r="O119">
        <f t="shared" si="10"/>
        <v>7.9980000000000002</v>
      </c>
      <c r="P119" s="5">
        <f t="shared" si="11"/>
        <v>0</v>
      </c>
    </row>
    <row r="120" spans="1:16" x14ac:dyDescent="0.2">
      <c r="A120" t="s">
        <v>40</v>
      </c>
      <c r="B120" t="s">
        <v>129</v>
      </c>
      <c r="C120" s="8" t="s">
        <v>21</v>
      </c>
      <c r="D120" t="s">
        <v>17</v>
      </c>
      <c r="E120" t="s">
        <v>18</v>
      </c>
      <c r="F120" s="9">
        <v>36951</v>
      </c>
      <c r="G120">
        <v>-620000</v>
      </c>
      <c r="H120" s="8">
        <v>5.63</v>
      </c>
      <c r="I120">
        <v>3.5</v>
      </c>
      <c r="J120" s="8">
        <v>4.9980000000000002</v>
      </c>
      <c r="K120">
        <f t="shared" si="6"/>
        <v>620000</v>
      </c>
      <c r="L120" t="str">
        <f t="shared" si="7"/>
        <v>SELL</v>
      </c>
      <c r="M120" t="str">
        <f t="shared" si="8"/>
        <v>CALL</v>
      </c>
      <c r="N120" t="str">
        <f t="shared" si="9"/>
        <v>SELL - CALL</v>
      </c>
      <c r="O120">
        <f t="shared" si="10"/>
        <v>8.4980000000000011</v>
      </c>
      <c r="P120" s="5">
        <f t="shared" si="11"/>
        <v>0</v>
      </c>
    </row>
    <row r="121" spans="1:16" x14ac:dyDescent="0.2">
      <c r="A121" t="s">
        <v>33</v>
      </c>
      <c r="B121" t="s">
        <v>130</v>
      </c>
      <c r="C121" s="8" t="s">
        <v>21</v>
      </c>
      <c r="D121" t="s">
        <v>17</v>
      </c>
      <c r="E121" t="s">
        <v>20</v>
      </c>
      <c r="F121" s="9">
        <v>36951</v>
      </c>
      <c r="G121">
        <v>1000000</v>
      </c>
      <c r="H121" s="8">
        <v>5.63</v>
      </c>
      <c r="I121">
        <v>0.95</v>
      </c>
      <c r="J121" s="8">
        <v>4.9980000000000002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5.9480000000000004</v>
      </c>
      <c r="P121" s="5">
        <f t="shared" si="11"/>
        <v>318000.00000000052</v>
      </c>
    </row>
    <row r="122" spans="1:16" x14ac:dyDescent="0.2">
      <c r="A122" t="s">
        <v>37</v>
      </c>
      <c r="B122" t="s">
        <v>131</v>
      </c>
      <c r="C122" s="8" t="s">
        <v>21</v>
      </c>
      <c r="D122" t="s">
        <v>17</v>
      </c>
      <c r="E122" t="s">
        <v>18</v>
      </c>
      <c r="F122" s="9">
        <v>36951</v>
      </c>
      <c r="G122">
        <v>-310000</v>
      </c>
      <c r="H122" s="8">
        <v>5.63</v>
      </c>
      <c r="I122">
        <v>4</v>
      </c>
      <c r="J122" s="8">
        <v>4.9980000000000002</v>
      </c>
      <c r="K122">
        <f t="shared" si="6"/>
        <v>310000</v>
      </c>
      <c r="L122" t="str">
        <f t="shared" si="7"/>
        <v>SELL</v>
      </c>
      <c r="M122" t="str">
        <f t="shared" si="8"/>
        <v>CALL</v>
      </c>
      <c r="N122" t="str">
        <f t="shared" si="9"/>
        <v>SELL - CALL</v>
      </c>
      <c r="O122">
        <f t="shared" si="10"/>
        <v>8.9980000000000011</v>
      </c>
      <c r="P122" s="5">
        <f t="shared" si="11"/>
        <v>0</v>
      </c>
    </row>
    <row r="123" spans="1:16" x14ac:dyDescent="0.2">
      <c r="A123" t="s">
        <v>28</v>
      </c>
      <c r="B123" t="s">
        <v>331</v>
      </c>
      <c r="C123" s="8" t="s">
        <v>21</v>
      </c>
      <c r="D123" t="s">
        <v>17</v>
      </c>
      <c r="E123" t="s">
        <v>18</v>
      </c>
      <c r="F123" s="9">
        <v>36951</v>
      </c>
      <c r="G123" s="10">
        <v>2000000</v>
      </c>
      <c r="H123" s="8">
        <v>5.63</v>
      </c>
      <c r="I123" s="23">
        <v>2</v>
      </c>
      <c r="J123" s="8">
        <v>4.9980000000000002</v>
      </c>
      <c r="K123">
        <f t="shared" si="6"/>
        <v>2000000</v>
      </c>
      <c r="L123" t="str">
        <f t="shared" si="7"/>
        <v>BUY</v>
      </c>
      <c r="M123" t="str">
        <f t="shared" si="8"/>
        <v>CALL</v>
      </c>
      <c r="N123" t="str">
        <f t="shared" si="9"/>
        <v>BUY - CALL</v>
      </c>
      <c r="O123">
        <f t="shared" si="10"/>
        <v>6.9980000000000002</v>
      </c>
      <c r="P123" s="5">
        <f t="shared" si="11"/>
        <v>0</v>
      </c>
    </row>
    <row r="124" spans="1:16" x14ac:dyDescent="0.2">
      <c r="A124" t="s">
        <v>24</v>
      </c>
      <c r="B124" t="s">
        <v>134</v>
      </c>
      <c r="C124" s="8" t="s">
        <v>21</v>
      </c>
      <c r="D124" t="s">
        <v>17</v>
      </c>
      <c r="E124" t="s">
        <v>18</v>
      </c>
      <c r="F124" s="9">
        <v>36951</v>
      </c>
      <c r="G124" s="10">
        <v>310000</v>
      </c>
      <c r="H124" s="8">
        <v>5.63</v>
      </c>
      <c r="I124">
        <v>2.5</v>
      </c>
      <c r="J124" s="8">
        <v>4.9980000000000002</v>
      </c>
      <c r="K124">
        <f t="shared" si="6"/>
        <v>310000</v>
      </c>
      <c r="L124" t="str">
        <f t="shared" si="7"/>
        <v>BUY</v>
      </c>
      <c r="M124" t="str">
        <f t="shared" si="8"/>
        <v>CALL</v>
      </c>
      <c r="N124" t="str">
        <f t="shared" si="9"/>
        <v>BUY - CALL</v>
      </c>
      <c r="O124">
        <f t="shared" si="10"/>
        <v>7.4980000000000002</v>
      </c>
      <c r="P124" s="5">
        <f t="shared" si="11"/>
        <v>0</v>
      </c>
    </row>
    <row r="125" spans="1:16" x14ac:dyDescent="0.2">
      <c r="A125" s="7" t="s">
        <v>37</v>
      </c>
      <c r="B125" t="s">
        <v>136</v>
      </c>
      <c r="C125" s="8" t="s">
        <v>21</v>
      </c>
      <c r="D125" t="s">
        <v>17</v>
      </c>
      <c r="E125" t="s">
        <v>18</v>
      </c>
      <c r="F125" s="9">
        <v>36951</v>
      </c>
      <c r="G125" s="10">
        <v>-500000</v>
      </c>
      <c r="H125" s="8">
        <v>5.63</v>
      </c>
      <c r="I125">
        <v>1.45</v>
      </c>
      <c r="J125" s="8">
        <v>4.9980000000000002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6.4480000000000004</v>
      </c>
      <c r="P125" s="5">
        <f t="shared" si="11"/>
        <v>0</v>
      </c>
    </row>
    <row r="126" spans="1:16" x14ac:dyDescent="0.2">
      <c r="A126" s="7" t="s">
        <v>37</v>
      </c>
      <c r="B126" t="s">
        <v>137</v>
      </c>
      <c r="C126" s="8" t="s">
        <v>21</v>
      </c>
      <c r="D126" t="s">
        <v>17</v>
      </c>
      <c r="E126" t="s">
        <v>20</v>
      </c>
      <c r="F126" s="9">
        <v>36951</v>
      </c>
      <c r="G126" s="10">
        <v>-500000</v>
      </c>
      <c r="H126" s="8">
        <v>5.63</v>
      </c>
      <c r="I126">
        <v>1.45</v>
      </c>
      <c r="J126" s="8">
        <v>4.9980000000000002</v>
      </c>
      <c r="K126">
        <f t="shared" si="6"/>
        <v>500000</v>
      </c>
      <c r="L126" t="str">
        <f t="shared" si="7"/>
        <v>SELL</v>
      </c>
      <c r="M126" t="str">
        <f t="shared" si="8"/>
        <v>PUT</v>
      </c>
      <c r="N126" t="str">
        <f t="shared" si="9"/>
        <v>SELL - PUT</v>
      </c>
      <c r="O126">
        <f t="shared" si="10"/>
        <v>6.4480000000000004</v>
      </c>
      <c r="P126" s="5">
        <f t="shared" si="11"/>
        <v>-409000.00000000023</v>
      </c>
    </row>
    <row r="127" spans="1:16" x14ac:dyDescent="0.2">
      <c r="A127" t="s">
        <v>37</v>
      </c>
      <c r="B127" t="s">
        <v>138</v>
      </c>
      <c r="C127" s="8" t="s">
        <v>21</v>
      </c>
      <c r="D127" t="s">
        <v>17</v>
      </c>
      <c r="E127" t="s">
        <v>20</v>
      </c>
      <c r="F127" s="9">
        <v>36951</v>
      </c>
      <c r="G127" s="10">
        <v>1000000</v>
      </c>
      <c r="H127" s="8">
        <v>5.63</v>
      </c>
      <c r="I127" s="23">
        <v>0.95</v>
      </c>
      <c r="J127" s="8">
        <v>4.9980000000000002</v>
      </c>
      <c r="K127">
        <f t="shared" si="6"/>
        <v>1000000</v>
      </c>
      <c r="L127" t="str">
        <f t="shared" si="7"/>
        <v>BUY</v>
      </c>
      <c r="M127" t="str">
        <f t="shared" si="8"/>
        <v>PUT</v>
      </c>
      <c r="N127" t="str">
        <f t="shared" si="9"/>
        <v>BUY - PUT</v>
      </c>
      <c r="O127">
        <f t="shared" si="10"/>
        <v>5.9480000000000004</v>
      </c>
      <c r="P127" s="5">
        <f t="shared" si="11"/>
        <v>318000.00000000052</v>
      </c>
    </row>
    <row r="128" spans="1:16" x14ac:dyDescent="0.2">
      <c r="A128" t="s">
        <v>28</v>
      </c>
      <c r="B128" t="s">
        <v>160</v>
      </c>
      <c r="C128" s="8" t="s">
        <v>21</v>
      </c>
      <c r="D128" t="s">
        <v>17</v>
      </c>
      <c r="E128" t="s">
        <v>18</v>
      </c>
      <c r="F128" s="9">
        <v>36951</v>
      </c>
      <c r="G128" s="10">
        <v>-620000</v>
      </c>
      <c r="H128" s="8">
        <v>5.63</v>
      </c>
      <c r="I128" s="23">
        <v>1.55</v>
      </c>
      <c r="J128" s="8">
        <v>4.9980000000000002</v>
      </c>
      <c r="K128">
        <f t="shared" si="6"/>
        <v>620000</v>
      </c>
      <c r="L128" t="str">
        <f t="shared" si="7"/>
        <v>SELL</v>
      </c>
      <c r="M128" t="str">
        <f t="shared" si="8"/>
        <v>CALL</v>
      </c>
      <c r="N128" t="str">
        <f t="shared" si="9"/>
        <v>SELL - CALL</v>
      </c>
      <c r="O128">
        <f t="shared" si="10"/>
        <v>6.548</v>
      </c>
      <c r="P128" s="5">
        <f t="shared" si="11"/>
        <v>0</v>
      </c>
    </row>
    <row r="129" spans="1:16" x14ac:dyDescent="0.2">
      <c r="A129" t="s">
        <v>28</v>
      </c>
      <c r="B129" t="s">
        <v>161</v>
      </c>
      <c r="C129" s="8" t="s">
        <v>21</v>
      </c>
      <c r="D129" t="s">
        <v>17</v>
      </c>
      <c r="E129" t="s">
        <v>20</v>
      </c>
      <c r="F129" s="9">
        <v>36951</v>
      </c>
      <c r="G129" s="10">
        <v>-620000</v>
      </c>
      <c r="H129" s="8">
        <v>5.63</v>
      </c>
      <c r="I129" s="23">
        <v>1.55</v>
      </c>
      <c r="J129" s="8">
        <v>4.9980000000000002</v>
      </c>
      <c r="K129">
        <f t="shared" si="6"/>
        <v>620000</v>
      </c>
      <c r="L129" t="str">
        <f t="shared" si="7"/>
        <v>SELL</v>
      </c>
      <c r="M129" t="str">
        <f t="shared" si="8"/>
        <v>PUT</v>
      </c>
      <c r="N129" t="str">
        <f t="shared" si="9"/>
        <v>SELL - PUT</v>
      </c>
      <c r="O129">
        <f t="shared" si="10"/>
        <v>6.548</v>
      </c>
      <c r="P129" s="5">
        <f t="shared" si="11"/>
        <v>-569160.00000000012</v>
      </c>
    </row>
    <row r="130" spans="1:16" x14ac:dyDescent="0.2">
      <c r="A130" s="6" t="s">
        <v>37</v>
      </c>
      <c r="B130" t="s">
        <v>167</v>
      </c>
      <c r="C130" s="8" t="s">
        <v>21</v>
      </c>
      <c r="D130" t="s">
        <v>17</v>
      </c>
      <c r="E130" t="s">
        <v>18</v>
      </c>
      <c r="F130" s="9">
        <v>36951</v>
      </c>
      <c r="G130" s="10">
        <v>-500000</v>
      </c>
      <c r="H130" s="8">
        <v>5.63</v>
      </c>
      <c r="I130">
        <v>3</v>
      </c>
      <c r="J130" s="8">
        <v>4.9980000000000002</v>
      </c>
      <c r="K130">
        <f t="shared" si="6"/>
        <v>500000</v>
      </c>
      <c r="L130" t="str">
        <f t="shared" si="7"/>
        <v>SELL</v>
      </c>
      <c r="M130" t="str">
        <f t="shared" si="8"/>
        <v>CALL</v>
      </c>
      <c r="N130" t="str">
        <f t="shared" si="9"/>
        <v>SELL - CALL</v>
      </c>
      <c r="O130">
        <f t="shared" si="10"/>
        <v>7.9980000000000002</v>
      </c>
      <c r="P130" s="5">
        <f t="shared" si="11"/>
        <v>0</v>
      </c>
    </row>
    <row r="131" spans="1:16" x14ac:dyDescent="0.2">
      <c r="A131" s="6" t="s">
        <v>38</v>
      </c>
      <c r="B131" t="s">
        <v>168</v>
      </c>
      <c r="C131" s="8" t="s">
        <v>21</v>
      </c>
      <c r="D131" t="s">
        <v>17</v>
      </c>
      <c r="E131" t="s">
        <v>20</v>
      </c>
      <c r="F131" s="9">
        <v>36951</v>
      </c>
      <c r="G131" s="10">
        <v>310000</v>
      </c>
      <c r="H131" s="8">
        <v>5.63</v>
      </c>
      <c r="I131">
        <v>1</v>
      </c>
      <c r="J131" s="8">
        <v>4.9980000000000002</v>
      </c>
      <c r="K131">
        <f t="shared" si="6"/>
        <v>310000</v>
      </c>
      <c r="L131" t="str">
        <f t="shared" si="7"/>
        <v>BUY</v>
      </c>
      <c r="M131" t="str">
        <f t="shared" si="8"/>
        <v>PUT</v>
      </c>
      <c r="N131" t="str">
        <f t="shared" si="9"/>
        <v>BUY - PUT</v>
      </c>
      <c r="O131">
        <f t="shared" si="10"/>
        <v>5.9980000000000002</v>
      </c>
      <c r="P131" s="5">
        <f t="shared" si="11"/>
        <v>114080.0000000001</v>
      </c>
    </row>
    <row r="132" spans="1:16" x14ac:dyDescent="0.2">
      <c r="A132" s="26" t="s">
        <v>37</v>
      </c>
      <c r="B132" s="27" t="s">
        <v>332</v>
      </c>
      <c r="C132" s="28" t="s">
        <v>21</v>
      </c>
      <c r="D132" s="27" t="s">
        <v>17</v>
      </c>
      <c r="E132" s="27" t="s">
        <v>20</v>
      </c>
      <c r="F132" s="29">
        <v>36951</v>
      </c>
      <c r="G132" s="30">
        <v>1000000</v>
      </c>
      <c r="H132" s="8">
        <v>5.63</v>
      </c>
      <c r="I132" s="27">
        <v>1</v>
      </c>
      <c r="J132" s="8">
        <v>4.9980000000000002</v>
      </c>
      <c r="K132">
        <f t="shared" ref="K132:K195" si="12">ABS(G132)</f>
        <v>1000000</v>
      </c>
      <c r="L132" t="str">
        <f t="shared" ref="L132:L195" si="13">IF(G132&gt;0,"BUY","SELL")</f>
        <v>BUY</v>
      </c>
      <c r="M132" t="str">
        <f t="shared" ref="M132:M195" si="14">IF(E132="C","CALL","PUT")</f>
        <v>PUT</v>
      </c>
      <c r="N132" t="str">
        <f t="shared" ref="N132:N195" si="15">CONCATENATE(L132," - ",M132)</f>
        <v>BUY - PUT</v>
      </c>
      <c r="O132">
        <f t="shared" ref="O132:O195" si="16">I132+J132</f>
        <v>5.9980000000000002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368000.00000000035</v>
      </c>
    </row>
    <row r="133" spans="1:16" x14ac:dyDescent="0.2">
      <c r="A133" s="26" t="s">
        <v>37</v>
      </c>
      <c r="B133" s="27" t="s">
        <v>333</v>
      </c>
      <c r="C133" s="28" t="s">
        <v>21</v>
      </c>
      <c r="D133" s="27" t="s">
        <v>17</v>
      </c>
      <c r="E133" s="27" t="s">
        <v>18</v>
      </c>
      <c r="F133" s="29">
        <v>36951</v>
      </c>
      <c r="G133" s="30">
        <v>1000000</v>
      </c>
      <c r="H133" s="8">
        <v>5.63</v>
      </c>
      <c r="I133" s="27">
        <v>1.5</v>
      </c>
      <c r="J133" s="8">
        <v>4.9980000000000002</v>
      </c>
      <c r="K133">
        <f t="shared" si="12"/>
        <v>1000000</v>
      </c>
      <c r="L133" t="str">
        <f t="shared" si="13"/>
        <v>BUY</v>
      </c>
      <c r="M133" t="str">
        <f t="shared" si="14"/>
        <v>CALL</v>
      </c>
      <c r="N133" t="str">
        <f t="shared" si="15"/>
        <v>BUY - CALL</v>
      </c>
      <c r="O133">
        <f t="shared" si="16"/>
        <v>6.4980000000000002</v>
      </c>
      <c r="P133" s="5">
        <f t="shared" si="17"/>
        <v>0</v>
      </c>
    </row>
    <row r="134" spans="1:16" x14ac:dyDescent="0.2">
      <c r="A134" s="26" t="s">
        <v>38</v>
      </c>
      <c r="B134" s="27" t="s">
        <v>334</v>
      </c>
      <c r="C134" s="28" t="s">
        <v>21</v>
      </c>
      <c r="D134" s="27" t="s">
        <v>17</v>
      </c>
      <c r="E134" s="27" t="s">
        <v>20</v>
      </c>
      <c r="F134" s="29">
        <v>36951</v>
      </c>
      <c r="G134" s="30">
        <v>310000</v>
      </c>
      <c r="H134" s="8">
        <v>5.63</v>
      </c>
      <c r="I134" s="27">
        <v>1</v>
      </c>
      <c r="J134" s="8">
        <v>4.9980000000000002</v>
      </c>
      <c r="K134">
        <f t="shared" si="12"/>
        <v>310000</v>
      </c>
      <c r="L134" t="str">
        <f t="shared" si="13"/>
        <v>BUY</v>
      </c>
      <c r="M134" t="str">
        <f t="shared" si="14"/>
        <v>PUT</v>
      </c>
      <c r="N134" t="str">
        <f t="shared" si="15"/>
        <v>BUY - PUT</v>
      </c>
      <c r="O134">
        <f t="shared" si="16"/>
        <v>5.9980000000000002</v>
      </c>
      <c r="P134" s="5">
        <f t="shared" si="17"/>
        <v>114080.0000000001</v>
      </c>
    </row>
    <row r="135" spans="1:16" x14ac:dyDescent="0.2">
      <c r="A135" s="26" t="s">
        <v>38</v>
      </c>
      <c r="B135" s="27" t="s">
        <v>335</v>
      </c>
      <c r="C135" s="28" t="s">
        <v>21</v>
      </c>
      <c r="D135" s="27" t="s">
        <v>17</v>
      </c>
      <c r="E135" s="27" t="s">
        <v>18</v>
      </c>
      <c r="F135" s="29">
        <v>36951</v>
      </c>
      <c r="G135" s="30">
        <v>310000</v>
      </c>
      <c r="H135" s="8">
        <v>5.63</v>
      </c>
      <c r="I135" s="27">
        <v>1.5</v>
      </c>
      <c r="J135" s="8">
        <v>4.9980000000000002</v>
      </c>
      <c r="K135">
        <f t="shared" si="12"/>
        <v>310000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6.4980000000000002</v>
      </c>
      <c r="P135" s="5">
        <f t="shared" si="17"/>
        <v>0</v>
      </c>
    </row>
    <row r="136" spans="1:16" x14ac:dyDescent="0.2">
      <c r="A136" s="26" t="s">
        <v>28</v>
      </c>
      <c r="B136" s="27" t="s">
        <v>171</v>
      </c>
      <c r="C136" s="28" t="s">
        <v>21</v>
      </c>
      <c r="D136" s="27" t="s">
        <v>17</v>
      </c>
      <c r="E136" s="27" t="s">
        <v>18</v>
      </c>
      <c r="F136" s="29">
        <v>36951</v>
      </c>
      <c r="G136" s="30">
        <v>500000</v>
      </c>
      <c r="H136" s="8">
        <v>5.63</v>
      </c>
      <c r="I136" s="27">
        <v>2</v>
      </c>
      <c r="J136" s="8">
        <v>4.9980000000000002</v>
      </c>
      <c r="K136">
        <f t="shared" si="12"/>
        <v>500000</v>
      </c>
      <c r="L136" t="str">
        <f t="shared" si="13"/>
        <v>BUY</v>
      </c>
      <c r="M136" t="str">
        <f t="shared" si="14"/>
        <v>CALL</v>
      </c>
      <c r="N136" t="str">
        <f t="shared" si="15"/>
        <v>BUY - CALL</v>
      </c>
      <c r="O136">
        <f t="shared" si="16"/>
        <v>6.9980000000000002</v>
      </c>
      <c r="P136" s="5">
        <f t="shared" si="17"/>
        <v>0</v>
      </c>
    </row>
    <row r="137" spans="1:16" x14ac:dyDescent="0.2">
      <c r="A137" s="26" t="s">
        <v>37</v>
      </c>
      <c r="B137" s="27" t="s">
        <v>174</v>
      </c>
      <c r="C137" s="28" t="s">
        <v>21</v>
      </c>
      <c r="D137" s="27" t="s">
        <v>17</v>
      </c>
      <c r="E137" s="27" t="s">
        <v>18</v>
      </c>
      <c r="F137" s="29">
        <v>36951</v>
      </c>
      <c r="G137" s="30">
        <v>-310000</v>
      </c>
      <c r="H137" s="8">
        <v>5.63</v>
      </c>
      <c r="I137" s="27">
        <v>2</v>
      </c>
      <c r="J137" s="8">
        <v>4.9980000000000002</v>
      </c>
      <c r="K137">
        <f t="shared" si="12"/>
        <v>310000</v>
      </c>
      <c r="L137" t="str">
        <f t="shared" si="13"/>
        <v>SELL</v>
      </c>
      <c r="M137" t="str">
        <f t="shared" si="14"/>
        <v>CALL</v>
      </c>
      <c r="N137" t="str">
        <f t="shared" si="15"/>
        <v>SELL - CALL</v>
      </c>
      <c r="O137">
        <f t="shared" si="16"/>
        <v>6.9980000000000002</v>
      </c>
      <c r="P137" s="5">
        <f t="shared" si="17"/>
        <v>0</v>
      </c>
    </row>
    <row r="138" spans="1:16" x14ac:dyDescent="0.2">
      <c r="A138" s="26" t="s">
        <v>37</v>
      </c>
      <c r="B138" s="27" t="s">
        <v>175</v>
      </c>
      <c r="C138" s="28" t="s">
        <v>21</v>
      </c>
      <c r="D138" s="27" t="s">
        <v>17</v>
      </c>
      <c r="E138" s="27" t="s">
        <v>18</v>
      </c>
      <c r="F138" s="29">
        <v>36951</v>
      </c>
      <c r="G138" s="30">
        <v>310000</v>
      </c>
      <c r="H138" s="8">
        <v>5.63</v>
      </c>
      <c r="I138" s="27">
        <v>2</v>
      </c>
      <c r="J138" s="8">
        <v>4.9980000000000002</v>
      </c>
      <c r="K138">
        <f t="shared" si="12"/>
        <v>310000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6.9980000000000002</v>
      </c>
      <c r="P138" s="5">
        <f t="shared" si="17"/>
        <v>0</v>
      </c>
    </row>
    <row r="139" spans="1:16" x14ac:dyDescent="0.2">
      <c r="A139" s="26" t="s">
        <v>37</v>
      </c>
      <c r="B139" s="27" t="s">
        <v>176</v>
      </c>
      <c r="C139" s="28" t="s">
        <v>21</v>
      </c>
      <c r="D139" s="27" t="s">
        <v>17</v>
      </c>
      <c r="E139" s="27" t="s">
        <v>18</v>
      </c>
      <c r="F139" s="29">
        <v>36951</v>
      </c>
      <c r="G139" s="30">
        <v>-310000</v>
      </c>
      <c r="H139" s="8">
        <v>5.63</v>
      </c>
      <c r="I139" s="27">
        <v>2.5</v>
      </c>
      <c r="J139" s="8">
        <v>4.9980000000000002</v>
      </c>
      <c r="K139">
        <f t="shared" si="12"/>
        <v>310000</v>
      </c>
      <c r="L139" t="str">
        <f t="shared" si="13"/>
        <v>SELL</v>
      </c>
      <c r="M139" t="str">
        <f t="shared" si="14"/>
        <v>CALL</v>
      </c>
      <c r="N139" t="str">
        <f t="shared" si="15"/>
        <v>SELL - CALL</v>
      </c>
      <c r="O139">
        <f t="shared" si="16"/>
        <v>7.4980000000000002</v>
      </c>
      <c r="P139" s="5">
        <f t="shared" si="17"/>
        <v>0</v>
      </c>
    </row>
    <row r="140" spans="1:16" x14ac:dyDescent="0.2">
      <c r="A140" s="26" t="s">
        <v>37</v>
      </c>
      <c r="B140" s="27" t="s">
        <v>179</v>
      </c>
      <c r="C140" s="28" t="s">
        <v>21</v>
      </c>
      <c r="D140" s="27" t="s">
        <v>17</v>
      </c>
      <c r="E140" s="27" t="s">
        <v>18</v>
      </c>
      <c r="F140" s="29">
        <v>36951</v>
      </c>
      <c r="G140" s="30">
        <v>-500000</v>
      </c>
      <c r="H140" s="8">
        <v>5.63</v>
      </c>
      <c r="I140" s="27">
        <v>5</v>
      </c>
      <c r="J140" s="8">
        <v>4.9980000000000002</v>
      </c>
      <c r="K140">
        <f t="shared" si="12"/>
        <v>500000</v>
      </c>
      <c r="L140" t="str">
        <f t="shared" si="13"/>
        <v>SELL</v>
      </c>
      <c r="M140" t="str">
        <f t="shared" si="14"/>
        <v>CALL</v>
      </c>
      <c r="N140" t="str">
        <f t="shared" si="15"/>
        <v>SELL - CALL</v>
      </c>
      <c r="O140">
        <f t="shared" si="16"/>
        <v>9.9980000000000011</v>
      </c>
      <c r="P140" s="5">
        <f t="shared" si="17"/>
        <v>0</v>
      </c>
    </row>
    <row r="141" spans="1:16" x14ac:dyDescent="0.2">
      <c r="A141" s="26" t="s">
        <v>28</v>
      </c>
      <c r="B141" s="27" t="s">
        <v>182</v>
      </c>
      <c r="C141" s="28" t="s">
        <v>21</v>
      </c>
      <c r="D141" s="27" t="s">
        <v>17</v>
      </c>
      <c r="E141" s="27" t="s">
        <v>18</v>
      </c>
      <c r="F141" s="29">
        <v>36951</v>
      </c>
      <c r="G141" s="30">
        <v>-500000</v>
      </c>
      <c r="H141" s="8">
        <v>5.63</v>
      </c>
      <c r="I141" s="27">
        <v>5</v>
      </c>
      <c r="J141" s="8">
        <v>4.9980000000000002</v>
      </c>
      <c r="K141" s="27">
        <f t="shared" si="12"/>
        <v>500000</v>
      </c>
      <c r="L141" s="27" t="str">
        <f t="shared" si="13"/>
        <v>SELL</v>
      </c>
      <c r="M141" s="27" t="str">
        <f t="shared" si="14"/>
        <v>CALL</v>
      </c>
      <c r="N141" s="27" t="str">
        <f t="shared" si="15"/>
        <v>SELL - CALL</v>
      </c>
      <c r="O141" s="27">
        <f t="shared" si="16"/>
        <v>9.9980000000000011</v>
      </c>
      <c r="P141" s="5">
        <f t="shared" si="17"/>
        <v>0</v>
      </c>
    </row>
    <row r="142" spans="1:16" x14ac:dyDescent="0.2">
      <c r="A142" s="26" t="s">
        <v>37</v>
      </c>
      <c r="B142" s="27" t="s">
        <v>183</v>
      </c>
      <c r="C142" s="28" t="s">
        <v>21</v>
      </c>
      <c r="D142" s="27" t="s">
        <v>17</v>
      </c>
      <c r="E142" s="27" t="s">
        <v>18</v>
      </c>
      <c r="F142" s="29">
        <v>36951</v>
      </c>
      <c r="G142" s="30">
        <v>500000</v>
      </c>
      <c r="H142" s="8">
        <v>5.63</v>
      </c>
      <c r="I142" s="27">
        <v>2</v>
      </c>
      <c r="J142" s="8">
        <v>4.9980000000000002</v>
      </c>
      <c r="K142" s="27">
        <f t="shared" si="12"/>
        <v>500000</v>
      </c>
      <c r="L142" s="27" t="str">
        <f t="shared" si="13"/>
        <v>BUY</v>
      </c>
      <c r="M142" s="27" t="str">
        <f t="shared" si="14"/>
        <v>CALL</v>
      </c>
      <c r="N142" s="27" t="str">
        <f t="shared" si="15"/>
        <v>BUY - CALL</v>
      </c>
      <c r="O142" s="27">
        <f t="shared" si="16"/>
        <v>6.9980000000000002</v>
      </c>
      <c r="P142" s="5">
        <f t="shared" si="17"/>
        <v>0</v>
      </c>
    </row>
    <row r="143" spans="1:16" x14ac:dyDescent="0.2">
      <c r="A143" s="26" t="s">
        <v>37</v>
      </c>
      <c r="B143" s="27" t="s">
        <v>184</v>
      </c>
      <c r="C143" s="28" t="s">
        <v>21</v>
      </c>
      <c r="D143" s="27" t="s">
        <v>17</v>
      </c>
      <c r="E143" s="27" t="s">
        <v>18</v>
      </c>
      <c r="F143" s="29">
        <v>36951</v>
      </c>
      <c r="G143" s="30">
        <v>-500000</v>
      </c>
      <c r="H143" s="8">
        <v>5.63</v>
      </c>
      <c r="I143" s="27">
        <v>4</v>
      </c>
      <c r="J143" s="8">
        <v>4.9980000000000002</v>
      </c>
      <c r="K143" s="27">
        <f t="shared" si="12"/>
        <v>500000</v>
      </c>
      <c r="L143" s="27" t="str">
        <f t="shared" si="13"/>
        <v>SELL</v>
      </c>
      <c r="M143" s="27" t="str">
        <f t="shared" si="14"/>
        <v>CALL</v>
      </c>
      <c r="N143" s="27" t="str">
        <f t="shared" si="15"/>
        <v>SELL - CALL</v>
      </c>
      <c r="O143" s="27">
        <f t="shared" si="16"/>
        <v>8.9980000000000011</v>
      </c>
      <c r="P143" s="5">
        <f t="shared" si="17"/>
        <v>0</v>
      </c>
    </row>
    <row r="144" spans="1:16" x14ac:dyDescent="0.2">
      <c r="A144" s="26" t="s">
        <v>24</v>
      </c>
      <c r="B144" s="27" t="s">
        <v>189</v>
      </c>
      <c r="C144" s="28" t="s">
        <v>21</v>
      </c>
      <c r="D144" s="27" t="s">
        <v>17</v>
      </c>
      <c r="E144" s="27" t="s">
        <v>18</v>
      </c>
      <c r="F144" s="29">
        <v>36951</v>
      </c>
      <c r="G144" s="30">
        <v>155000</v>
      </c>
      <c r="H144" s="8">
        <v>5.63</v>
      </c>
      <c r="I144" s="27">
        <v>3.5</v>
      </c>
      <c r="J144" s="8">
        <v>4.9980000000000002</v>
      </c>
      <c r="K144" s="27">
        <f t="shared" si="12"/>
        <v>155000</v>
      </c>
      <c r="L144" s="27" t="str">
        <f t="shared" si="13"/>
        <v>BUY</v>
      </c>
      <c r="M144" s="27" t="str">
        <f t="shared" si="14"/>
        <v>CALL</v>
      </c>
      <c r="N144" s="27" t="str">
        <f t="shared" si="15"/>
        <v>BUY - CALL</v>
      </c>
      <c r="O144" s="27">
        <f t="shared" si="16"/>
        <v>8.4980000000000011</v>
      </c>
      <c r="P144" s="5">
        <f t="shared" si="17"/>
        <v>0</v>
      </c>
    </row>
    <row r="145" spans="1:16" x14ac:dyDescent="0.2">
      <c r="A145" s="26" t="s">
        <v>25</v>
      </c>
      <c r="B145" s="27" t="s">
        <v>190</v>
      </c>
      <c r="C145" s="28" t="s">
        <v>21</v>
      </c>
      <c r="D145" s="27" t="s">
        <v>17</v>
      </c>
      <c r="E145" s="27" t="s">
        <v>18</v>
      </c>
      <c r="F145" s="29">
        <v>36951</v>
      </c>
      <c r="G145" s="30">
        <v>500000</v>
      </c>
      <c r="H145" s="8">
        <v>5.63</v>
      </c>
      <c r="I145" s="27">
        <v>1.85</v>
      </c>
      <c r="J145" s="8">
        <v>4.9980000000000002</v>
      </c>
      <c r="K145" s="27">
        <f t="shared" si="12"/>
        <v>500000</v>
      </c>
      <c r="L145" s="27" t="str">
        <f t="shared" si="13"/>
        <v>BUY</v>
      </c>
      <c r="M145" s="27" t="str">
        <f t="shared" si="14"/>
        <v>CALL</v>
      </c>
      <c r="N145" s="27" t="str">
        <f t="shared" si="15"/>
        <v>BUY - CALL</v>
      </c>
      <c r="O145" s="27">
        <f t="shared" si="16"/>
        <v>6.8480000000000008</v>
      </c>
      <c r="P145" s="5">
        <f t="shared" si="17"/>
        <v>0</v>
      </c>
    </row>
    <row r="146" spans="1:16" x14ac:dyDescent="0.2">
      <c r="A146" s="26" t="s">
        <v>25</v>
      </c>
      <c r="B146" s="27" t="s">
        <v>191</v>
      </c>
      <c r="C146" s="28" t="s">
        <v>21</v>
      </c>
      <c r="D146" s="27" t="s">
        <v>17</v>
      </c>
      <c r="E146" s="27" t="s">
        <v>20</v>
      </c>
      <c r="F146" s="29">
        <v>36951</v>
      </c>
      <c r="G146" s="30">
        <v>500000</v>
      </c>
      <c r="H146" s="8">
        <v>5.63</v>
      </c>
      <c r="I146" s="27">
        <v>1.85</v>
      </c>
      <c r="J146" s="8">
        <v>4.9980000000000002</v>
      </c>
      <c r="K146" s="27">
        <f t="shared" si="12"/>
        <v>500000</v>
      </c>
      <c r="L146" s="27" t="str">
        <f t="shared" si="13"/>
        <v>BUY</v>
      </c>
      <c r="M146" s="27" t="str">
        <f t="shared" si="14"/>
        <v>PUT</v>
      </c>
      <c r="N146" s="27" t="str">
        <f t="shared" si="15"/>
        <v>BUY - PUT</v>
      </c>
      <c r="O146" s="27">
        <f t="shared" si="16"/>
        <v>6.8480000000000008</v>
      </c>
      <c r="P146" s="5">
        <f t="shared" si="17"/>
        <v>609000.00000000047</v>
      </c>
    </row>
    <row r="147" spans="1:16" x14ac:dyDescent="0.2">
      <c r="A147" s="26" t="s">
        <v>25</v>
      </c>
      <c r="B147" s="27" t="s">
        <v>192</v>
      </c>
      <c r="C147" s="28" t="s">
        <v>21</v>
      </c>
      <c r="D147" s="27" t="s">
        <v>17</v>
      </c>
      <c r="E147" s="27" t="s">
        <v>18</v>
      </c>
      <c r="F147" s="29">
        <v>36951</v>
      </c>
      <c r="G147" s="30">
        <v>500000</v>
      </c>
      <c r="H147" s="8">
        <v>5.63</v>
      </c>
      <c r="I147" s="27">
        <v>1.85</v>
      </c>
      <c r="J147" s="8">
        <v>4.9980000000000002</v>
      </c>
      <c r="K147" s="27">
        <f t="shared" si="12"/>
        <v>500000</v>
      </c>
      <c r="L147" s="27" t="str">
        <f t="shared" si="13"/>
        <v>BUY</v>
      </c>
      <c r="M147" s="27" t="str">
        <f t="shared" si="14"/>
        <v>CALL</v>
      </c>
      <c r="N147" s="27" t="str">
        <f t="shared" si="15"/>
        <v>BUY - CALL</v>
      </c>
      <c r="O147" s="27">
        <f t="shared" si="16"/>
        <v>6.8480000000000008</v>
      </c>
      <c r="P147" s="5">
        <f t="shared" si="17"/>
        <v>0</v>
      </c>
    </row>
    <row r="148" spans="1:16" x14ac:dyDescent="0.2">
      <c r="A148" s="26" t="s">
        <v>25</v>
      </c>
      <c r="B148" s="27" t="s">
        <v>193</v>
      </c>
      <c r="C148" s="28" t="s">
        <v>21</v>
      </c>
      <c r="D148" s="27" t="s">
        <v>17</v>
      </c>
      <c r="E148" s="27" t="s">
        <v>20</v>
      </c>
      <c r="F148" s="29">
        <v>36951</v>
      </c>
      <c r="G148" s="30">
        <v>500000</v>
      </c>
      <c r="H148" s="8">
        <v>5.63</v>
      </c>
      <c r="I148" s="27">
        <v>1.85</v>
      </c>
      <c r="J148" s="8">
        <v>4.9980000000000002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6.8480000000000008</v>
      </c>
      <c r="P148" s="5">
        <f t="shared" si="17"/>
        <v>609000.00000000047</v>
      </c>
    </row>
    <row r="149" spans="1:16" x14ac:dyDescent="0.2">
      <c r="A149" s="26" t="s">
        <v>37</v>
      </c>
      <c r="B149" s="27" t="s">
        <v>194</v>
      </c>
      <c r="C149" s="28" t="s">
        <v>21</v>
      </c>
      <c r="D149" s="27" t="s">
        <v>17</v>
      </c>
      <c r="E149" s="27" t="s">
        <v>20</v>
      </c>
      <c r="F149" s="29">
        <v>36951</v>
      </c>
      <c r="G149" s="30">
        <v>310000</v>
      </c>
      <c r="H149" s="8">
        <v>5.63</v>
      </c>
      <c r="I149" s="27">
        <v>0.95</v>
      </c>
      <c r="J149" s="8">
        <v>4.9980000000000002</v>
      </c>
      <c r="K149" s="27">
        <f t="shared" si="12"/>
        <v>310000</v>
      </c>
      <c r="L149" s="27" t="str">
        <f t="shared" si="13"/>
        <v>BUY</v>
      </c>
      <c r="M149" s="27" t="str">
        <f t="shared" si="14"/>
        <v>PUT</v>
      </c>
      <c r="N149" s="27" t="str">
        <f t="shared" si="15"/>
        <v>BUY - PUT</v>
      </c>
      <c r="O149" s="27">
        <f t="shared" si="16"/>
        <v>5.9480000000000004</v>
      </c>
      <c r="P149" s="5">
        <f t="shared" si="17"/>
        <v>98580.00000000016</v>
      </c>
    </row>
    <row r="150" spans="1:16" x14ac:dyDescent="0.2">
      <c r="A150" s="26" t="s">
        <v>24</v>
      </c>
      <c r="B150" s="27" t="s">
        <v>195</v>
      </c>
      <c r="C150" s="28" t="s">
        <v>21</v>
      </c>
      <c r="D150" s="27" t="s">
        <v>17</v>
      </c>
      <c r="E150" s="27" t="s">
        <v>20</v>
      </c>
      <c r="F150" s="29">
        <v>36951</v>
      </c>
      <c r="G150" s="30">
        <v>-310000</v>
      </c>
      <c r="H150" s="8">
        <v>5.63</v>
      </c>
      <c r="I150" s="27">
        <v>1.5</v>
      </c>
      <c r="J150" s="8">
        <v>4.9980000000000002</v>
      </c>
      <c r="K150" s="27">
        <f t="shared" si="12"/>
        <v>310000</v>
      </c>
      <c r="L150" s="27" t="str">
        <f t="shared" si="13"/>
        <v>SELL</v>
      </c>
      <c r="M150" s="27" t="str">
        <f t="shared" si="14"/>
        <v>PUT</v>
      </c>
      <c r="N150" s="27" t="str">
        <f t="shared" si="15"/>
        <v>SELL - PUT</v>
      </c>
      <c r="O150" s="27">
        <f t="shared" si="16"/>
        <v>6.4980000000000002</v>
      </c>
      <c r="P150" s="5">
        <f t="shared" si="17"/>
        <v>-269080.00000000012</v>
      </c>
    </row>
    <row r="151" spans="1:16" x14ac:dyDescent="0.2">
      <c r="A151" s="26" t="s">
        <v>24</v>
      </c>
      <c r="B151" s="27" t="s">
        <v>196</v>
      </c>
      <c r="C151" s="28" t="s">
        <v>21</v>
      </c>
      <c r="D151" s="27" t="s">
        <v>17</v>
      </c>
      <c r="E151" s="27" t="s">
        <v>20</v>
      </c>
      <c r="F151" s="29">
        <v>36951</v>
      </c>
      <c r="G151" s="30">
        <v>620000</v>
      </c>
      <c r="H151" s="8">
        <v>5.63</v>
      </c>
      <c r="I151" s="27">
        <v>1</v>
      </c>
      <c r="J151" s="8">
        <v>4.9980000000000002</v>
      </c>
      <c r="K151" s="27">
        <f t="shared" si="12"/>
        <v>620000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5.9980000000000002</v>
      </c>
      <c r="P151" s="5">
        <f t="shared" si="17"/>
        <v>228160.0000000002</v>
      </c>
    </row>
    <row r="152" spans="1:16" x14ac:dyDescent="0.2">
      <c r="A152" s="26" t="s">
        <v>28</v>
      </c>
      <c r="B152" s="27" t="s">
        <v>197</v>
      </c>
      <c r="C152" s="28" t="s">
        <v>21</v>
      </c>
      <c r="D152" s="27" t="s">
        <v>17</v>
      </c>
      <c r="E152" s="27" t="s">
        <v>18</v>
      </c>
      <c r="F152" s="29">
        <v>36951</v>
      </c>
      <c r="G152" s="30">
        <v>-1000000</v>
      </c>
      <c r="H152" s="8">
        <v>5.63</v>
      </c>
      <c r="I152" s="27">
        <v>2.5</v>
      </c>
      <c r="J152" s="8">
        <v>4.9980000000000002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7.4980000000000002</v>
      </c>
      <c r="P152" s="5">
        <f t="shared" si="17"/>
        <v>0</v>
      </c>
    </row>
    <row r="153" spans="1:16" x14ac:dyDescent="0.2">
      <c r="A153" s="26" t="s">
        <v>54</v>
      </c>
      <c r="B153" s="27" t="s">
        <v>205</v>
      </c>
      <c r="C153" s="28" t="s">
        <v>21</v>
      </c>
      <c r="D153" s="27" t="s">
        <v>17</v>
      </c>
      <c r="E153" s="27" t="s">
        <v>20</v>
      </c>
      <c r="F153" s="29">
        <v>36951</v>
      </c>
      <c r="G153" s="30">
        <v>500000</v>
      </c>
      <c r="H153" s="8">
        <v>5.63</v>
      </c>
      <c r="I153" s="27">
        <v>0.4</v>
      </c>
      <c r="J153" s="8">
        <v>4.9980000000000002</v>
      </c>
      <c r="K153" s="27">
        <f t="shared" si="12"/>
        <v>500000</v>
      </c>
      <c r="L153" s="27" t="str">
        <f t="shared" si="13"/>
        <v>BUY</v>
      </c>
      <c r="M153" s="27" t="str">
        <f t="shared" si="14"/>
        <v>PUT</v>
      </c>
      <c r="N153" s="27" t="str">
        <f t="shared" si="15"/>
        <v>BUY - PUT</v>
      </c>
      <c r="O153" s="27">
        <f t="shared" si="16"/>
        <v>5.3980000000000006</v>
      </c>
      <c r="P153" s="5">
        <f t="shared" si="17"/>
        <v>0</v>
      </c>
    </row>
    <row r="154" spans="1:16" x14ac:dyDescent="0.2">
      <c r="A154" s="26" t="s">
        <v>50</v>
      </c>
      <c r="B154" s="27" t="s">
        <v>206</v>
      </c>
      <c r="C154" s="28" t="s">
        <v>21</v>
      </c>
      <c r="D154" s="27" t="s">
        <v>17</v>
      </c>
      <c r="E154" s="27" t="s">
        <v>20</v>
      </c>
      <c r="F154" s="29">
        <v>36951</v>
      </c>
      <c r="G154" s="30">
        <v>-500000</v>
      </c>
      <c r="H154" s="8">
        <v>5.63</v>
      </c>
      <c r="I154" s="27">
        <v>0.4</v>
      </c>
      <c r="J154" s="8">
        <v>4.9980000000000002</v>
      </c>
      <c r="K154" s="27">
        <f t="shared" si="12"/>
        <v>500000</v>
      </c>
      <c r="L154" s="27" t="str">
        <f t="shared" si="13"/>
        <v>SELL</v>
      </c>
      <c r="M154" s="27" t="str">
        <f t="shared" si="14"/>
        <v>PUT</v>
      </c>
      <c r="N154" s="27" t="str">
        <f t="shared" si="15"/>
        <v>SELL - PUT</v>
      </c>
      <c r="O154" s="27">
        <f t="shared" si="16"/>
        <v>5.3980000000000006</v>
      </c>
      <c r="P154" s="5">
        <f t="shared" si="17"/>
        <v>0</v>
      </c>
    </row>
    <row r="155" spans="1:16" x14ac:dyDescent="0.2">
      <c r="A155" s="26" t="s">
        <v>28</v>
      </c>
      <c r="B155" s="27" t="s">
        <v>209</v>
      </c>
      <c r="C155" s="28" t="s">
        <v>21</v>
      </c>
      <c r="D155" s="27" t="s">
        <v>17</v>
      </c>
      <c r="E155" s="27" t="s">
        <v>18</v>
      </c>
      <c r="F155" s="29">
        <v>36951</v>
      </c>
      <c r="G155" s="30">
        <v>500000</v>
      </c>
      <c r="H155" s="8">
        <v>5.63</v>
      </c>
      <c r="I155" s="27">
        <v>1.55</v>
      </c>
      <c r="J155" s="8">
        <v>4.9980000000000002</v>
      </c>
      <c r="K155" s="27">
        <f t="shared" si="12"/>
        <v>500000</v>
      </c>
      <c r="L155" s="27" t="str">
        <f t="shared" si="13"/>
        <v>BUY</v>
      </c>
      <c r="M155" s="27" t="str">
        <f t="shared" si="14"/>
        <v>CALL</v>
      </c>
      <c r="N155" s="27" t="str">
        <f t="shared" si="15"/>
        <v>BUY - CALL</v>
      </c>
      <c r="O155" s="27">
        <f t="shared" si="16"/>
        <v>6.548</v>
      </c>
      <c r="P155" s="5">
        <f t="shared" si="17"/>
        <v>0</v>
      </c>
    </row>
    <row r="156" spans="1:16" x14ac:dyDescent="0.2">
      <c r="A156" s="26" t="s">
        <v>28</v>
      </c>
      <c r="B156" s="27" t="s">
        <v>210</v>
      </c>
      <c r="C156" s="28" t="s">
        <v>21</v>
      </c>
      <c r="D156" s="27" t="s">
        <v>17</v>
      </c>
      <c r="E156" s="27" t="s">
        <v>20</v>
      </c>
      <c r="F156" s="29">
        <v>36951</v>
      </c>
      <c r="G156" s="30">
        <v>500000</v>
      </c>
      <c r="H156" s="8">
        <v>5.63</v>
      </c>
      <c r="I156" s="27">
        <v>1.55</v>
      </c>
      <c r="J156" s="8">
        <v>4.9980000000000002</v>
      </c>
      <c r="K156" s="27">
        <f t="shared" si="12"/>
        <v>500000</v>
      </c>
      <c r="L156" s="27" t="str">
        <f t="shared" si="13"/>
        <v>BUY</v>
      </c>
      <c r="M156" s="27" t="str">
        <f t="shared" si="14"/>
        <v>PUT</v>
      </c>
      <c r="N156" s="27" t="str">
        <f t="shared" si="15"/>
        <v>BUY - PUT</v>
      </c>
      <c r="O156" s="27">
        <f t="shared" si="16"/>
        <v>6.548</v>
      </c>
      <c r="P156" s="5">
        <f t="shared" si="17"/>
        <v>459000.00000000006</v>
      </c>
    </row>
    <row r="157" spans="1:16" x14ac:dyDescent="0.2">
      <c r="A157" s="26" t="s">
        <v>28</v>
      </c>
      <c r="B157" s="27" t="s">
        <v>211</v>
      </c>
      <c r="C157" s="28" t="s">
        <v>21</v>
      </c>
      <c r="D157" s="27" t="s">
        <v>17</v>
      </c>
      <c r="E157" s="27" t="s">
        <v>18</v>
      </c>
      <c r="F157" s="29">
        <v>36951</v>
      </c>
      <c r="G157" s="30">
        <v>-1000000</v>
      </c>
      <c r="H157" s="8">
        <v>5.63</v>
      </c>
      <c r="I157" s="27">
        <v>2.5</v>
      </c>
      <c r="J157" s="8">
        <v>4.9980000000000002</v>
      </c>
      <c r="K157" s="27">
        <f t="shared" si="12"/>
        <v>1000000</v>
      </c>
      <c r="L157" s="27" t="str">
        <f t="shared" si="13"/>
        <v>SELL</v>
      </c>
      <c r="M157" s="27" t="str">
        <f t="shared" si="14"/>
        <v>CALL</v>
      </c>
      <c r="N157" s="27" t="str">
        <f t="shared" si="15"/>
        <v>SELL - CALL</v>
      </c>
      <c r="O157" s="27">
        <f t="shared" si="16"/>
        <v>7.4980000000000002</v>
      </c>
      <c r="P157" s="5">
        <f t="shared" si="17"/>
        <v>0</v>
      </c>
    </row>
    <row r="158" spans="1:16" x14ac:dyDescent="0.2">
      <c r="A158" s="26" t="s">
        <v>28</v>
      </c>
      <c r="B158" s="27" t="s">
        <v>212</v>
      </c>
      <c r="C158" s="28" t="s">
        <v>21</v>
      </c>
      <c r="D158" s="27" t="s">
        <v>17</v>
      </c>
      <c r="E158" s="27" t="s">
        <v>18</v>
      </c>
      <c r="F158" s="29">
        <v>36951</v>
      </c>
      <c r="G158" s="30">
        <v>1000000</v>
      </c>
      <c r="H158" s="8">
        <v>5.63</v>
      </c>
      <c r="I158" s="27">
        <v>1.7010000000000001</v>
      </c>
      <c r="J158" s="8">
        <v>4.9980000000000002</v>
      </c>
      <c r="K158" s="27">
        <f t="shared" si="12"/>
        <v>1000000</v>
      </c>
      <c r="L158" s="27" t="str">
        <f t="shared" si="13"/>
        <v>BUY</v>
      </c>
      <c r="M158" s="27" t="str">
        <f t="shared" si="14"/>
        <v>CALL</v>
      </c>
      <c r="N158" s="27" t="str">
        <f t="shared" si="15"/>
        <v>BUY - CALL</v>
      </c>
      <c r="O158" s="27">
        <f t="shared" si="16"/>
        <v>6.6989999999999998</v>
      </c>
      <c r="P158" s="5">
        <f t="shared" si="17"/>
        <v>0</v>
      </c>
    </row>
    <row r="159" spans="1:16" x14ac:dyDescent="0.2">
      <c r="A159" s="6" t="s">
        <v>26</v>
      </c>
      <c r="B159" t="s">
        <v>336</v>
      </c>
      <c r="C159" s="8" t="s">
        <v>21</v>
      </c>
      <c r="D159" t="s">
        <v>17</v>
      </c>
      <c r="E159" t="s">
        <v>18</v>
      </c>
      <c r="F159" s="9">
        <v>36951</v>
      </c>
      <c r="G159" s="10">
        <v>310000</v>
      </c>
      <c r="H159" s="8">
        <v>5.63</v>
      </c>
      <c r="I159">
        <v>1.5</v>
      </c>
      <c r="J159" s="8">
        <v>4.9980000000000002</v>
      </c>
      <c r="K159" s="27">
        <f t="shared" si="12"/>
        <v>310000</v>
      </c>
      <c r="L159" s="27" t="str">
        <f t="shared" si="13"/>
        <v>BUY</v>
      </c>
      <c r="M159" s="27" t="str">
        <f t="shared" si="14"/>
        <v>CALL</v>
      </c>
      <c r="N159" s="27" t="str">
        <f t="shared" si="15"/>
        <v>BUY - CALL</v>
      </c>
      <c r="O159" s="27">
        <f t="shared" si="16"/>
        <v>6.4980000000000002</v>
      </c>
      <c r="P159" s="5">
        <f t="shared" si="17"/>
        <v>0</v>
      </c>
    </row>
    <row r="160" spans="1:16" x14ac:dyDescent="0.2">
      <c r="A160" s="6" t="s">
        <v>28</v>
      </c>
      <c r="B160" t="s">
        <v>234</v>
      </c>
      <c r="C160" s="8" t="s">
        <v>21</v>
      </c>
      <c r="D160" t="s">
        <v>17</v>
      </c>
      <c r="E160" t="s">
        <v>18</v>
      </c>
      <c r="F160" s="9">
        <v>36951</v>
      </c>
      <c r="G160" s="10">
        <v>500000</v>
      </c>
      <c r="H160" s="8">
        <v>5.63</v>
      </c>
      <c r="I160">
        <v>1.7</v>
      </c>
      <c r="J160" s="8">
        <v>4.9980000000000002</v>
      </c>
      <c r="K160" s="27">
        <f t="shared" si="12"/>
        <v>500000</v>
      </c>
      <c r="L160" s="27" t="str">
        <f t="shared" si="13"/>
        <v>BUY</v>
      </c>
      <c r="M160" s="27" t="str">
        <f t="shared" si="14"/>
        <v>CALL</v>
      </c>
      <c r="N160" s="27" t="str">
        <f t="shared" si="15"/>
        <v>BUY - CALL</v>
      </c>
      <c r="O160" s="27">
        <f t="shared" si="16"/>
        <v>6.6980000000000004</v>
      </c>
      <c r="P160" s="5">
        <f t="shared" si="17"/>
        <v>0</v>
      </c>
    </row>
    <row r="161" spans="1:16" x14ac:dyDescent="0.2">
      <c r="A161" s="6" t="s">
        <v>28</v>
      </c>
      <c r="B161" t="s">
        <v>235</v>
      </c>
      <c r="C161" s="8" t="s">
        <v>21</v>
      </c>
      <c r="D161" t="s">
        <v>17</v>
      </c>
      <c r="E161" t="s">
        <v>18</v>
      </c>
      <c r="F161" s="9">
        <v>36951</v>
      </c>
      <c r="G161" s="10">
        <v>-500000</v>
      </c>
      <c r="H161" s="8">
        <v>5.63</v>
      </c>
      <c r="I161">
        <v>2.5</v>
      </c>
      <c r="J161" s="8">
        <v>4.9980000000000002</v>
      </c>
      <c r="K161" s="27">
        <f t="shared" si="12"/>
        <v>500000</v>
      </c>
      <c r="L161" s="27" t="str">
        <f t="shared" si="13"/>
        <v>SELL</v>
      </c>
      <c r="M161" s="27" t="str">
        <f t="shared" si="14"/>
        <v>CALL</v>
      </c>
      <c r="N161" s="27" t="str">
        <f t="shared" si="15"/>
        <v>SELL - CALL</v>
      </c>
      <c r="O161" s="27">
        <f t="shared" si="16"/>
        <v>7.4980000000000002</v>
      </c>
      <c r="P161" s="5">
        <f t="shared" si="17"/>
        <v>0</v>
      </c>
    </row>
    <row r="162" spans="1:16" x14ac:dyDescent="0.2">
      <c r="A162" s="6" t="s">
        <v>28</v>
      </c>
      <c r="B162" t="s">
        <v>236</v>
      </c>
      <c r="C162" s="8" t="s">
        <v>21</v>
      </c>
      <c r="D162" t="s">
        <v>17</v>
      </c>
      <c r="E162" t="s">
        <v>18</v>
      </c>
      <c r="F162" s="9">
        <v>36951</v>
      </c>
      <c r="G162" s="10">
        <v>1000000</v>
      </c>
      <c r="H162" s="8">
        <v>5.63</v>
      </c>
      <c r="I162">
        <v>3</v>
      </c>
      <c r="J162" s="8">
        <v>4.9980000000000002</v>
      </c>
      <c r="K162" s="27">
        <f t="shared" si="12"/>
        <v>1000000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7.9980000000000002</v>
      </c>
      <c r="P162" s="5">
        <f t="shared" si="17"/>
        <v>0</v>
      </c>
    </row>
    <row r="163" spans="1:16" x14ac:dyDescent="0.2">
      <c r="A163" s="6" t="s">
        <v>37</v>
      </c>
      <c r="B163" t="s">
        <v>237</v>
      </c>
      <c r="C163" s="8" t="s">
        <v>21</v>
      </c>
      <c r="D163" t="s">
        <v>17</v>
      </c>
      <c r="E163" t="s">
        <v>18</v>
      </c>
      <c r="F163" s="9">
        <v>36951</v>
      </c>
      <c r="G163" s="10">
        <v>500000</v>
      </c>
      <c r="H163" s="8">
        <v>5.63</v>
      </c>
      <c r="I163">
        <v>2</v>
      </c>
      <c r="J163" s="8">
        <v>4.9980000000000002</v>
      </c>
      <c r="K163" s="27">
        <f t="shared" si="12"/>
        <v>500000</v>
      </c>
      <c r="L163" s="27" t="str">
        <f t="shared" si="13"/>
        <v>BUY</v>
      </c>
      <c r="M163" s="27" t="str">
        <f t="shared" si="14"/>
        <v>CALL</v>
      </c>
      <c r="N163" s="27" t="str">
        <f t="shared" si="15"/>
        <v>BUY - CALL</v>
      </c>
      <c r="O163" s="27">
        <f t="shared" si="16"/>
        <v>6.9980000000000002</v>
      </c>
      <c r="P163" s="5">
        <f t="shared" si="17"/>
        <v>0</v>
      </c>
    </row>
    <row r="164" spans="1:16" x14ac:dyDescent="0.2">
      <c r="A164" s="6" t="s">
        <v>37</v>
      </c>
      <c r="B164" t="s">
        <v>238</v>
      </c>
      <c r="C164" s="8" t="s">
        <v>21</v>
      </c>
      <c r="D164" t="s">
        <v>17</v>
      </c>
      <c r="E164" t="s">
        <v>18</v>
      </c>
      <c r="F164" s="9">
        <v>36951</v>
      </c>
      <c r="G164" s="10">
        <v>-500000</v>
      </c>
      <c r="H164" s="8">
        <v>5.63</v>
      </c>
      <c r="I164">
        <v>4</v>
      </c>
      <c r="J164" s="8">
        <v>4.9980000000000002</v>
      </c>
      <c r="K164" s="27">
        <f t="shared" si="12"/>
        <v>500000</v>
      </c>
      <c r="L164" s="27" t="str">
        <f t="shared" si="13"/>
        <v>SELL</v>
      </c>
      <c r="M164" s="27" t="str">
        <f t="shared" si="14"/>
        <v>CALL</v>
      </c>
      <c r="N164" s="27" t="str">
        <f t="shared" si="15"/>
        <v>SELL - CALL</v>
      </c>
      <c r="O164" s="27">
        <f t="shared" si="16"/>
        <v>8.9980000000000011</v>
      </c>
      <c r="P164" s="5">
        <f t="shared" si="17"/>
        <v>0</v>
      </c>
    </row>
    <row r="165" spans="1:16" x14ac:dyDescent="0.2">
      <c r="A165" t="s">
        <v>26</v>
      </c>
      <c r="B165" t="s">
        <v>337</v>
      </c>
      <c r="C165" s="8" t="s">
        <v>21</v>
      </c>
      <c r="D165" t="s">
        <v>17</v>
      </c>
      <c r="E165" t="s">
        <v>18</v>
      </c>
      <c r="F165" s="9">
        <v>36951</v>
      </c>
      <c r="G165">
        <v>310000</v>
      </c>
      <c r="H165" s="8">
        <v>5.63</v>
      </c>
      <c r="I165">
        <v>1.5</v>
      </c>
      <c r="J165" s="8">
        <v>4.9980000000000002</v>
      </c>
      <c r="K165" s="27">
        <f t="shared" si="12"/>
        <v>310000</v>
      </c>
      <c r="L165" s="27" t="str">
        <f t="shared" si="13"/>
        <v>BUY</v>
      </c>
      <c r="M165" s="27" t="str">
        <f t="shared" si="14"/>
        <v>CALL</v>
      </c>
      <c r="N165" s="27" t="str">
        <f t="shared" si="15"/>
        <v>BUY - CALL</v>
      </c>
      <c r="O165" s="27">
        <f t="shared" si="16"/>
        <v>6.4980000000000002</v>
      </c>
      <c r="P165" s="5">
        <f t="shared" si="17"/>
        <v>0</v>
      </c>
    </row>
    <row r="166" spans="1:16" x14ac:dyDescent="0.2">
      <c r="A166" s="26" t="s">
        <v>37</v>
      </c>
      <c r="B166" s="27" t="s">
        <v>255</v>
      </c>
      <c r="C166" s="28" t="s">
        <v>21</v>
      </c>
      <c r="D166" s="27" t="s">
        <v>17</v>
      </c>
      <c r="E166" s="27" t="s">
        <v>18</v>
      </c>
      <c r="F166" s="29">
        <v>36951</v>
      </c>
      <c r="G166" s="30">
        <v>-500000</v>
      </c>
      <c r="H166" s="8">
        <v>5.63</v>
      </c>
      <c r="I166" s="27">
        <v>2</v>
      </c>
      <c r="J166" s="8">
        <v>4.9980000000000002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CALL</v>
      </c>
      <c r="N166" s="27" t="str">
        <f t="shared" si="15"/>
        <v>SELL - CALL</v>
      </c>
      <c r="O166" s="27">
        <f t="shared" si="16"/>
        <v>6.9980000000000002</v>
      </c>
      <c r="P166" s="5">
        <f t="shared" si="17"/>
        <v>0</v>
      </c>
    </row>
    <row r="167" spans="1:16" x14ac:dyDescent="0.2">
      <c r="A167" s="26" t="s">
        <v>28</v>
      </c>
      <c r="B167" s="27" t="s">
        <v>256</v>
      </c>
      <c r="C167" s="28" t="s">
        <v>21</v>
      </c>
      <c r="D167" s="27" t="s">
        <v>17</v>
      </c>
      <c r="E167" s="27" t="s">
        <v>18</v>
      </c>
      <c r="F167" s="29">
        <v>36951</v>
      </c>
      <c r="G167" s="30">
        <v>-500000</v>
      </c>
      <c r="H167" s="8">
        <v>5.63</v>
      </c>
      <c r="I167" s="27">
        <v>2</v>
      </c>
      <c r="J167" s="8">
        <v>4.9980000000000002</v>
      </c>
      <c r="K167" s="27">
        <f t="shared" si="12"/>
        <v>500000</v>
      </c>
      <c r="L167" s="27" t="str">
        <f t="shared" si="13"/>
        <v>SELL</v>
      </c>
      <c r="M167" s="27" t="str">
        <f t="shared" si="14"/>
        <v>CALL</v>
      </c>
      <c r="N167" s="27" t="str">
        <f t="shared" si="15"/>
        <v>SELL - CALL</v>
      </c>
      <c r="O167" s="27">
        <f t="shared" si="16"/>
        <v>6.9980000000000002</v>
      </c>
      <c r="P167" s="5">
        <f t="shared" si="17"/>
        <v>0</v>
      </c>
    </row>
    <row r="168" spans="1:16" x14ac:dyDescent="0.2">
      <c r="A168" t="s">
        <v>37</v>
      </c>
      <c r="B168" t="s">
        <v>338</v>
      </c>
      <c r="C168" s="8" t="s">
        <v>21</v>
      </c>
      <c r="D168" t="s">
        <v>17</v>
      </c>
      <c r="E168" t="s">
        <v>18</v>
      </c>
      <c r="F168" s="9">
        <v>36951</v>
      </c>
      <c r="G168" s="10">
        <v>-155000</v>
      </c>
      <c r="H168" s="8">
        <v>5.63</v>
      </c>
      <c r="I168" s="23">
        <v>1.5</v>
      </c>
      <c r="J168" s="8">
        <v>4.9980000000000002</v>
      </c>
      <c r="K168" s="27">
        <f t="shared" si="12"/>
        <v>155000</v>
      </c>
      <c r="L168" s="27" t="str">
        <f t="shared" si="13"/>
        <v>SELL</v>
      </c>
      <c r="M168" s="27" t="str">
        <f t="shared" si="14"/>
        <v>CALL</v>
      </c>
      <c r="N168" s="27" t="str">
        <f t="shared" si="15"/>
        <v>SELL - CALL</v>
      </c>
      <c r="O168" s="27">
        <f t="shared" si="16"/>
        <v>6.4980000000000002</v>
      </c>
      <c r="P168" s="5">
        <f t="shared" si="17"/>
        <v>0</v>
      </c>
    </row>
    <row r="169" spans="1:16" x14ac:dyDescent="0.2">
      <c r="A169" t="s">
        <v>28</v>
      </c>
      <c r="B169" t="s">
        <v>261</v>
      </c>
      <c r="C169" s="8" t="s">
        <v>21</v>
      </c>
      <c r="D169" t="s">
        <v>17</v>
      </c>
      <c r="E169" t="s">
        <v>18</v>
      </c>
      <c r="F169" s="9">
        <v>36951</v>
      </c>
      <c r="G169" s="10">
        <v>310000</v>
      </c>
      <c r="H169" s="8">
        <v>5.63</v>
      </c>
      <c r="I169" s="23">
        <v>3</v>
      </c>
      <c r="J169" s="8">
        <v>4.9980000000000002</v>
      </c>
      <c r="K169" s="27">
        <f t="shared" si="12"/>
        <v>310000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7.9980000000000002</v>
      </c>
      <c r="P169" s="5">
        <f t="shared" si="17"/>
        <v>0</v>
      </c>
    </row>
    <row r="170" spans="1:16" x14ac:dyDescent="0.2">
      <c r="A170" s="6" t="s">
        <v>28</v>
      </c>
      <c r="B170" t="s">
        <v>339</v>
      </c>
      <c r="C170" s="8" t="s">
        <v>21</v>
      </c>
      <c r="D170" t="s">
        <v>17</v>
      </c>
      <c r="E170" t="s">
        <v>18</v>
      </c>
      <c r="F170" s="9">
        <v>36951</v>
      </c>
      <c r="G170" s="10">
        <v>-1000000</v>
      </c>
      <c r="H170" s="8">
        <v>5.63</v>
      </c>
      <c r="I170">
        <v>1.5</v>
      </c>
      <c r="J170" s="8">
        <v>4.9980000000000002</v>
      </c>
      <c r="K170" s="27">
        <f t="shared" si="12"/>
        <v>1000000</v>
      </c>
      <c r="L170" s="27" t="str">
        <f t="shared" si="13"/>
        <v>SELL</v>
      </c>
      <c r="M170" s="27" t="str">
        <f t="shared" si="14"/>
        <v>CALL</v>
      </c>
      <c r="N170" s="27" t="str">
        <f t="shared" si="15"/>
        <v>SELL - CALL</v>
      </c>
      <c r="O170" s="27">
        <f t="shared" si="16"/>
        <v>6.4980000000000002</v>
      </c>
      <c r="P170" s="5">
        <f t="shared" si="17"/>
        <v>0</v>
      </c>
    </row>
    <row r="171" spans="1:16" x14ac:dyDescent="0.2">
      <c r="A171" t="s">
        <v>28</v>
      </c>
      <c r="B171" t="s">
        <v>340</v>
      </c>
      <c r="C171" s="8" t="s">
        <v>21</v>
      </c>
      <c r="D171" t="s">
        <v>17</v>
      </c>
      <c r="E171" t="s">
        <v>18</v>
      </c>
      <c r="F171" s="9">
        <v>36951</v>
      </c>
      <c r="G171" s="10">
        <v>-3000000</v>
      </c>
      <c r="H171" s="8">
        <v>5.63</v>
      </c>
      <c r="I171" s="23">
        <v>1.5</v>
      </c>
      <c r="J171" s="8">
        <v>4.9980000000000002</v>
      </c>
      <c r="K171" s="27">
        <f t="shared" si="12"/>
        <v>3000000</v>
      </c>
      <c r="L171" s="27" t="str">
        <f t="shared" si="13"/>
        <v>SELL</v>
      </c>
      <c r="M171" s="27" t="str">
        <f t="shared" si="14"/>
        <v>CALL</v>
      </c>
      <c r="N171" s="27" t="str">
        <f t="shared" si="15"/>
        <v>SELL - CALL</v>
      </c>
      <c r="O171" s="27">
        <f t="shared" si="16"/>
        <v>6.4980000000000002</v>
      </c>
      <c r="P171" s="5">
        <f t="shared" si="17"/>
        <v>0</v>
      </c>
    </row>
    <row r="172" spans="1:16" x14ac:dyDescent="0.2">
      <c r="A172" t="s">
        <v>28</v>
      </c>
      <c r="B172" t="s">
        <v>341</v>
      </c>
      <c r="C172" s="8" t="s">
        <v>21</v>
      </c>
      <c r="D172" t="s">
        <v>17</v>
      </c>
      <c r="E172" t="s">
        <v>18</v>
      </c>
      <c r="F172" s="9">
        <v>36951</v>
      </c>
      <c r="G172" s="10">
        <v>-1000000</v>
      </c>
      <c r="H172" s="8">
        <v>5.63</v>
      </c>
      <c r="I172" s="23">
        <v>1.5</v>
      </c>
      <c r="J172" s="8">
        <v>4.9980000000000002</v>
      </c>
      <c r="K172" s="27">
        <f t="shared" si="12"/>
        <v>1000000</v>
      </c>
      <c r="L172" s="27" t="str">
        <f t="shared" si="13"/>
        <v>SELL</v>
      </c>
      <c r="M172" s="27" t="str">
        <f t="shared" si="14"/>
        <v>CALL</v>
      </c>
      <c r="N172" s="27" t="str">
        <f t="shared" si="15"/>
        <v>SELL - CALL</v>
      </c>
      <c r="O172" s="27">
        <f t="shared" si="16"/>
        <v>6.4980000000000002</v>
      </c>
      <c r="P172" s="5">
        <f t="shared" si="17"/>
        <v>0</v>
      </c>
    </row>
    <row r="173" spans="1:16" x14ac:dyDescent="0.2">
      <c r="A173" s="6" t="s">
        <v>28</v>
      </c>
      <c r="B173" t="s">
        <v>342</v>
      </c>
      <c r="C173" s="8" t="s">
        <v>21</v>
      </c>
      <c r="D173" t="s">
        <v>17</v>
      </c>
      <c r="E173" t="s">
        <v>18</v>
      </c>
      <c r="F173" s="9">
        <v>36951</v>
      </c>
      <c r="G173" s="10">
        <v>-1000000</v>
      </c>
      <c r="H173" s="8">
        <v>5.63</v>
      </c>
      <c r="I173">
        <v>1.5</v>
      </c>
      <c r="J173" s="8">
        <v>4.9980000000000002</v>
      </c>
      <c r="K173" s="27">
        <f t="shared" si="12"/>
        <v>1000000</v>
      </c>
      <c r="L173" s="27" t="str">
        <f t="shared" si="13"/>
        <v>SELL</v>
      </c>
      <c r="M173" s="27" t="str">
        <f t="shared" si="14"/>
        <v>CALL</v>
      </c>
      <c r="N173" s="27" t="str">
        <f t="shared" si="15"/>
        <v>SELL - CALL</v>
      </c>
      <c r="O173" s="27">
        <f t="shared" si="16"/>
        <v>6.4980000000000002</v>
      </c>
      <c r="P173" s="5">
        <f t="shared" si="17"/>
        <v>0</v>
      </c>
    </row>
    <row r="174" spans="1:16" x14ac:dyDescent="0.2">
      <c r="A174" t="s">
        <v>28</v>
      </c>
      <c r="B174" t="s">
        <v>343</v>
      </c>
      <c r="C174" s="8" t="s">
        <v>21</v>
      </c>
      <c r="D174" t="s">
        <v>17</v>
      </c>
      <c r="E174" t="s">
        <v>18</v>
      </c>
      <c r="F174" s="9">
        <v>36951</v>
      </c>
      <c r="G174" s="10">
        <v>-500000</v>
      </c>
      <c r="H174" s="8">
        <v>5.63</v>
      </c>
      <c r="I174">
        <v>1.1000000000000001</v>
      </c>
      <c r="J174" s="8">
        <v>4.9980000000000002</v>
      </c>
      <c r="K174" s="27">
        <f t="shared" si="12"/>
        <v>500000</v>
      </c>
      <c r="L174" s="27" t="str">
        <f t="shared" si="13"/>
        <v>SELL</v>
      </c>
      <c r="M174" s="27" t="str">
        <f t="shared" si="14"/>
        <v>CALL</v>
      </c>
      <c r="N174" s="27" t="str">
        <f t="shared" si="15"/>
        <v>SELL - CALL</v>
      </c>
      <c r="O174" s="27">
        <f t="shared" si="16"/>
        <v>6.0980000000000008</v>
      </c>
      <c r="P174" s="5">
        <f t="shared" si="17"/>
        <v>0</v>
      </c>
    </row>
    <row r="175" spans="1:16" x14ac:dyDescent="0.2">
      <c r="A175" t="s">
        <v>28</v>
      </c>
      <c r="B175" t="s">
        <v>344</v>
      </c>
      <c r="C175" s="8" t="s">
        <v>21</v>
      </c>
      <c r="D175" t="s">
        <v>17</v>
      </c>
      <c r="E175" t="s">
        <v>20</v>
      </c>
      <c r="F175" s="9">
        <v>36951</v>
      </c>
      <c r="G175" s="10">
        <v>-500000</v>
      </c>
      <c r="H175" s="8">
        <v>5.63</v>
      </c>
      <c r="I175" s="23">
        <v>1.1000000000000001</v>
      </c>
      <c r="J175" s="8">
        <v>4.9980000000000002</v>
      </c>
      <c r="K175" s="27">
        <f t="shared" si="12"/>
        <v>500000</v>
      </c>
      <c r="L175" s="27" t="str">
        <f t="shared" si="13"/>
        <v>SELL</v>
      </c>
      <c r="M175" s="27" t="str">
        <f t="shared" si="14"/>
        <v>PUT</v>
      </c>
      <c r="N175" s="27" t="str">
        <f t="shared" si="15"/>
        <v>SELL - PUT</v>
      </c>
      <c r="O175" s="27">
        <f t="shared" si="16"/>
        <v>6.0980000000000008</v>
      </c>
      <c r="P175" s="5">
        <f t="shared" si="17"/>
        <v>-234000.00000000044</v>
      </c>
    </row>
    <row r="176" spans="1:16" x14ac:dyDescent="0.2">
      <c r="A176" t="s">
        <v>28</v>
      </c>
      <c r="B176" t="s">
        <v>262</v>
      </c>
      <c r="C176" s="8" t="s">
        <v>21</v>
      </c>
      <c r="D176" t="s">
        <v>17</v>
      </c>
      <c r="E176" t="s">
        <v>18</v>
      </c>
      <c r="F176" s="9">
        <v>36951</v>
      </c>
      <c r="G176" s="10">
        <v>-1000000</v>
      </c>
      <c r="H176" s="8">
        <v>5.63</v>
      </c>
      <c r="I176" s="23">
        <v>1.6</v>
      </c>
      <c r="J176" s="8">
        <v>4.9980000000000002</v>
      </c>
      <c r="K176" s="27">
        <f t="shared" si="12"/>
        <v>1000000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6.5980000000000008</v>
      </c>
      <c r="P176" s="5">
        <f t="shared" si="17"/>
        <v>0</v>
      </c>
    </row>
    <row r="177" spans="1:16" x14ac:dyDescent="0.2">
      <c r="A177" t="s">
        <v>28</v>
      </c>
      <c r="B177" t="s">
        <v>263</v>
      </c>
      <c r="C177" s="8" t="s">
        <v>21</v>
      </c>
      <c r="D177" t="s">
        <v>17</v>
      </c>
      <c r="E177" t="s">
        <v>20</v>
      </c>
      <c r="F177" s="9">
        <v>36951</v>
      </c>
      <c r="G177" s="10">
        <v>-1000000</v>
      </c>
      <c r="H177" s="8">
        <v>5.63</v>
      </c>
      <c r="I177" s="23">
        <v>1.6</v>
      </c>
      <c r="J177" s="8">
        <v>4.9980000000000002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PUT</v>
      </c>
      <c r="N177" s="27" t="str">
        <f t="shared" si="15"/>
        <v>SELL - PUT</v>
      </c>
      <c r="O177" s="27">
        <f t="shared" si="16"/>
        <v>6.5980000000000008</v>
      </c>
      <c r="P177" s="5">
        <f t="shared" si="17"/>
        <v>-968000.00000000081</v>
      </c>
    </row>
    <row r="178" spans="1:16" x14ac:dyDescent="0.2">
      <c r="A178" t="s">
        <v>28</v>
      </c>
      <c r="B178" t="s">
        <v>264</v>
      </c>
      <c r="C178" s="8" t="s">
        <v>21</v>
      </c>
      <c r="D178" t="s">
        <v>17</v>
      </c>
      <c r="E178" t="s">
        <v>18</v>
      </c>
      <c r="F178" s="9">
        <v>36951</v>
      </c>
      <c r="G178">
        <v>-500000</v>
      </c>
      <c r="H178" s="8">
        <v>5.63</v>
      </c>
      <c r="I178">
        <v>1.6</v>
      </c>
      <c r="J178" s="8">
        <v>4.9980000000000002</v>
      </c>
      <c r="K178" s="27">
        <f t="shared" si="12"/>
        <v>500000</v>
      </c>
      <c r="L178" s="27" t="str">
        <f t="shared" si="13"/>
        <v>SELL</v>
      </c>
      <c r="M178" s="27" t="str">
        <f t="shared" si="14"/>
        <v>CALL</v>
      </c>
      <c r="N178" s="27" t="str">
        <f t="shared" si="15"/>
        <v>SELL - CALL</v>
      </c>
      <c r="O178" s="27">
        <f t="shared" si="16"/>
        <v>6.5980000000000008</v>
      </c>
      <c r="P178" s="5">
        <f t="shared" si="17"/>
        <v>0</v>
      </c>
    </row>
    <row r="179" spans="1:16" x14ac:dyDescent="0.2">
      <c r="A179" s="6" t="s">
        <v>28</v>
      </c>
      <c r="B179" t="s">
        <v>265</v>
      </c>
      <c r="C179" s="8" t="s">
        <v>21</v>
      </c>
      <c r="D179" t="s">
        <v>17</v>
      </c>
      <c r="E179" t="s">
        <v>20</v>
      </c>
      <c r="F179" s="9">
        <v>36951</v>
      </c>
      <c r="G179" s="10">
        <v>-500000</v>
      </c>
      <c r="H179" s="8">
        <v>5.63</v>
      </c>
      <c r="I179">
        <v>1.6</v>
      </c>
      <c r="J179" s="8">
        <v>4.9980000000000002</v>
      </c>
      <c r="K179" s="27">
        <f t="shared" si="12"/>
        <v>500000</v>
      </c>
      <c r="L179" s="27" t="str">
        <f t="shared" si="13"/>
        <v>SELL</v>
      </c>
      <c r="M179" s="27" t="str">
        <f t="shared" si="14"/>
        <v>PUT</v>
      </c>
      <c r="N179" s="27" t="str">
        <f t="shared" si="15"/>
        <v>SELL - PUT</v>
      </c>
      <c r="O179" s="27">
        <f t="shared" si="16"/>
        <v>6.5980000000000008</v>
      </c>
      <c r="P179" s="5">
        <f t="shared" si="17"/>
        <v>-484000.00000000041</v>
      </c>
    </row>
    <row r="180" spans="1:16" x14ac:dyDescent="0.2">
      <c r="A180" s="26" t="s">
        <v>28</v>
      </c>
      <c r="B180" s="27" t="s">
        <v>346</v>
      </c>
      <c r="C180" s="28" t="s">
        <v>21</v>
      </c>
      <c r="D180" s="27" t="s">
        <v>17</v>
      </c>
      <c r="E180" s="27" t="s">
        <v>20</v>
      </c>
      <c r="F180" s="29">
        <v>36951</v>
      </c>
      <c r="G180" s="30">
        <v>-500000</v>
      </c>
      <c r="H180" s="8">
        <v>5.63</v>
      </c>
      <c r="I180" s="27">
        <v>0.75</v>
      </c>
      <c r="J180" s="8">
        <v>4.9980000000000002</v>
      </c>
      <c r="K180" s="27">
        <f t="shared" si="12"/>
        <v>500000</v>
      </c>
      <c r="L180" s="27" t="str">
        <f t="shared" si="13"/>
        <v>SELL</v>
      </c>
      <c r="M180" s="27" t="str">
        <f t="shared" si="14"/>
        <v>PUT</v>
      </c>
      <c r="N180" s="27" t="str">
        <f t="shared" si="15"/>
        <v>SELL - PUT</v>
      </c>
      <c r="O180" s="27">
        <f t="shared" si="16"/>
        <v>5.7480000000000002</v>
      </c>
      <c r="P180" s="5">
        <f t="shared" si="17"/>
        <v>-59000.00000000016</v>
      </c>
    </row>
    <row r="181" spans="1:16" x14ac:dyDescent="0.2">
      <c r="A181" s="26" t="s">
        <v>25</v>
      </c>
      <c r="B181" s="27" t="s">
        <v>271</v>
      </c>
      <c r="C181" s="28" t="s">
        <v>21</v>
      </c>
      <c r="D181" s="27" t="s">
        <v>17</v>
      </c>
      <c r="E181" s="27" t="s">
        <v>20</v>
      </c>
      <c r="F181" s="29">
        <v>36951</v>
      </c>
      <c r="G181" s="30">
        <v>2000000</v>
      </c>
      <c r="H181" s="8">
        <v>5.63</v>
      </c>
      <c r="I181" s="27">
        <v>2.6</v>
      </c>
      <c r="J181" s="8">
        <v>4.9980000000000002</v>
      </c>
      <c r="K181" s="27">
        <f t="shared" si="12"/>
        <v>2000000</v>
      </c>
      <c r="L181" s="27" t="str">
        <f t="shared" si="13"/>
        <v>BUY</v>
      </c>
      <c r="M181" s="27" t="str">
        <f t="shared" si="14"/>
        <v>PUT</v>
      </c>
      <c r="N181" s="27" t="str">
        <f t="shared" si="15"/>
        <v>BUY - PUT</v>
      </c>
      <c r="O181" s="27">
        <f t="shared" si="16"/>
        <v>7.5980000000000008</v>
      </c>
      <c r="P181" s="5">
        <f t="shared" si="17"/>
        <v>3936000.0000000019</v>
      </c>
    </row>
    <row r="182" spans="1:16" x14ac:dyDescent="0.2">
      <c r="A182" s="26" t="s">
        <v>28</v>
      </c>
      <c r="B182" s="27" t="s">
        <v>351</v>
      </c>
      <c r="C182" s="28" t="s">
        <v>21</v>
      </c>
      <c r="D182" s="27" t="s">
        <v>17</v>
      </c>
      <c r="E182" s="27" t="s">
        <v>20</v>
      </c>
      <c r="F182" s="29">
        <v>36951</v>
      </c>
      <c r="G182" s="30">
        <v>-3000000</v>
      </c>
      <c r="H182" s="8">
        <v>5.63</v>
      </c>
      <c r="I182" s="27">
        <v>1</v>
      </c>
      <c r="J182" s="8">
        <v>4.9980000000000002</v>
      </c>
      <c r="K182" s="27">
        <f t="shared" si="12"/>
        <v>3000000</v>
      </c>
      <c r="L182" s="27" t="str">
        <f t="shared" si="13"/>
        <v>SELL</v>
      </c>
      <c r="M182" s="27" t="str">
        <f t="shared" si="14"/>
        <v>PUT</v>
      </c>
      <c r="N182" s="27" t="str">
        <f t="shared" si="15"/>
        <v>SELL - PUT</v>
      </c>
      <c r="O182" s="27">
        <f t="shared" si="16"/>
        <v>5.9980000000000002</v>
      </c>
      <c r="P182" s="5">
        <f t="shared" si="17"/>
        <v>-1104000.0000000009</v>
      </c>
    </row>
    <row r="183" spans="1:16" x14ac:dyDescent="0.2">
      <c r="A183" s="26" t="s">
        <v>28</v>
      </c>
      <c r="B183" s="27" t="s">
        <v>275</v>
      </c>
      <c r="C183" s="28" t="s">
        <v>21</v>
      </c>
      <c r="D183" s="27" t="s">
        <v>17</v>
      </c>
      <c r="E183" s="27" t="s">
        <v>18</v>
      </c>
      <c r="F183" s="29">
        <v>36951</v>
      </c>
      <c r="G183" s="30">
        <v>500000</v>
      </c>
      <c r="H183" s="8">
        <v>5.63</v>
      </c>
      <c r="I183" s="27">
        <v>5</v>
      </c>
      <c r="J183" s="8">
        <v>4.9980000000000002</v>
      </c>
      <c r="K183" s="27">
        <f t="shared" si="12"/>
        <v>500000</v>
      </c>
      <c r="L183" s="27" t="str">
        <f t="shared" si="13"/>
        <v>BUY</v>
      </c>
      <c r="M183" s="27" t="str">
        <f t="shared" si="14"/>
        <v>CALL</v>
      </c>
      <c r="N183" s="27" t="str">
        <f t="shared" si="15"/>
        <v>BUY - CALL</v>
      </c>
      <c r="O183" s="27">
        <f t="shared" si="16"/>
        <v>9.9980000000000011</v>
      </c>
      <c r="P183" s="5">
        <f t="shared" si="17"/>
        <v>0</v>
      </c>
    </row>
    <row r="184" spans="1:16" x14ac:dyDescent="0.2">
      <c r="A184" s="26" t="s">
        <v>28</v>
      </c>
      <c r="B184" s="27" t="s">
        <v>277</v>
      </c>
      <c r="C184" s="28" t="s">
        <v>21</v>
      </c>
      <c r="D184" s="27" t="s">
        <v>17</v>
      </c>
      <c r="E184" s="27" t="s">
        <v>18</v>
      </c>
      <c r="F184" s="29">
        <v>36951</v>
      </c>
      <c r="G184" s="30">
        <v>500000</v>
      </c>
      <c r="H184" s="8">
        <v>5.63</v>
      </c>
      <c r="I184" s="27">
        <v>15</v>
      </c>
      <c r="J184" s="8">
        <v>4.9980000000000002</v>
      </c>
      <c r="K184" s="27">
        <f t="shared" si="12"/>
        <v>500000</v>
      </c>
      <c r="L184" s="27" t="str">
        <f t="shared" si="13"/>
        <v>BUY</v>
      </c>
      <c r="M184" s="27" t="str">
        <f t="shared" si="14"/>
        <v>CALL</v>
      </c>
      <c r="N184" s="27" t="str">
        <f t="shared" si="15"/>
        <v>BUY - CALL</v>
      </c>
      <c r="O184" s="27">
        <f t="shared" si="16"/>
        <v>19.998000000000001</v>
      </c>
      <c r="P184" s="5">
        <f t="shared" si="17"/>
        <v>0</v>
      </c>
    </row>
    <row r="185" spans="1:16" x14ac:dyDescent="0.2">
      <c r="A185" s="26" t="s">
        <v>28</v>
      </c>
      <c r="B185" s="27" t="s">
        <v>355</v>
      </c>
      <c r="C185" s="28" t="s">
        <v>21</v>
      </c>
      <c r="D185" s="27" t="s">
        <v>17</v>
      </c>
      <c r="E185" s="27" t="s">
        <v>18</v>
      </c>
      <c r="F185" s="29">
        <v>36951</v>
      </c>
      <c r="G185" s="30">
        <v>500000</v>
      </c>
      <c r="H185" s="8">
        <v>5.63</v>
      </c>
      <c r="I185" s="27">
        <v>15</v>
      </c>
      <c r="J185" s="8">
        <v>4.9980000000000002</v>
      </c>
      <c r="K185" s="27">
        <f t="shared" si="12"/>
        <v>500000</v>
      </c>
      <c r="L185" s="27" t="str">
        <f t="shared" si="13"/>
        <v>BUY</v>
      </c>
      <c r="M185" s="27" t="str">
        <f t="shared" si="14"/>
        <v>CALL</v>
      </c>
      <c r="N185" s="27" t="str">
        <f t="shared" si="15"/>
        <v>BUY - CALL</v>
      </c>
      <c r="O185" s="27">
        <f t="shared" si="16"/>
        <v>19.998000000000001</v>
      </c>
      <c r="P185" s="5">
        <f t="shared" si="17"/>
        <v>0</v>
      </c>
    </row>
    <row r="186" spans="1:16" x14ac:dyDescent="0.2">
      <c r="A186" s="26" t="s">
        <v>37</v>
      </c>
      <c r="B186" s="27" t="s">
        <v>356</v>
      </c>
      <c r="C186" s="28" t="s">
        <v>21</v>
      </c>
      <c r="D186" s="27" t="s">
        <v>17</v>
      </c>
      <c r="E186" s="27" t="s">
        <v>18</v>
      </c>
      <c r="F186" s="29">
        <v>36951</v>
      </c>
      <c r="G186" s="30">
        <v>500000</v>
      </c>
      <c r="H186" s="8">
        <v>5.63</v>
      </c>
      <c r="I186" s="27">
        <v>10</v>
      </c>
      <c r="J186" s="8">
        <v>4.9980000000000002</v>
      </c>
      <c r="K186" s="27">
        <f t="shared" si="12"/>
        <v>500000</v>
      </c>
      <c r="L186" s="27" t="str">
        <f t="shared" si="13"/>
        <v>BUY</v>
      </c>
      <c r="M186" s="27" t="str">
        <f t="shared" si="14"/>
        <v>CALL</v>
      </c>
      <c r="N186" s="27" t="str">
        <f t="shared" si="15"/>
        <v>BUY - CALL</v>
      </c>
      <c r="O186" s="27">
        <f t="shared" si="16"/>
        <v>14.998000000000001</v>
      </c>
      <c r="P186" s="5">
        <f t="shared" si="17"/>
        <v>0</v>
      </c>
    </row>
    <row r="187" spans="1:16" x14ac:dyDescent="0.2">
      <c r="A187" s="26" t="s">
        <v>28</v>
      </c>
      <c r="B187" s="27" t="s">
        <v>357</v>
      </c>
      <c r="C187" s="28" t="s">
        <v>21</v>
      </c>
      <c r="D187" s="27" t="s">
        <v>17</v>
      </c>
      <c r="E187" s="27" t="s">
        <v>20</v>
      </c>
      <c r="F187" s="29">
        <v>36951</v>
      </c>
      <c r="G187" s="30">
        <v>-310000</v>
      </c>
      <c r="H187" s="8">
        <v>5.63</v>
      </c>
      <c r="I187" s="27">
        <v>2.5</v>
      </c>
      <c r="J187" s="8">
        <v>4.9980000000000002</v>
      </c>
      <c r="K187" s="27">
        <f t="shared" si="12"/>
        <v>310000</v>
      </c>
      <c r="L187" s="27" t="str">
        <f t="shared" si="13"/>
        <v>SELL</v>
      </c>
      <c r="M187" s="27" t="str">
        <f t="shared" si="14"/>
        <v>PUT</v>
      </c>
      <c r="N187" s="27" t="str">
        <f t="shared" si="15"/>
        <v>SELL - PUT</v>
      </c>
      <c r="O187" s="27">
        <f t="shared" si="16"/>
        <v>7.4980000000000002</v>
      </c>
      <c r="P187" s="5">
        <f t="shared" si="17"/>
        <v>-579080.00000000012</v>
      </c>
    </row>
    <row r="188" spans="1:16" x14ac:dyDescent="0.2">
      <c r="A188" s="26" t="s">
        <v>28</v>
      </c>
      <c r="B188" s="27" t="s">
        <v>358</v>
      </c>
      <c r="C188" s="28" t="s">
        <v>21</v>
      </c>
      <c r="D188" s="27" t="s">
        <v>17</v>
      </c>
      <c r="E188" s="27" t="s">
        <v>18</v>
      </c>
      <c r="F188" s="29">
        <v>36951</v>
      </c>
      <c r="G188" s="30">
        <v>500000</v>
      </c>
      <c r="H188" s="8">
        <v>5.63</v>
      </c>
      <c r="I188" s="27">
        <v>5</v>
      </c>
      <c r="J188" s="8">
        <v>4.9980000000000002</v>
      </c>
      <c r="K188" s="27">
        <f t="shared" si="12"/>
        <v>500000</v>
      </c>
      <c r="L188" s="27" t="str">
        <f t="shared" si="13"/>
        <v>BUY</v>
      </c>
      <c r="M188" s="27" t="str">
        <f t="shared" si="14"/>
        <v>CALL</v>
      </c>
      <c r="N188" s="27" t="str">
        <f t="shared" si="15"/>
        <v>BUY - CALL</v>
      </c>
      <c r="O188" s="27">
        <f t="shared" si="16"/>
        <v>9.9980000000000011</v>
      </c>
      <c r="P188" s="5">
        <f t="shared" si="17"/>
        <v>0</v>
      </c>
    </row>
    <row r="189" spans="1:16" x14ac:dyDescent="0.2">
      <c r="A189" s="7" t="s">
        <v>38</v>
      </c>
      <c r="B189" t="s">
        <v>360</v>
      </c>
      <c r="C189" s="8" t="s">
        <v>21</v>
      </c>
      <c r="D189" t="s">
        <v>17</v>
      </c>
      <c r="E189" t="s">
        <v>18</v>
      </c>
      <c r="F189" s="9">
        <v>36951</v>
      </c>
      <c r="G189" s="10">
        <v>-465000</v>
      </c>
      <c r="H189" s="8">
        <v>5.63</v>
      </c>
      <c r="I189">
        <v>2.5</v>
      </c>
      <c r="J189" s="8">
        <v>4.9980000000000002</v>
      </c>
      <c r="K189" s="27">
        <f t="shared" si="12"/>
        <v>465000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7.4980000000000002</v>
      </c>
      <c r="P189" s="5">
        <f t="shared" si="17"/>
        <v>0</v>
      </c>
    </row>
    <row r="190" spans="1:16" x14ac:dyDescent="0.2">
      <c r="A190" t="s">
        <v>38</v>
      </c>
      <c r="B190" t="s">
        <v>361</v>
      </c>
      <c r="C190" s="8" t="s">
        <v>21</v>
      </c>
      <c r="D190" t="s">
        <v>17</v>
      </c>
      <c r="E190" t="s">
        <v>20</v>
      </c>
      <c r="F190" s="9">
        <v>36951</v>
      </c>
      <c r="G190" s="10">
        <v>465000</v>
      </c>
      <c r="H190" s="8">
        <v>5.63</v>
      </c>
      <c r="I190" s="23">
        <v>1.5</v>
      </c>
      <c r="J190" s="8">
        <v>4.9980000000000002</v>
      </c>
      <c r="K190" s="27">
        <f t="shared" si="12"/>
        <v>465000</v>
      </c>
      <c r="L190" s="27" t="str">
        <f t="shared" si="13"/>
        <v>BUY</v>
      </c>
      <c r="M190" s="27" t="str">
        <f t="shared" si="14"/>
        <v>PUT</v>
      </c>
      <c r="N190" s="27" t="str">
        <f t="shared" si="15"/>
        <v>BUY - PUT</v>
      </c>
      <c r="O190" s="27">
        <f t="shared" si="16"/>
        <v>6.4980000000000002</v>
      </c>
      <c r="P190" s="5">
        <f t="shared" si="17"/>
        <v>403620.00000000017</v>
      </c>
    </row>
    <row r="191" spans="1:16" x14ac:dyDescent="0.2">
      <c r="A191" s="6" t="s">
        <v>38</v>
      </c>
      <c r="B191" t="s">
        <v>370</v>
      </c>
      <c r="C191" s="8" t="s">
        <v>21</v>
      </c>
      <c r="D191" t="s">
        <v>17</v>
      </c>
      <c r="E191" t="s">
        <v>20</v>
      </c>
      <c r="F191" s="9">
        <v>36951</v>
      </c>
      <c r="G191" s="10">
        <v>-620000</v>
      </c>
      <c r="H191" s="8">
        <v>5.63</v>
      </c>
      <c r="I191">
        <v>1</v>
      </c>
      <c r="J191" s="8">
        <v>4.9980000000000002</v>
      </c>
      <c r="K191" s="27">
        <f t="shared" si="12"/>
        <v>620000</v>
      </c>
      <c r="L191" s="27" t="str">
        <f t="shared" si="13"/>
        <v>SELL</v>
      </c>
      <c r="M191" s="27" t="str">
        <f t="shared" si="14"/>
        <v>PUT</v>
      </c>
      <c r="N191" s="27" t="str">
        <f t="shared" si="15"/>
        <v>SELL - PUT</v>
      </c>
      <c r="O191" s="27">
        <f t="shared" si="16"/>
        <v>5.9980000000000002</v>
      </c>
      <c r="P191" s="5">
        <f t="shared" si="17"/>
        <v>-228160.0000000002</v>
      </c>
    </row>
    <row r="192" spans="1:16" x14ac:dyDescent="0.2">
      <c r="A192" s="6" t="s">
        <v>24</v>
      </c>
      <c r="B192" t="s">
        <v>371</v>
      </c>
      <c r="C192" s="8" t="s">
        <v>21</v>
      </c>
      <c r="D192" t="s">
        <v>17</v>
      </c>
      <c r="E192" t="s">
        <v>18</v>
      </c>
      <c r="F192" s="9">
        <v>36951</v>
      </c>
      <c r="G192" s="10">
        <v>-310000</v>
      </c>
      <c r="H192" s="8">
        <v>5.63</v>
      </c>
      <c r="I192">
        <v>2</v>
      </c>
      <c r="J192" s="8">
        <v>4.9980000000000002</v>
      </c>
      <c r="K192" s="27">
        <f t="shared" si="12"/>
        <v>310000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6.9980000000000002</v>
      </c>
      <c r="P192" s="5">
        <f t="shared" si="17"/>
        <v>0</v>
      </c>
    </row>
    <row r="193" spans="1:16" x14ac:dyDescent="0.2">
      <c r="A193" s="26" t="s">
        <v>290</v>
      </c>
      <c r="B193" s="27" t="s">
        <v>372</v>
      </c>
      <c r="C193" s="28" t="s">
        <v>21</v>
      </c>
      <c r="D193" s="27" t="s">
        <v>17</v>
      </c>
      <c r="E193" s="27" t="s">
        <v>20</v>
      </c>
      <c r="F193" s="29">
        <v>36951</v>
      </c>
      <c r="G193" s="30">
        <v>2000000</v>
      </c>
      <c r="H193" s="8">
        <v>5.63</v>
      </c>
      <c r="I193" s="27">
        <v>0.75</v>
      </c>
      <c r="J193" s="8">
        <v>4.9980000000000002</v>
      </c>
      <c r="K193" s="27">
        <f t="shared" si="12"/>
        <v>2000000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5.7480000000000002</v>
      </c>
      <c r="P193" s="5">
        <f t="shared" si="17"/>
        <v>236000.00000000064</v>
      </c>
    </row>
    <row r="194" spans="1:16" x14ac:dyDescent="0.2">
      <c r="A194" s="26" t="s">
        <v>26</v>
      </c>
      <c r="B194" s="27" t="s">
        <v>375</v>
      </c>
      <c r="C194" s="28" t="s">
        <v>21</v>
      </c>
      <c r="D194" s="27" t="s">
        <v>17</v>
      </c>
      <c r="E194" s="27" t="s">
        <v>18</v>
      </c>
      <c r="F194" s="29">
        <v>36951</v>
      </c>
      <c r="G194" s="30">
        <v>1000000</v>
      </c>
      <c r="H194" s="8">
        <v>5.63</v>
      </c>
      <c r="I194" s="27">
        <v>2</v>
      </c>
      <c r="J194" s="8">
        <v>4.9980000000000002</v>
      </c>
      <c r="K194" s="27">
        <f t="shared" si="12"/>
        <v>1000000</v>
      </c>
      <c r="L194" s="27" t="str">
        <f t="shared" si="13"/>
        <v>BUY</v>
      </c>
      <c r="M194" s="27" t="str">
        <f t="shared" si="14"/>
        <v>CALL</v>
      </c>
      <c r="N194" s="27" t="str">
        <f t="shared" si="15"/>
        <v>BUY - CALL</v>
      </c>
      <c r="O194" s="27">
        <f t="shared" si="16"/>
        <v>6.9980000000000002</v>
      </c>
      <c r="P194" s="5">
        <f t="shared" si="17"/>
        <v>0</v>
      </c>
    </row>
    <row r="195" spans="1:16" x14ac:dyDescent="0.2">
      <c r="A195" s="26" t="s">
        <v>26</v>
      </c>
      <c r="B195" s="27" t="s">
        <v>376</v>
      </c>
      <c r="C195" s="28" t="s">
        <v>21</v>
      </c>
      <c r="D195" s="27" t="s">
        <v>17</v>
      </c>
      <c r="E195" s="27" t="s">
        <v>18</v>
      </c>
      <c r="F195" s="29">
        <v>36951</v>
      </c>
      <c r="G195" s="30">
        <v>1500000</v>
      </c>
      <c r="H195" s="8">
        <v>5.63</v>
      </c>
      <c r="I195" s="27">
        <v>2</v>
      </c>
      <c r="J195" s="8">
        <v>4.9980000000000002</v>
      </c>
      <c r="K195" s="27">
        <f t="shared" si="12"/>
        <v>1500000</v>
      </c>
      <c r="L195" s="27" t="str">
        <f t="shared" si="13"/>
        <v>BUY</v>
      </c>
      <c r="M195" s="27" t="str">
        <f t="shared" si="14"/>
        <v>CALL</v>
      </c>
      <c r="N195" s="27" t="str">
        <f t="shared" si="15"/>
        <v>BUY - CALL</v>
      </c>
      <c r="O195" s="27">
        <f t="shared" si="16"/>
        <v>6.9980000000000002</v>
      </c>
      <c r="P195" s="5">
        <f t="shared" si="17"/>
        <v>0</v>
      </c>
    </row>
    <row r="196" spans="1:16" x14ac:dyDescent="0.2">
      <c r="A196" s="26" t="s">
        <v>26</v>
      </c>
      <c r="B196" s="27" t="s">
        <v>384</v>
      </c>
      <c r="C196" s="28" t="s">
        <v>21</v>
      </c>
      <c r="D196" s="27" t="s">
        <v>17</v>
      </c>
      <c r="E196" s="27" t="s">
        <v>18</v>
      </c>
      <c r="F196" s="29">
        <v>36951</v>
      </c>
      <c r="G196" s="30">
        <v>465000</v>
      </c>
      <c r="H196" s="8">
        <v>5.63</v>
      </c>
      <c r="I196" s="27">
        <v>1.5</v>
      </c>
      <c r="J196" s="8">
        <v>4.9980000000000002</v>
      </c>
      <c r="K196" s="27">
        <f t="shared" ref="K196:K259" si="18">ABS(G196)</f>
        <v>465000</v>
      </c>
      <c r="L196" s="27" t="str">
        <f t="shared" ref="L196:L259" si="19">IF(G196&gt;0,"BUY","SELL")</f>
        <v>BUY</v>
      </c>
      <c r="M196" s="27" t="str">
        <f t="shared" ref="M196:M259" si="20">IF(E196="C","CALL","PUT")</f>
        <v>CALL</v>
      </c>
      <c r="N196" s="27" t="str">
        <f t="shared" ref="N196:N259" si="21">CONCATENATE(L196," - ",M196)</f>
        <v>BUY - CALL</v>
      </c>
      <c r="O196" s="27">
        <f t="shared" ref="O196:O259" si="22">I196+J196</f>
        <v>6.4980000000000002</v>
      </c>
      <c r="P196" s="5">
        <f t="shared" ref="P196:P259" si="23">IF(N196="SELL - PUT",IF(H196-O196&gt;0,0,(H196-O196)*K196),IF(N196="BUY - CALL",IF(O196-H196&gt;0,0,(H196-O196)*K196),IF(N196="SELL - CALL",IF(O196-H196&gt;0,0,(O196-H196)*K196),IF(N196="BUY - PUT",IF(H196-O196&gt;0,0,(O196-H196)*K196)))))</f>
        <v>0</v>
      </c>
    </row>
    <row r="197" spans="1:16" x14ac:dyDescent="0.2">
      <c r="A197" s="26" t="s">
        <v>38</v>
      </c>
      <c r="B197" s="27" t="s">
        <v>385</v>
      </c>
      <c r="C197" s="28" t="s">
        <v>21</v>
      </c>
      <c r="D197" s="27" t="s">
        <v>17</v>
      </c>
      <c r="E197" s="27" t="s">
        <v>18</v>
      </c>
      <c r="F197" s="29">
        <v>36951</v>
      </c>
      <c r="G197" s="30">
        <v>-465000</v>
      </c>
      <c r="H197" s="8">
        <v>5.63</v>
      </c>
      <c r="I197" s="27">
        <v>1.5</v>
      </c>
      <c r="J197" s="8">
        <v>4.9980000000000002</v>
      </c>
      <c r="K197" s="27">
        <f t="shared" si="18"/>
        <v>465000</v>
      </c>
      <c r="L197" s="27" t="str">
        <f t="shared" si="19"/>
        <v>SELL</v>
      </c>
      <c r="M197" s="27" t="str">
        <f t="shared" si="20"/>
        <v>CALL</v>
      </c>
      <c r="N197" s="27" t="str">
        <f t="shared" si="21"/>
        <v>SELL - CALL</v>
      </c>
      <c r="O197" s="27">
        <f t="shared" si="22"/>
        <v>6.4980000000000002</v>
      </c>
      <c r="P197" s="5">
        <f t="shared" si="23"/>
        <v>0</v>
      </c>
    </row>
    <row r="198" spans="1:16" x14ac:dyDescent="0.2">
      <c r="A198" s="26" t="s">
        <v>26</v>
      </c>
      <c r="B198" s="27" t="s">
        <v>386</v>
      </c>
      <c r="C198" s="28" t="s">
        <v>21</v>
      </c>
      <c r="D198" s="27" t="s">
        <v>17</v>
      </c>
      <c r="E198" s="27" t="s">
        <v>18</v>
      </c>
      <c r="F198" s="29">
        <v>36951</v>
      </c>
      <c r="G198" s="30">
        <v>500000</v>
      </c>
      <c r="H198" s="8">
        <v>5.63</v>
      </c>
      <c r="I198" s="27">
        <v>2.5</v>
      </c>
      <c r="J198" s="8">
        <v>4.9980000000000002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7.4980000000000002</v>
      </c>
      <c r="P198" s="5">
        <f t="shared" si="23"/>
        <v>0</v>
      </c>
    </row>
    <row r="199" spans="1:16" x14ac:dyDescent="0.2">
      <c r="A199" s="6" t="s">
        <v>26</v>
      </c>
      <c r="B199" t="s">
        <v>389</v>
      </c>
      <c r="C199" s="8" t="s">
        <v>21</v>
      </c>
      <c r="D199" t="s">
        <v>17</v>
      </c>
      <c r="E199" t="s">
        <v>18</v>
      </c>
      <c r="F199" s="9">
        <v>36951</v>
      </c>
      <c r="G199" s="10">
        <v>310000</v>
      </c>
      <c r="H199" s="8">
        <v>5.63</v>
      </c>
      <c r="I199">
        <v>1</v>
      </c>
      <c r="J199" s="8">
        <v>4.9980000000000002</v>
      </c>
      <c r="K199" s="27">
        <f t="shared" si="18"/>
        <v>310000</v>
      </c>
      <c r="L199" s="27" t="str">
        <f t="shared" si="19"/>
        <v>BUY</v>
      </c>
      <c r="M199" s="27" t="str">
        <f t="shared" si="20"/>
        <v>CALL</v>
      </c>
      <c r="N199" s="27" t="str">
        <f t="shared" si="21"/>
        <v>BUY - CALL</v>
      </c>
      <c r="O199" s="27">
        <f t="shared" si="22"/>
        <v>5.9980000000000002</v>
      </c>
      <c r="P199" s="5">
        <f t="shared" si="23"/>
        <v>0</v>
      </c>
    </row>
    <row r="200" spans="1:16" x14ac:dyDescent="0.2">
      <c r="A200" s="6" t="s">
        <v>26</v>
      </c>
      <c r="B200" t="s">
        <v>390</v>
      </c>
      <c r="C200" s="8" t="s">
        <v>21</v>
      </c>
      <c r="D200" t="s">
        <v>17</v>
      </c>
      <c r="E200" t="s">
        <v>18</v>
      </c>
      <c r="F200" s="9">
        <v>36951</v>
      </c>
      <c r="G200" s="10">
        <v>500000</v>
      </c>
      <c r="H200" s="8">
        <v>5.63</v>
      </c>
      <c r="I200">
        <v>1</v>
      </c>
      <c r="J200" s="8">
        <v>4.9980000000000002</v>
      </c>
      <c r="K200" s="27">
        <f t="shared" si="18"/>
        <v>500000</v>
      </c>
      <c r="L200" s="27" t="str">
        <f t="shared" si="19"/>
        <v>BUY</v>
      </c>
      <c r="M200" s="27" t="str">
        <f t="shared" si="20"/>
        <v>CALL</v>
      </c>
      <c r="N200" s="27" t="str">
        <f t="shared" si="21"/>
        <v>BUY - CALL</v>
      </c>
      <c r="O200" s="27">
        <f t="shared" si="22"/>
        <v>5.9980000000000002</v>
      </c>
      <c r="P200" s="5">
        <f t="shared" si="23"/>
        <v>0</v>
      </c>
    </row>
    <row r="201" spans="1:16" x14ac:dyDescent="0.2">
      <c r="A201" s="6" t="s">
        <v>290</v>
      </c>
      <c r="B201" t="s">
        <v>394</v>
      </c>
      <c r="C201" s="8" t="s">
        <v>21</v>
      </c>
      <c r="D201" t="s">
        <v>17</v>
      </c>
      <c r="E201" t="s">
        <v>20</v>
      </c>
      <c r="F201" s="9">
        <v>36951</v>
      </c>
      <c r="G201" s="10">
        <v>-310000</v>
      </c>
      <c r="H201" s="8">
        <v>5.63</v>
      </c>
      <c r="I201">
        <v>0.75</v>
      </c>
      <c r="J201" s="8">
        <v>4.9980000000000002</v>
      </c>
      <c r="K201" s="27">
        <f t="shared" si="18"/>
        <v>310000</v>
      </c>
      <c r="L201" s="27" t="str">
        <f t="shared" si="19"/>
        <v>SELL</v>
      </c>
      <c r="M201" s="27" t="str">
        <f t="shared" si="20"/>
        <v>PUT</v>
      </c>
      <c r="N201" s="27" t="str">
        <f t="shared" si="21"/>
        <v>SELL - PUT</v>
      </c>
      <c r="O201" s="27">
        <f t="shared" si="22"/>
        <v>5.7480000000000002</v>
      </c>
      <c r="P201" s="5">
        <f t="shared" si="23"/>
        <v>-36580.000000000102</v>
      </c>
    </row>
    <row r="202" spans="1:16" x14ac:dyDescent="0.2">
      <c r="A202" s="7" t="s">
        <v>27</v>
      </c>
      <c r="B202" t="s">
        <v>100</v>
      </c>
      <c r="C202" s="8" t="s">
        <v>221</v>
      </c>
      <c r="D202" t="s">
        <v>17</v>
      </c>
      <c r="E202" t="s">
        <v>18</v>
      </c>
      <c r="F202" s="9">
        <v>36951</v>
      </c>
      <c r="G202" s="10">
        <v>-500000</v>
      </c>
      <c r="H202" s="8">
        <v>5.31</v>
      </c>
      <c r="I202">
        <v>0.35</v>
      </c>
      <c r="J202" s="8">
        <v>4.9980000000000002</v>
      </c>
      <c r="K202" s="27">
        <f t="shared" si="18"/>
        <v>500000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5.3479999999999999</v>
      </c>
      <c r="P202" s="5">
        <f t="shared" si="23"/>
        <v>0</v>
      </c>
    </row>
    <row r="203" spans="1:16" x14ac:dyDescent="0.2">
      <c r="A203" s="26" t="s">
        <v>46</v>
      </c>
      <c r="B203" s="27" t="s">
        <v>407</v>
      </c>
      <c r="C203" s="28" t="s">
        <v>221</v>
      </c>
      <c r="D203" s="27" t="s">
        <v>17</v>
      </c>
      <c r="E203" s="27" t="s">
        <v>18</v>
      </c>
      <c r="F203" s="29">
        <v>36951</v>
      </c>
      <c r="G203" s="30">
        <v>-1000000</v>
      </c>
      <c r="H203" s="8">
        <v>5.31</v>
      </c>
      <c r="I203" s="27">
        <v>0.3</v>
      </c>
      <c r="J203" s="8">
        <v>4.9980000000000002</v>
      </c>
      <c r="K203" s="27">
        <f t="shared" si="18"/>
        <v>1000000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5.298</v>
      </c>
      <c r="P203" s="5">
        <f t="shared" si="23"/>
        <v>-11999.999999999567</v>
      </c>
    </row>
    <row r="204" spans="1:16" x14ac:dyDescent="0.2">
      <c r="A204" s="26" t="s">
        <v>27</v>
      </c>
      <c r="B204" s="27" t="s">
        <v>276</v>
      </c>
      <c r="C204" s="28" t="s">
        <v>221</v>
      </c>
      <c r="D204" s="27" t="s">
        <v>17</v>
      </c>
      <c r="E204" s="27" t="s">
        <v>18</v>
      </c>
      <c r="F204" s="29">
        <v>36951</v>
      </c>
      <c r="G204" s="30">
        <v>500000</v>
      </c>
      <c r="H204" s="8">
        <v>5.31</v>
      </c>
      <c r="I204" s="27">
        <v>0.35</v>
      </c>
      <c r="J204" s="8">
        <v>4.9980000000000002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CALL</v>
      </c>
      <c r="N204" s="27" t="str">
        <f t="shared" si="21"/>
        <v>BUY - CALL</v>
      </c>
      <c r="O204" s="27">
        <f t="shared" si="22"/>
        <v>5.3479999999999999</v>
      </c>
      <c r="P204" s="5">
        <f t="shared" si="23"/>
        <v>0</v>
      </c>
    </row>
    <row r="205" spans="1:16" x14ac:dyDescent="0.2">
      <c r="A205" t="s">
        <v>48</v>
      </c>
      <c r="B205" t="s">
        <v>71</v>
      </c>
      <c r="C205" s="8" t="s">
        <v>22</v>
      </c>
      <c r="D205" t="s">
        <v>17</v>
      </c>
      <c r="E205" t="s">
        <v>18</v>
      </c>
      <c r="F205" s="9">
        <v>36951</v>
      </c>
      <c r="G205">
        <v>310000</v>
      </c>
      <c r="H205" s="8">
        <v>5.27</v>
      </c>
      <c r="I205">
        <v>0.15</v>
      </c>
      <c r="J205" s="8">
        <v>4.9980000000000002</v>
      </c>
      <c r="K205" s="27">
        <f t="shared" si="18"/>
        <v>310000</v>
      </c>
      <c r="L205" s="27" t="str">
        <f t="shared" si="19"/>
        <v>BUY</v>
      </c>
      <c r="M205" s="27" t="str">
        <f t="shared" si="20"/>
        <v>CALL</v>
      </c>
      <c r="N205" s="27" t="str">
        <f t="shared" si="21"/>
        <v>BUY - CALL</v>
      </c>
      <c r="O205" s="27">
        <f t="shared" si="22"/>
        <v>5.1480000000000006</v>
      </c>
      <c r="P205" s="5">
        <f t="shared" si="23"/>
        <v>37819.999999999687</v>
      </c>
    </row>
    <row r="206" spans="1:16" x14ac:dyDescent="0.2">
      <c r="A206" t="s">
        <v>27</v>
      </c>
      <c r="B206" t="s">
        <v>72</v>
      </c>
      <c r="C206" s="8" t="s">
        <v>22</v>
      </c>
      <c r="D206" t="s">
        <v>17</v>
      </c>
      <c r="E206" t="s">
        <v>18</v>
      </c>
      <c r="F206" s="9">
        <v>36951</v>
      </c>
      <c r="G206" s="10">
        <v>310000</v>
      </c>
      <c r="H206" s="8">
        <v>5.27</v>
      </c>
      <c r="I206" s="24">
        <v>0.15</v>
      </c>
      <c r="J206" s="8">
        <v>4.9980000000000002</v>
      </c>
      <c r="K206" s="27">
        <f t="shared" si="18"/>
        <v>310000</v>
      </c>
      <c r="L206" s="27" t="str">
        <f t="shared" si="19"/>
        <v>BUY</v>
      </c>
      <c r="M206" s="27" t="str">
        <f t="shared" si="20"/>
        <v>CALL</v>
      </c>
      <c r="N206" s="27" t="str">
        <f t="shared" si="21"/>
        <v>BUY - CALL</v>
      </c>
      <c r="O206" s="27">
        <f t="shared" si="22"/>
        <v>5.1480000000000006</v>
      </c>
      <c r="P206" s="5">
        <f t="shared" si="23"/>
        <v>37819.999999999687</v>
      </c>
    </row>
    <row r="207" spans="1:16" x14ac:dyDescent="0.2">
      <c r="A207" s="26" t="s">
        <v>28</v>
      </c>
      <c r="B207" s="27" t="s">
        <v>93</v>
      </c>
      <c r="C207" s="28" t="s">
        <v>22</v>
      </c>
      <c r="D207" s="27" t="s">
        <v>17</v>
      </c>
      <c r="E207" s="27" t="s">
        <v>18</v>
      </c>
      <c r="F207" s="29">
        <v>36951</v>
      </c>
      <c r="G207" s="30">
        <v>-1500000</v>
      </c>
      <c r="H207" s="8">
        <v>5.27</v>
      </c>
      <c r="I207" s="27">
        <v>0.3</v>
      </c>
      <c r="J207" s="8">
        <v>4.9980000000000002</v>
      </c>
      <c r="K207" s="27">
        <f t="shared" si="18"/>
        <v>1500000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5.298</v>
      </c>
      <c r="P207" s="5">
        <f t="shared" si="23"/>
        <v>0</v>
      </c>
    </row>
    <row r="208" spans="1:16" x14ac:dyDescent="0.2">
      <c r="A208" t="s">
        <v>46</v>
      </c>
      <c r="B208" t="s">
        <v>107</v>
      </c>
      <c r="C208" t="s">
        <v>22</v>
      </c>
      <c r="D208" t="s">
        <v>17</v>
      </c>
      <c r="E208" t="s">
        <v>18</v>
      </c>
      <c r="F208" s="9">
        <v>36951</v>
      </c>
      <c r="G208" s="10">
        <v>-155000</v>
      </c>
      <c r="H208" s="8">
        <v>5.27</v>
      </c>
      <c r="I208" s="24">
        <v>0.15</v>
      </c>
      <c r="J208" s="8">
        <v>4.9980000000000002</v>
      </c>
      <c r="K208" s="27">
        <f t="shared" si="18"/>
        <v>155000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5.1480000000000006</v>
      </c>
      <c r="P208" s="5">
        <f t="shared" si="23"/>
        <v>-18909.999999999844</v>
      </c>
    </row>
    <row r="209" spans="1:16" x14ac:dyDescent="0.2">
      <c r="A209" t="s">
        <v>27</v>
      </c>
      <c r="B209" t="s">
        <v>112</v>
      </c>
      <c r="C209" s="8" t="s">
        <v>22</v>
      </c>
      <c r="D209" t="s">
        <v>17</v>
      </c>
      <c r="E209" t="s">
        <v>18</v>
      </c>
      <c r="F209" s="9">
        <v>36951</v>
      </c>
      <c r="G209">
        <v>-310000</v>
      </c>
      <c r="H209" s="8">
        <v>5.27</v>
      </c>
      <c r="I209">
        <v>0.15</v>
      </c>
      <c r="J209" s="8">
        <v>4.9980000000000002</v>
      </c>
      <c r="K209" s="27">
        <f t="shared" si="18"/>
        <v>310000</v>
      </c>
      <c r="L209" s="27" t="str">
        <f t="shared" si="19"/>
        <v>SELL</v>
      </c>
      <c r="M209" s="27" t="str">
        <f t="shared" si="20"/>
        <v>CALL</v>
      </c>
      <c r="N209" s="27" t="str">
        <f t="shared" si="21"/>
        <v>SELL - CALL</v>
      </c>
      <c r="O209" s="27">
        <f t="shared" si="22"/>
        <v>5.1480000000000006</v>
      </c>
      <c r="P209" s="5">
        <f t="shared" si="23"/>
        <v>-37819.999999999687</v>
      </c>
    </row>
    <row r="210" spans="1:16" x14ac:dyDescent="0.2">
      <c r="A210" t="s">
        <v>46</v>
      </c>
      <c r="B210" t="s">
        <v>122</v>
      </c>
      <c r="C210" s="8" t="s">
        <v>22</v>
      </c>
      <c r="D210" t="s">
        <v>17</v>
      </c>
      <c r="E210" t="s">
        <v>18</v>
      </c>
      <c r="F210" s="9">
        <v>36951</v>
      </c>
      <c r="G210" s="10">
        <v>-155000</v>
      </c>
      <c r="H210" s="8">
        <v>5.27</v>
      </c>
      <c r="I210" s="23">
        <v>0.15</v>
      </c>
      <c r="J210" s="8">
        <v>4.9980000000000002</v>
      </c>
      <c r="K210" s="27">
        <f t="shared" si="18"/>
        <v>155000</v>
      </c>
      <c r="L210" s="27" t="str">
        <f t="shared" si="19"/>
        <v>SELL</v>
      </c>
      <c r="M210" s="27" t="str">
        <f t="shared" si="20"/>
        <v>CALL</v>
      </c>
      <c r="N210" s="27" t="str">
        <f t="shared" si="21"/>
        <v>SELL - CALL</v>
      </c>
      <c r="O210" s="27">
        <f t="shared" si="22"/>
        <v>5.1480000000000006</v>
      </c>
      <c r="P210" s="5">
        <f t="shared" si="23"/>
        <v>-18909.999999999844</v>
      </c>
    </row>
    <row r="211" spans="1:16" x14ac:dyDescent="0.2">
      <c r="A211" t="s">
        <v>51</v>
      </c>
      <c r="B211" t="s">
        <v>132</v>
      </c>
      <c r="C211" s="8" t="s">
        <v>22</v>
      </c>
      <c r="D211" t="s">
        <v>17</v>
      </c>
      <c r="E211" t="s">
        <v>18</v>
      </c>
      <c r="F211" s="9">
        <v>36951</v>
      </c>
      <c r="G211" s="10">
        <v>-1550000</v>
      </c>
      <c r="H211" s="8">
        <v>5.27</v>
      </c>
      <c r="I211">
        <v>0.12</v>
      </c>
      <c r="J211" s="8">
        <v>4.9980000000000002</v>
      </c>
      <c r="K211" s="27">
        <f t="shared" si="18"/>
        <v>1550000</v>
      </c>
      <c r="L211" s="27" t="str">
        <f t="shared" si="19"/>
        <v>SELL</v>
      </c>
      <c r="M211" s="27" t="str">
        <f t="shared" si="20"/>
        <v>CALL</v>
      </c>
      <c r="N211" s="27" t="str">
        <f t="shared" si="21"/>
        <v>SELL - CALL</v>
      </c>
      <c r="O211" s="27">
        <f t="shared" si="22"/>
        <v>5.1180000000000003</v>
      </c>
      <c r="P211" s="5">
        <f t="shared" si="23"/>
        <v>-235599.99999999884</v>
      </c>
    </row>
    <row r="212" spans="1:16" x14ac:dyDescent="0.2">
      <c r="A212" t="s">
        <v>48</v>
      </c>
      <c r="B212" t="s">
        <v>133</v>
      </c>
      <c r="C212" s="8" t="s">
        <v>22</v>
      </c>
      <c r="D212" t="s">
        <v>17</v>
      </c>
      <c r="E212" t="s">
        <v>18</v>
      </c>
      <c r="F212" s="9">
        <v>36951</v>
      </c>
      <c r="G212" s="10">
        <v>-310000</v>
      </c>
      <c r="H212" s="8">
        <v>5.27</v>
      </c>
      <c r="I212" s="24">
        <v>0.12</v>
      </c>
      <c r="J212" s="8">
        <v>4.9980000000000002</v>
      </c>
      <c r="K212" s="27">
        <f t="shared" si="18"/>
        <v>310000</v>
      </c>
      <c r="L212" s="27" t="str">
        <f t="shared" si="19"/>
        <v>SELL</v>
      </c>
      <c r="M212" s="27" t="str">
        <f t="shared" si="20"/>
        <v>CALL</v>
      </c>
      <c r="N212" s="27" t="str">
        <f t="shared" si="21"/>
        <v>SELL - CALL</v>
      </c>
      <c r="O212" s="27">
        <f t="shared" si="22"/>
        <v>5.1180000000000003</v>
      </c>
      <c r="P212" s="5">
        <f t="shared" si="23"/>
        <v>-47119.999999999767</v>
      </c>
    </row>
    <row r="213" spans="1:16" x14ac:dyDescent="0.2">
      <c r="A213" t="s">
        <v>32</v>
      </c>
      <c r="B213" t="s">
        <v>248</v>
      </c>
      <c r="C213" s="8" t="s">
        <v>22</v>
      </c>
      <c r="D213" t="s">
        <v>17</v>
      </c>
      <c r="E213" t="s">
        <v>18</v>
      </c>
      <c r="F213" s="9">
        <v>36951</v>
      </c>
      <c r="G213" s="10">
        <v>-1000000</v>
      </c>
      <c r="H213" s="8">
        <v>5.27</v>
      </c>
      <c r="I213" s="23">
        <v>0.2</v>
      </c>
      <c r="J213" s="8">
        <v>4.9980000000000002</v>
      </c>
      <c r="K213" s="27">
        <f t="shared" si="18"/>
        <v>1000000</v>
      </c>
      <c r="L213" s="27" t="str">
        <f t="shared" si="19"/>
        <v>SELL</v>
      </c>
      <c r="M213" s="27" t="str">
        <f t="shared" si="20"/>
        <v>CALL</v>
      </c>
      <c r="N213" s="27" t="str">
        <f t="shared" si="21"/>
        <v>SELL - CALL</v>
      </c>
      <c r="O213" s="27">
        <f t="shared" si="22"/>
        <v>5.1980000000000004</v>
      </c>
      <c r="P213" s="5">
        <f t="shared" si="23"/>
        <v>-71999.999999999171</v>
      </c>
    </row>
    <row r="214" spans="1:16" x14ac:dyDescent="0.2">
      <c r="A214" t="s">
        <v>46</v>
      </c>
      <c r="B214" t="s">
        <v>249</v>
      </c>
      <c r="C214" s="8" t="s">
        <v>22</v>
      </c>
      <c r="D214" t="s">
        <v>17</v>
      </c>
      <c r="E214" t="s">
        <v>18</v>
      </c>
      <c r="F214" s="9">
        <v>36951</v>
      </c>
      <c r="G214">
        <v>-1000000</v>
      </c>
      <c r="H214" s="8">
        <v>5.27</v>
      </c>
      <c r="I214">
        <v>0.2</v>
      </c>
      <c r="J214" s="8">
        <v>4.9980000000000002</v>
      </c>
      <c r="K214" s="27">
        <f t="shared" si="18"/>
        <v>1000000</v>
      </c>
      <c r="L214" s="27" t="str">
        <f t="shared" si="19"/>
        <v>SELL</v>
      </c>
      <c r="M214" s="27" t="str">
        <f t="shared" si="20"/>
        <v>CALL</v>
      </c>
      <c r="N214" s="27" t="str">
        <f t="shared" si="21"/>
        <v>SELL - CALL</v>
      </c>
      <c r="O214" s="27">
        <f t="shared" si="22"/>
        <v>5.1980000000000004</v>
      </c>
      <c r="P214" s="5">
        <f t="shared" si="23"/>
        <v>-71999.999999999171</v>
      </c>
    </row>
    <row r="215" spans="1:16" x14ac:dyDescent="0.2">
      <c r="A215" s="6" t="s">
        <v>40</v>
      </c>
      <c r="B215" t="s">
        <v>144</v>
      </c>
      <c r="C215" s="8" t="s">
        <v>22</v>
      </c>
      <c r="D215" t="s">
        <v>17</v>
      </c>
      <c r="E215" t="s">
        <v>18</v>
      </c>
      <c r="F215" s="9">
        <v>36951</v>
      </c>
      <c r="G215" s="10">
        <v>-310000</v>
      </c>
      <c r="H215" s="8">
        <v>5.27</v>
      </c>
      <c r="I215">
        <v>0.15</v>
      </c>
      <c r="J215" s="8">
        <v>4.9980000000000002</v>
      </c>
      <c r="K215" s="27">
        <f t="shared" si="18"/>
        <v>310000</v>
      </c>
      <c r="L215" s="27" t="str">
        <f t="shared" si="19"/>
        <v>SELL</v>
      </c>
      <c r="M215" s="27" t="str">
        <f t="shared" si="20"/>
        <v>CALL</v>
      </c>
      <c r="N215" s="27" t="str">
        <f t="shared" si="21"/>
        <v>SELL - CALL</v>
      </c>
      <c r="O215" s="27">
        <f t="shared" si="22"/>
        <v>5.1480000000000006</v>
      </c>
      <c r="P215" s="5">
        <f t="shared" si="23"/>
        <v>-37819.999999999687</v>
      </c>
    </row>
    <row r="216" spans="1:16" x14ac:dyDescent="0.2">
      <c r="A216" t="s">
        <v>32</v>
      </c>
      <c r="B216" t="s">
        <v>145</v>
      </c>
      <c r="C216" s="8" t="s">
        <v>22</v>
      </c>
      <c r="D216" t="s">
        <v>17</v>
      </c>
      <c r="E216" t="s">
        <v>18</v>
      </c>
      <c r="F216" s="9">
        <v>36951</v>
      </c>
      <c r="G216" s="10">
        <v>-310000</v>
      </c>
      <c r="H216" s="8">
        <v>5.27</v>
      </c>
      <c r="I216" s="23">
        <v>0.15</v>
      </c>
      <c r="J216" s="8">
        <v>4.9980000000000002</v>
      </c>
      <c r="K216" s="27">
        <f t="shared" si="18"/>
        <v>310000</v>
      </c>
      <c r="L216" s="27" t="str">
        <f t="shared" si="19"/>
        <v>SELL</v>
      </c>
      <c r="M216" s="27" t="str">
        <f t="shared" si="20"/>
        <v>CALL</v>
      </c>
      <c r="N216" s="27" t="str">
        <f t="shared" si="21"/>
        <v>SELL - CALL</v>
      </c>
      <c r="O216" s="27">
        <f t="shared" si="22"/>
        <v>5.1480000000000006</v>
      </c>
      <c r="P216" s="5">
        <f t="shared" si="23"/>
        <v>-37819.999999999687</v>
      </c>
    </row>
    <row r="217" spans="1:16" x14ac:dyDescent="0.2">
      <c r="A217" s="6" t="s">
        <v>36</v>
      </c>
      <c r="B217" t="s">
        <v>146</v>
      </c>
      <c r="C217" s="8" t="s">
        <v>22</v>
      </c>
      <c r="D217" t="s">
        <v>17</v>
      </c>
      <c r="E217" t="s">
        <v>18</v>
      </c>
      <c r="F217" s="9">
        <v>36951</v>
      </c>
      <c r="G217" s="10">
        <v>-310000</v>
      </c>
      <c r="H217" s="8">
        <v>5.27</v>
      </c>
      <c r="I217">
        <v>0.15</v>
      </c>
      <c r="J217" s="8">
        <v>4.9980000000000002</v>
      </c>
      <c r="K217" s="27">
        <f t="shared" si="18"/>
        <v>310000</v>
      </c>
      <c r="L217" s="27" t="str">
        <f t="shared" si="19"/>
        <v>SELL</v>
      </c>
      <c r="M217" s="27" t="str">
        <f t="shared" si="20"/>
        <v>CALL</v>
      </c>
      <c r="N217" s="27" t="str">
        <f t="shared" si="21"/>
        <v>SELL - CALL</v>
      </c>
      <c r="O217" s="27">
        <f t="shared" si="22"/>
        <v>5.1480000000000006</v>
      </c>
      <c r="P217" s="5">
        <f t="shared" si="23"/>
        <v>-37819.999999999687</v>
      </c>
    </row>
    <row r="218" spans="1:16" x14ac:dyDescent="0.2">
      <c r="A218" s="7" t="s">
        <v>32</v>
      </c>
      <c r="B218" t="s">
        <v>150</v>
      </c>
      <c r="C218" s="8" t="s">
        <v>22</v>
      </c>
      <c r="D218" t="s">
        <v>17</v>
      </c>
      <c r="E218" t="s">
        <v>18</v>
      </c>
      <c r="F218" s="9">
        <v>36951</v>
      </c>
      <c r="G218" s="10">
        <v>-1000000</v>
      </c>
      <c r="H218" s="8">
        <v>5.27</v>
      </c>
      <c r="I218">
        <v>0.2</v>
      </c>
      <c r="J218" s="8">
        <v>4.9980000000000002</v>
      </c>
      <c r="K218" s="27">
        <f t="shared" si="18"/>
        <v>1000000</v>
      </c>
      <c r="L218" s="27" t="str">
        <f t="shared" si="19"/>
        <v>SELL</v>
      </c>
      <c r="M218" s="27" t="str">
        <f t="shared" si="20"/>
        <v>CALL</v>
      </c>
      <c r="N218" s="27" t="str">
        <f t="shared" si="21"/>
        <v>SELL - CALL</v>
      </c>
      <c r="O218" s="27">
        <f t="shared" si="22"/>
        <v>5.1980000000000004</v>
      </c>
      <c r="P218" s="5">
        <f t="shared" si="23"/>
        <v>-71999.999999999171</v>
      </c>
    </row>
    <row r="219" spans="1:16" x14ac:dyDescent="0.2">
      <c r="A219" t="s">
        <v>48</v>
      </c>
      <c r="B219" t="s">
        <v>151</v>
      </c>
      <c r="C219" s="8" t="s">
        <v>22</v>
      </c>
      <c r="D219" t="s">
        <v>17</v>
      </c>
      <c r="E219" t="s">
        <v>20</v>
      </c>
      <c r="F219" s="9">
        <v>36951</v>
      </c>
      <c r="G219" s="10">
        <v>310000</v>
      </c>
      <c r="H219" s="8">
        <v>5.27</v>
      </c>
      <c r="I219">
        <v>0.11</v>
      </c>
      <c r="J219" s="8">
        <v>4.9980000000000002</v>
      </c>
      <c r="K219" s="27">
        <f t="shared" si="18"/>
        <v>310000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5.1080000000000005</v>
      </c>
      <c r="P219" s="5">
        <f t="shared" si="23"/>
        <v>0</v>
      </c>
    </row>
    <row r="220" spans="1:16" x14ac:dyDescent="0.2">
      <c r="A220" s="6" t="s">
        <v>48</v>
      </c>
      <c r="B220" t="s">
        <v>159</v>
      </c>
      <c r="C220" s="8" t="s">
        <v>22</v>
      </c>
      <c r="D220" t="s">
        <v>17</v>
      </c>
      <c r="E220" t="s">
        <v>20</v>
      </c>
      <c r="F220" s="9">
        <v>36951</v>
      </c>
      <c r="G220" s="10">
        <v>310000</v>
      </c>
      <c r="H220" s="8">
        <v>5.27</v>
      </c>
      <c r="I220">
        <v>0.11</v>
      </c>
      <c r="J220" s="8">
        <v>4.9980000000000002</v>
      </c>
      <c r="K220" s="27">
        <f t="shared" si="18"/>
        <v>310000</v>
      </c>
      <c r="L220" s="27" t="str">
        <f t="shared" si="19"/>
        <v>BUY</v>
      </c>
      <c r="M220" s="27" t="str">
        <f t="shared" si="20"/>
        <v>PUT</v>
      </c>
      <c r="N220" s="27" t="str">
        <f t="shared" si="21"/>
        <v>BUY - PUT</v>
      </c>
      <c r="O220" s="27">
        <f t="shared" si="22"/>
        <v>5.1080000000000005</v>
      </c>
      <c r="P220" s="5">
        <f t="shared" si="23"/>
        <v>0</v>
      </c>
    </row>
    <row r="221" spans="1:16" x14ac:dyDescent="0.2">
      <c r="A221" s="26" t="s">
        <v>25</v>
      </c>
      <c r="B221" s="27" t="s">
        <v>170</v>
      </c>
      <c r="C221" s="28" t="s">
        <v>22</v>
      </c>
      <c r="D221" s="27" t="s">
        <v>17</v>
      </c>
      <c r="E221" s="27" t="s">
        <v>18</v>
      </c>
      <c r="F221" s="29">
        <v>36951</v>
      </c>
      <c r="G221" s="30">
        <v>310000</v>
      </c>
      <c r="H221" s="8">
        <v>5.27</v>
      </c>
      <c r="I221" s="27">
        <v>0.15</v>
      </c>
      <c r="J221" s="8">
        <v>4.9980000000000002</v>
      </c>
      <c r="K221" s="27">
        <f t="shared" si="18"/>
        <v>310000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5.1480000000000006</v>
      </c>
      <c r="P221" s="5">
        <f t="shared" si="23"/>
        <v>37819.999999999687</v>
      </c>
    </row>
    <row r="222" spans="1:16" x14ac:dyDescent="0.2">
      <c r="A222" s="26" t="s">
        <v>40</v>
      </c>
      <c r="B222" s="27" t="s">
        <v>250</v>
      </c>
      <c r="C222" s="28" t="s">
        <v>22</v>
      </c>
      <c r="D222" s="27" t="s">
        <v>17</v>
      </c>
      <c r="E222" s="27" t="s">
        <v>18</v>
      </c>
      <c r="F222" s="29">
        <v>36951</v>
      </c>
      <c r="G222" s="30">
        <v>310000</v>
      </c>
      <c r="H222" s="8">
        <v>5.27</v>
      </c>
      <c r="I222" s="27">
        <v>0.2</v>
      </c>
      <c r="J222" s="8">
        <v>4.9980000000000002</v>
      </c>
      <c r="K222" s="27">
        <f t="shared" si="18"/>
        <v>310000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5.1980000000000004</v>
      </c>
      <c r="P222" s="5">
        <f t="shared" si="23"/>
        <v>22319.999999999745</v>
      </c>
    </row>
    <row r="223" spans="1:16" x14ac:dyDescent="0.2">
      <c r="A223" s="26" t="s">
        <v>46</v>
      </c>
      <c r="B223" s="27" t="s">
        <v>251</v>
      </c>
      <c r="C223" s="28" t="s">
        <v>22</v>
      </c>
      <c r="D223" s="27" t="s">
        <v>17</v>
      </c>
      <c r="E223" s="27" t="s">
        <v>18</v>
      </c>
      <c r="F223" s="29">
        <v>36951</v>
      </c>
      <c r="G223" s="30">
        <v>500000</v>
      </c>
      <c r="H223" s="8">
        <v>5.27</v>
      </c>
      <c r="I223" s="27">
        <v>0.2</v>
      </c>
      <c r="J223" s="8">
        <v>4.9980000000000002</v>
      </c>
      <c r="K223" s="27">
        <f t="shared" si="18"/>
        <v>500000</v>
      </c>
      <c r="L223" s="27" t="str">
        <f t="shared" si="19"/>
        <v>BUY</v>
      </c>
      <c r="M223" s="27" t="str">
        <f t="shared" si="20"/>
        <v>CALL</v>
      </c>
      <c r="N223" s="27" t="str">
        <f t="shared" si="21"/>
        <v>BUY - CALL</v>
      </c>
      <c r="O223" s="27">
        <f t="shared" si="22"/>
        <v>5.1980000000000004</v>
      </c>
      <c r="P223" s="5">
        <f t="shared" si="23"/>
        <v>35999.999999999585</v>
      </c>
    </row>
    <row r="224" spans="1:16" x14ac:dyDescent="0.2">
      <c r="A224" s="26" t="s">
        <v>36</v>
      </c>
      <c r="B224" s="27" t="s">
        <v>242</v>
      </c>
      <c r="C224" s="28" t="s">
        <v>22</v>
      </c>
      <c r="D224" s="27" t="s">
        <v>17</v>
      </c>
      <c r="E224" s="27" t="s">
        <v>18</v>
      </c>
      <c r="F224" s="29">
        <v>36951</v>
      </c>
      <c r="G224" s="30">
        <v>-500000</v>
      </c>
      <c r="H224" s="8">
        <v>5.27</v>
      </c>
      <c r="I224" s="27">
        <v>0.2</v>
      </c>
      <c r="J224" s="8">
        <v>4.9980000000000002</v>
      </c>
      <c r="K224" s="27">
        <f t="shared" si="18"/>
        <v>500000</v>
      </c>
      <c r="L224" s="27" t="str">
        <f t="shared" si="19"/>
        <v>SELL</v>
      </c>
      <c r="M224" s="27" t="str">
        <f t="shared" si="20"/>
        <v>CALL</v>
      </c>
      <c r="N224" s="27" t="str">
        <f t="shared" si="21"/>
        <v>SELL - CALL</v>
      </c>
      <c r="O224" s="27">
        <f t="shared" si="22"/>
        <v>5.1980000000000004</v>
      </c>
      <c r="P224" s="5">
        <f t="shared" si="23"/>
        <v>-35999.999999999585</v>
      </c>
    </row>
    <row r="225" spans="1:16" x14ac:dyDescent="0.2">
      <c r="A225" s="26" t="s">
        <v>25</v>
      </c>
      <c r="B225" s="27" t="s">
        <v>243</v>
      </c>
      <c r="C225" s="28" t="s">
        <v>22</v>
      </c>
      <c r="D225" s="27" t="s">
        <v>17</v>
      </c>
      <c r="E225" s="27" t="s">
        <v>18</v>
      </c>
      <c r="F225" s="29">
        <v>36951</v>
      </c>
      <c r="G225" s="30">
        <v>-500000</v>
      </c>
      <c r="H225" s="8">
        <v>5.27</v>
      </c>
      <c r="I225" s="27">
        <v>0.2</v>
      </c>
      <c r="J225" s="8">
        <v>4.9980000000000002</v>
      </c>
      <c r="K225" s="27">
        <f t="shared" si="18"/>
        <v>500000</v>
      </c>
      <c r="L225" s="27" t="str">
        <f t="shared" si="19"/>
        <v>SELL</v>
      </c>
      <c r="M225" s="27" t="str">
        <f t="shared" si="20"/>
        <v>CALL</v>
      </c>
      <c r="N225" s="27" t="str">
        <f t="shared" si="21"/>
        <v>SELL - CALL</v>
      </c>
      <c r="O225" s="27">
        <f t="shared" si="22"/>
        <v>5.1980000000000004</v>
      </c>
      <c r="P225" s="5">
        <f t="shared" si="23"/>
        <v>-35999.999999999585</v>
      </c>
    </row>
    <row r="226" spans="1:16" x14ac:dyDescent="0.2">
      <c r="A226" s="26" t="s">
        <v>37</v>
      </c>
      <c r="B226" s="27" t="s">
        <v>200</v>
      </c>
      <c r="C226" s="28" t="s">
        <v>22</v>
      </c>
      <c r="D226" s="27" t="s">
        <v>17</v>
      </c>
      <c r="E226" s="27" t="s">
        <v>18</v>
      </c>
      <c r="F226" s="29">
        <v>36951</v>
      </c>
      <c r="G226" s="30">
        <v>500000</v>
      </c>
      <c r="H226" s="8">
        <v>5.27</v>
      </c>
      <c r="I226" s="27">
        <v>0.3</v>
      </c>
      <c r="J226" s="8">
        <v>4.9980000000000002</v>
      </c>
      <c r="K226" s="27">
        <f t="shared" si="18"/>
        <v>500000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5.298</v>
      </c>
      <c r="P226" s="5">
        <f t="shared" si="23"/>
        <v>0</v>
      </c>
    </row>
    <row r="227" spans="1:16" x14ac:dyDescent="0.2">
      <c r="A227" s="26" t="s">
        <v>46</v>
      </c>
      <c r="B227" s="27" t="s">
        <v>254</v>
      </c>
      <c r="C227" s="28" t="s">
        <v>22</v>
      </c>
      <c r="D227" s="27" t="s">
        <v>17</v>
      </c>
      <c r="E227" s="27" t="s">
        <v>18</v>
      </c>
      <c r="F227" s="29">
        <v>36951</v>
      </c>
      <c r="G227" s="30">
        <v>-620000</v>
      </c>
      <c r="H227" s="8">
        <v>5.27</v>
      </c>
      <c r="I227" s="27">
        <v>0.2</v>
      </c>
      <c r="J227" s="8">
        <v>4.9980000000000002</v>
      </c>
      <c r="K227" s="27">
        <f t="shared" si="18"/>
        <v>620000</v>
      </c>
      <c r="L227" s="27" t="str">
        <f t="shared" si="19"/>
        <v>SELL</v>
      </c>
      <c r="M227" s="27" t="str">
        <f t="shared" si="20"/>
        <v>CALL</v>
      </c>
      <c r="N227" s="27" t="str">
        <f t="shared" si="21"/>
        <v>SELL - CALL</v>
      </c>
      <c r="O227" s="27">
        <f t="shared" si="22"/>
        <v>5.1980000000000004</v>
      </c>
      <c r="P227" s="5">
        <f t="shared" si="23"/>
        <v>-44639.999999999491</v>
      </c>
    </row>
    <row r="228" spans="1:16" x14ac:dyDescent="0.2">
      <c r="A228" s="26" t="s">
        <v>46</v>
      </c>
      <c r="B228" s="27" t="s">
        <v>204</v>
      </c>
      <c r="C228" s="28" t="s">
        <v>22</v>
      </c>
      <c r="D228" s="27" t="s">
        <v>17</v>
      </c>
      <c r="E228" s="27" t="s">
        <v>18</v>
      </c>
      <c r="F228" s="29">
        <v>36951</v>
      </c>
      <c r="G228" s="30">
        <v>-310000</v>
      </c>
      <c r="H228" s="8">
        <v>5.27</v>
      </c>
      <c r="I228" s="27">
        <v>0.15</v>
      </c>
      <c r="J228" s="8">
        <v>4.9980000000000002</v>
      </c>
      <c r="K228" s="27">
        <f t="shared" si="18"/>
        <v>310000</v>
      </c>
      <c r="L228" s="27" t="str">
        <f t="shared" si="19"/>
        <v>SELL</v>
      </c>
      <c r="M228" s="27" t="str">
        <f t="shared" si="20"/>
        <v>CALL</v>
      </c>
      <c r="N228" s="27" t="str">
        <f t="shared" si="21"/>
        <v>SELL - CALL</v>
      </c>
      <c r="O228" s="27">
        <f t="shared" si="22"/>
        <v>5.1480000000000006</v>
      </c>
      <c r="P228" s="5">
        <f t="shared" si="23"/>
        <v>-37819.999999999687</v>
      </c>
    </row>
    <row r="229" spans="1:16" x14ac:dyDescent="0.2">
      <c r="A229" s="26" t="s">
        <v>25</v>
      </c>
      <c r="B229" s="27" t="s">
        <v>208</v>
      </c>
      <c r="C229" s="28" t="s">
        <v>22</v>
      </c>
      <c r="D229" s="27" t="s">
        <v>17</v>
      </c>
      <c r="E229" s="27" t="s">
        <v>20</v>
      </c>
      <c r="F229" s="29">
        <v>36951</v>
      </c>
      <c r="G229" s="30">
        <v>500000</v>
      </c>
      <c r="H229" s="8">
        <v>5.27</v>
      </c>
      <c r="I229" s="27">
        <v>0.15</v>
      </c>
      <c r="J229" s="8">
        <v>4.9980000000000002</v>
      </c>
      <c r="K229" s="27">
        <f t="shared" si="18"/>
        <v>500000</v>
      </c>
      <c r="L229" s="27" t="str">
        <f t="shared" si="19"/>
        <v>BUY</v>
      </c>
      <c r="M229" s="27" t="str">
        <f t="shared" si="20"/>
        <v>PUT</v>
      </c>
      <c r="N229" s="27" t="str">
        <f t="shared" si="21"/>
        <v>BUY - PUT</v>
      </c>
      <c r="O229" s="27">
        <f t="shared" si="22"/>
        <v>5.1480000000000006</v>
      </c>
      <c r="P229" s="5">
        <f t="shared" si="23"/>
        <v>0</v>
      </c>
    </row>
    <row r="230" spans="1:16" x14ac:dyDescent="0.2">
      <c r="A230" s="26" t="s">
        <v>26</v>
      </c>
      <c r="B230" s="27" t="s">
        <v>214</v>
      </c>
      <c r="C230" s="28" t="s">
        <v>22</v>
      </c>
      <c r="D230" s="27" t="s">
        <v>17</v>
      </c>
      <c r="E230" s="27" t="s">
        <v>18</v>
      </c>
      <c r="F230" s="29">
        <v>36951</v>
      </c>
      <c r="G230" s="30">
        <v>-1000000</v>
      </c>
      <c r="H230" s="8">
        <v>5.27</v>
      </c>
      <c r="I230" s="27">
        <v>0.16</v>
      </c>
      <c r="J230" s="8">
        <v>4.9980000000000002</v>
      </c>
      <c r="K230" s="27">
        <f t="shared" si="18"/>
        <v>1000000</v>
      </c>
      <c r="L230" s="27" t="str">
        <f t="shared" si="19"/>
        <v>SELL</v>
      </c>
      <c r="M230" s="27" t="str">
        <f t="shared" si="20"/>
        <v>CALL</v>
      </c>
      <c r="N230" s="27" t="str">
        <f t="shared" si="21"/>
        <v>SELL - CALL</v>
      </c>
      <c r="O230" s="27">
        <f t="shared" si="22"/>
        <v>5.1580000000000004</v>
      </c>
      <c r="P230" s="5">
        <f t="shared" si="23"/>
        <v>-111999.99999999921</v>
      </c>
    </row>
    <row r="231" spans="1:16" x14ac:dyDescent="0.2">
      <c r="A231" s="6" t="s">
        <v>25</v>
      </c>
      <c r="B231" t="s">
        <v>217</v>
      </c>
      <c r="C231" s="8" t="s">
        <v>22</v>
      </c>
      <c r="D231" t="s">
        <v>17</v>
      </c>
      <c r="E231" t="s">
        <v>18</v>
      </c>
      <c r="F231" s="9">
        <v>36951</v>
      </c>
      <c r="G231" s="10">
        <v>-500000</v>
      </c>
      <c r="H231" s="8">
        <v>5.27</v>
      </c>
      <c r="I231">
        <v>0.15</v>
      </c>
      <c r="J231" s="8">
        <v>4.9980000000000002</v>
      </c>
      <c r="K231" s="27">
        <f t="shared" si="18"/>
        <v>500000</v>
      </c>
      <c r="L231" s="27" t="str">
        <f t="shared" si="19"/>
        <v>SELL</v>
      </c>
      <c r="M231" s="27" t="str">
        <f t="shared" si="20"/>
        <v>CALL</v>
      </c>
      <c r="N231" s="27" t="str">
        <f t="shared" si="21"/>
        <v>SELL - CALL</v>
      </c>
      <c r="O231" s="27">
        <f t="shared" si="22"/>
        <v>5.1480000000000006</v>
      </c>
      <c r="P231" s="5">
        <f t="shared" si="23"/>
        <v>-60999.999999999498</v>
      </c>
    </row>
    <row r="232" spans="1:16" x14ac:dyDescent="0.2">
      <c r="A232" t="s">
        <v>51</v>
      </c>
      <c r="B232" t="s">
        <v>239</v>
      </c>
      <c r="C232" s="8" t="s">
        <v>22</v>
      </c>
      <c r="D232" t="s">
        <v>17</v>
      </c>
      <c r="E232" t="s">
        <v>18</v>
      </c>
      <c r="F232" s="9">
        <v>36951</v>
      </c>
      <c r="G232" s="10">
        <v>-1000000</v>
      </c>
      <c r="H232" s="8">
        <v>5.27</v>
      </c>
      <c r="I232">
        <v>0.12</v>
      </c>
      <c r="J232" s="8">
        <v>4.9980000000000002</v>
      </c>
      <c r="K232" s="27">
        <f t="shared" si="18"/>
        <v>1000000</v>
      </c>
      <c r="L232" s="27" t="str">
        <f t="shared" si="19"/>
        <v>SELL</v>
      </c>
      <c r="M232" s="27" t="str">
        <f t="shared" si="20"/>
        <v>CALL</v>
      </c>
      <c r="N232" s="27" t="str">
        <f t="shared" si="21"/>
        <v>SELL - CALL</v>
      </c>
      <c r="O232" s="27">
        <f t="shared" si="22"/>
        <v>5.1180000000000003</v>
      </c>
      <c r="P232" s="5">
        <f t="shared" si="23"/>
        <v>-151999.99999999924</v>
      </c>
    </row>
    <row r="233" spans="1:16" x14ac:dyDescent="0.2">
      <c r="A233" t="s">
        <v>36</v>
      </c>
      <c r="B233" t="s">
        <v>259</v>
      </c>
      <c r="C233" s="8" t="s">
        <v>22</v>
      </c>
      <c r="D233" t="s">
        <v>17</v>
      </c>
      <c r="E233" t="s">
        <v>18</v>
      </c>
      <c r="F233" s="9">
        <v>36951</v>
      </c>
      <c r="G233" s="10">
        <v>-620000</v>
      </c>
      <c r="H233" s="8">
        <v>5.27</v>
      </c>
      <c r="I233" s="23">
        <v>0.2</v>
      </c>
      <c r="J233" s="8">
        <v>4.9980000000000002</v>
      </c>
      <c r="K233" s="27">
        <f t="shared" si="18"/>
        <v>620000</v>
      </c>
      <c r="L233" s="27" t="str">
        <f t="shared" si="19"/>
        <v>SELL</v>
      </c>
      <c r="M233" s="27" t="str">
        <f t="shared" si="20"/>
        <v>CALL</v>
      </c>
      <c r="N233" s="27" t="str">
        <f t="shared" si="21"/>
        <v>SELL - CALL</v>
      </c>
      <c r="O233" s="27">
        <f t="shared" si="22"/>
        <v>5.1980000000000004</v>
      </c>
      <c r="P233" s="5">
        <f t="shared" si="23"/>
        <v>-44639.999999999491</v>
      </c>
    </row>
    <row r="234" spans="1:16" x14ac:dyDescent="0.2">
      <c r="A234" s="26" t="s">
        <v>37</v>
      </c>
      <c r="B234" s="27" t="s">
        <v>301</v>
      </c>
      <c r="C234" s="28" t="s">
        <v>22</v>
      </c>
      <c r="D234" s="27" t="s">
        <v>17</v>
      </c>
      <c r="E234" s="27" t="s">
        <v>18</v>
      </c>
      <c r="F234" s="29">
        <v>36951</v>
      </c>
      <c r="G234" s="30">
        <v>620000</v>
      </c>
      <c r="H234" s="8">
        <v>5.27</v>
      </c>
      <c r="I234" s="27">
        <v>0.3</v>
      </c>
      <c r="J234" s="8">
        <v>4.9980000000000002</v>
      </c>
      <c r="K234" s="27">
        <f t="shared" si="18"/>
        <v>620000</v>
      </c>
      <c r="L234" s="27" t="str">
        <f t="shared" si="19"/>
        <v>BUY</v>
      </c>
      <c r="M234" s="27" t="str">
        <f t="shared" si="20"/>
        <v>CALL</v>
      </c>
      <c r="N234" s="27" t="str">
        <f t="shared" si="21"/>
        <v>BUY - CALL</v>
      </c>
      <c r="O234" s="27">
        <f t="shared" si="22"/>
        <v>5.298</v>
      </c>
      <c r="P234" s="5">
        <f t="shared" si="23"/>
        <v>0</v>
      </c>
    </row>
    <row r="235" spans="1:16" x14ac:dyDescent="0.2">
      <c r="A235" s="26" t="s">
        <v>51</v>
      </c>
      <c r="B235" s="27" t="s">
        <v>266</v>
      </c>
      <c r="C235" s="28" t="s">
        <v>22</v>
      </c>
      <c r="D235" s="27" t="s">
        <v>17</v>
      </c>
      <c r="E235" s="27" t="s">
        <v>18</v>
      </c>
      <c r="F235" s="29">
        <v>36951</v>
      </c>
      <c r="G235" s="30">
        <v>310000</v>
      </c>
      <c r="H235" s="8">
        <v>5.27</v>
      </c>
      <c r="I235" s="27">
        <v>0.2</v>
      </c>
      <c r="J235" s="8">
        <v>4.9980000000000002</v>
      </c>
      <c r="K235" s="27">
        <f t="shared" si="18"/>
        <v>310000</v>
      </c>
      <c r="L235" s="27" t="str">
        <f t="shared" si="19"/>
        <v>BUY</v>
      </c>
      <c r="M235" s="27" t="str">
        <f t="shared" si="20"/>
        <v>CALL</v>
      </c>
      <c r="N235" s="27" t="str">
        <f t="shared" si="21"/>
        <v>BUY - CALL</v>
      </c>
      <c r="O235" s="27">
        <f t="shared" si="22"/>
        <v>5.1980000000000004</v>
      </c>
      <c r="P235" s="5">
        <f t="shared" si="23"/>
        <v>22319.999999999745</v>
      </c>
    </row>
    <row r="236" spans="1:16" x14ac:dyDescent="0.2">
      <c r="A236" s="26" t="s">
        <v>51</v>
      </c>
      <c r="B236" s="27" t="s">
        <v>267</v>
      </c>
      <c r="C236" s="28" t="s">
        <v>22</v>
      </c>
      <c r="D236" s="27" t="s">
        <v>17</v>
      </c>
      <c r="E236" s="27" t="s">
        <v>18</v>
      </c>
      <c r="F236" s="29">
        <v>36951</v>
      </c>
      <c r="G236" s="30">
        <v>620000</v>
      </c>
      <c r="H236" s="8">
        <v>5.27</v>
      </c>
      <c r="I236" s="27">
        <v>0.2</v>
      </c>
      <c r="J236" s="8">
        <v>4.9980000000000002</v>
      </c>
      <c r="K236" s="27">
        <f t="shared" si="18"/>
        <v>620000</v>
      </c>
      <c r="L236" s="27" t="str">
        <f t="shared" si="19"/>
        <v>BUY</v>
      </c>
      <c r="M236" s="27" t="str">
        <f t="shared" si="20"/>
        <v>CALL</v>
      </c>
      <c r="N236" s="27" t="str">
        <f t="shared" si="21"/>
        <v>BUY - CALL</v>
      </c>
      <c r="O236" s="27">
        <f t="shared" si="22"/>
        <v>5.1980000000000004</v>
      </c>
      <c r="P236" s="5">
        <f t="shared" si="23"/>
        <v>44639.999999999491</v>
      </c>
    </row>
    <row r="237" spans="1:16" x14ac:dyDescent="0.2">
      <c r="A237" s="26" t="s">
        <v>25</v>
      </c>
      <c r="B237" s="27" t="s">
        <v>268</v>
      </c>
      <c r="C237" s="28" t="s">
        <v>22</v>
      </c>
      <c r="D237" s="27" t="s">
        <v>17</v>
      </c>
      <c r="E237" s="27" t="s">
        <v>18</v>
      </c>
      <c r="F237" s="29">
        <v>36951</v>
      </c>
      <c r="G237" s="30">
        <v>1000000</v>
      </c>
      <c r="H237" s="8">
        <v>5.27</v>
      </c>
      <c r="I237" s="27">
        <v>0.3</v>
      </c>
      <c r="J237" s="8">
        <v>4.9980000000000002</v>
      </c>
      <c r="K237" s="27">
        <f t="shared" si="18"/>
        <v>1000000</v>
      </c>
      <c r="L237" s="27" t="str">
        <f t="shared" si="19"/>
        <v>BUY</v>
      </c>
      <c r="M237" s="27" t="str">
        <f t="shared" si="20"/>
        <v>CALL</v>
      </c>
      <c r="N237" s="27" t="str">
        <f t="shared" si="21"/>
        <v>BUY - CALL</v>
      </c>
      <c r="O237" s="27">
        <f t="shared" si="22"/>
        <v>5.298</v>
      </c>
      <c r="P237" s="5">
        <f t="shared" si="23"/>
        <v>0</v>
      </c>
    </row>
    <row r="238" spans="1:16" x14ac:dyDescent="0.2">
      <c r="A238" s="26" t="s">
        <v>40</v>
      </c>
      <c r="B238" s="27" t="s">
        <v>269</v>
      </c>
      <c r="C238" s="28" t="s">
        <v>22</v>
      </c>
      <c r="D238" s="27" t="s">
        <v>17</v>
      </c>
      <c r="E238" s="27" t="s">
        <v>18</v>
      </c>
      <c r="F238" s="29">
        <v>36951</v>
      </c>
      <c r="G238" s="30">
        <v>310000</v>
      </c>
      <c r="H238" s="8">
        <v>5.27</v>
      </c>
      <c r="I238" s="27">
        <v>0.3</v>
      </c>
      <c r="J238" s="8">
        <v>4.9980000000000002</v>
      </c>
      <c r="K238" s="27">
        <f t="shared" si="18"/>
        <v>310000</v>
      </c>
      <c r="L238" s="27" t="str">
        <f t="shared" si="19"/>
        <v>BUY</v>
      </c>
      <c r="M238" s="27" t="str">
        <f t="shared" si="20"/>
        <v>CALL</v>
      </c>
      <c r="N238" s="27" t="str">
        <f t="shared" si="21"/>
        <v>BUY - CALL</v>
      </c>
      <c r="O238" s="27">
        <f t="shared" si="22"/>
        <v>5.298</v>
      </c>
      <c r="P238" s="5">
        <f t="shared" si="23"/>
        <v>0</v>
      </c>
    </row>
    <row r="239" spans="1:16" x14ac:dyDescent="0.2">
      <c r="A239" s="26" t="s">
        <v>38</v>
      </c>
      <c r="B239" s="27" t="s">
        <v>270</v>
      </c>
      <c r="C239" s="28" t="s">
        <v>22</v>
      </c>
      <c r="D239" s="27" t="s">
        <v>17</v>
      </c>
      <c r="E239" s="27" t="s">
        <v>18</v>
      </c>
      <c r="F239" s="29">
        <v>36951</v>
      </c>
      <c r="G239" s="30">
        <v>1000000</v>
      </c>
      <c r="H239" s="8">
        <v>5.27</v>
      </c>
      <c r="I239" s="27">
        <v>0.3</v>
      </c>
      <c r="J239" s="8">
        <v>4.9980000000000002</v>
      </c>
      <c r="K239" s="27">
        <f t="shared" si="18"/>
        <v>1000000</v>
      </c>
      <c r="L239" s="27" t="str">
        <f t="shared" si="19"/>
        <v>BUY</v>
      </c>
      <c r="M239" s="27" t="str">
        <f t="shared" si="20"/>
        <v>CALL</v>
      </c>
      <c r="N239" s="27" t="str">
        <f t="shared" si="21"/>
        <v>BUY - CALL</v>
      </c>
      <c r="O239" s="27">
        <f t="shared" si="22"/>
        <v>5.298</v>
      </c>
      <c r="P239" s="5">
        <f t="shared" si="23"/>
        <v>0</v>
      </c>
    </row>
    <row r="240" spans="1:16" x14ac:dyDescent="0.2">
      <c r="A240" s="26" t="s">
        <v>38</v>
      </c>
      <c r="B240" s="27" t="s">
        <v>278</v>
      </c>
      <c r="C240" s="28" t="s">
        <v>22</v>
      </c>
      <c r="D240" s="27" t="s">
        <v>17</v>
      </c>
      <c r="E240" s="27" t="s">
        <v>20</v>
      </c>
      <c r="F240" s="29">
        <v>36951</v>
      </c>
      <c r="G240" s="30">
        <v>310000</v>
      </c>
      <c r="H240" s="8">
        <v>5.27</v>
      </c>
      <c r="I240" s="27">
        <v>0.15</v>
      </c>
      <c r="J240" s="8">
        <v>4.9980000000000002</v>
      </c>
      <c r="K240" s="27">
        <f t="shared" si="18"/>
        <v>310000</v>
      </c>
      <c r="L240" s="27" t="str">
        <f t="shared" si="19"/>
        <v>BUY</v>
      </c>
      <c r="M240" s="27" t="str">
        <f t="shared" si="20"/>
        <v>PUT</v>
      </c>
      <c r="N240" s="27" t="str">
        <f t="shared" si="21"/>
        <v>BUY - PUT</v>
      </c>
      <c r="O240" s="27">
        <f t="shared" si="22"/>
        <v>5.1480000000000006</v>
      </c>
      <c r="P240" s="5">
        <f t="shared" si="23"/>
        <v>0</v>
      </c>
    </row>
    <row r="241" spans="1:16" x14ac:dyDescent="0.2">
      <c r="A241" s="6" t="s">
        <v>36</v>
      </c>
      <c r="B241" t="s">
        <v>284</v>
      </c>
      <c r="C241" s="8" t="s">
        <v>22</v>
      </c>
      <c r="D241" t="s">
        <v>17</v>
      </c>
      <c r="E241" t="s">
        <v>18</v>
      </c>
      <c r="F241" s="9">
        <v>36951</v>
      </c>
      <c r="G241" s="10">
        <v>310000</v>
      </c>
      <c r="H241" s="8">
        <v>5.27</v>
      </c>
      <c r="I241">
        <v>0.8</v>
      </c>
      <c r="J241" s="8">
        <v>4.9980000000000002</v>
      </c>
      <c r="K241" s="27">
        <f t="shared" si="18"/>
        <v>310000</v>
      </c>
      <c r="L241" s="27" t="str">
        <f t="shared" si="19"/>
        <v>BUY</v>
      </c>
      <c r="M241" s="27" t="str">
        <f t="shared" si="20"/>
        <v>CALL</v>
      </c>
      <c r="N241" s="27" t="str">
        <f t="shared" si="21"/>
        <v>BUY - CALL</v>
      </c>
      <c r="O241" s="27">
        <f t="shared" si="22"/>
        <v>5.798</v>
      </c>
      <c r="P241" s="5">
        <f t="shared" si="23"/>
        <v>0</v>
      </c>
    </row>
    <row r="242" spans="1:16" x14ac:dyDescent="0.2">
      <c r="A242" s="6" t="s">
        <v>52</v>
      </c>
      <c r="B242" t="s">
        <v>285</v>
      </c>
      <c r="C242" s="8" t="s">
        <v>22</v>
      </c>
      <c r="D242" t="s">
        <v>17</v>
      </c>
      <c r="E242" t="s">
        <v>18</v>
      </c>
      <c r="F242" s="9">
        <v>36951</v>
      </c>
      <c r="G242" s="10">
        <v>310000</v>
      </c>
      <c r="H242" s="8">
        <v>5.27</v>
      </c>
      <c r="I242">
        <v>0.75</v>
      </c>
      <c r="J242" s="8">
        <v>4.9980000000000002</v>
      </c>
      <c r="K242" s="27">
        <f t="shared" si="18"/>
        <v>310000</v>
      </c>
      <c r="L242" s="27" t="str">
        <f t="shared" si="19"/>
        <v>BUY</v>
      </c>
      <c r="M242" s="27" t="str">
        <f t="shared" si="20"/>
        <v>CALL</v>
      </c>
      <c r="N242" s="27" t="str">
        <f t="shared" si="21"/>
        <v>BUY - CALL</v>
      </c>
      <c r="O242" s="27">
        <f t="shared" si="22"/>
        <v>5.7480000000000002</v>
      </c>
      <c r="P242" s="5">
        <f t="shared" si="23"/>
        <v>0</v>
      </c>
    </row>
    <row r="243" spans="1:16" x14ac:dyDescent="0.2">
      <c r="A243" s="6" t="s">
        <v>38</v>
      </c>
      <c r="B243" t="s">
        <v>286</v>
      </c>
      <c r="C243" s="8" t="s">
        <v>22</v>
      </c>
      <c r="D243" t="s">
        <v>17</v>
      </c>
      <c r="E243" t="s">
        <v>20</v>
      </c>
      <c r="F243" s="9">
        <v>36951</v>
      </c>
      <c r="G243" s="10">
        <v>1000000</v>
      </c>
      <c r="H243" s="8">
        <v>5.27</v>
      </c>
      <c r="I243">
        <v>0.15</v>
      </c>
      <c r="J243" s="8">
        <v>4.9980000000000002</v>
      </c>
      <c r="K243" s="27">
        <f t="shared" si="18"/>
        <v>1000000</v>
      </c>
      <c r="L243" s="27" t="str">
        <f t="shared" si="19"/>
        <v>BUY</v>
      </c>
      <c r="M243" s="27" t="str">
        <f t="shared" si="20"/>
        <v>PUT</v>
      </c>
      <c r="N243" s="27" t="str">
        <f t="shared" si="21"/>
        <v>BUY - PUT</v>
      </c>
      <c r="O243" s="27">
        <f t="shared" si="22"/>
        <v>5.1480000000000006</v>
      </c>
      <c r="P243" s="5">
        <f t="shared" si="23"/>
        <v>0</v>
      </c>
    </row>
    <row r="244" spans="1:16" x14ac:dyDescent="0.2">
      <c r="A244" s="6" t="s">
        <v>36</v>
      </c>
      <c r="B244" t="s">
        <v>288</v>
      </c>
      <c r="C244" s="8" t="s">
        <v>22</v>
      </c>
      <c r="D244" t="s">
        <v>17</v>
      </c>
      <c r="E244" t="s">
        <v>18</v>
      </c>
      <c r="F244" s="9">
        <v>36951</v>
      </c>
      <c r="G244" s="10">
        <v>310000</v>
      </c>
      <c r="H244" s="8">
        <v>5.27</v>
      </c>
      <c r="I244">
        <v>1.2</v>
      </c>
      <c r="J244" s="8">
        <v>4.9980000000000002</v>
      </c>
      <c r="K244" s="27">
        <f t="shared" si="18"/>
        <v>310000</v>
      </c>
      <c r="L244" s="27" t="str">
        <f t="shared" si="19"/>
        <v>BUY</v>
      </c>
      <c r="M244" s="27" t="str">
        <f t="shared" si="20"/>
        <v>CALL</v>
      </c>
      <c r="N244" s="27" t="str">
        <f t="shared" si="21"/>
        <v>BUY - CALL</v>
      </c>
      <c r="O244" s="27">
        <f t="shared" si="22"/>
        <v>6.1980000000000004</v>
      </c>
      <c r="P244" s="5">
        <f t="shared" si="23"/>
        <v>0</v>
      </c>
    </row>
    <row r="245" spans="1:16" x14ac:dyDescent="0.2">
      <c r="A245" s="7" t="s">
        <v>38</v>
      </c>
      <c r="B245" t="s">
        <v>297</v>
      </c>
      <c r="C245" s="8" t="s">
        <v>22</v>
      </c>
      <c r="D245" t="s">
        <v>17</v>
      </c>
      <c r="E245" t="s">
        <v>20</v>
      </c>
      <c r="F245" s="9">
        <v>36951</v>
      </c>
      <c r="G245" s="10">
        <v>1000000</v>
      </c>
      <c r="H245" s="8">
        <v>5.27</v>
      </c>
      <c r="I245">
        <v>0.15</v>
      </c>
      <c r="J245" s="8">
        <v>4.9980000000000002</v>
      </c>
      <c r="K245" s="27">
        <f t="shared" si="18"/>
        <v>1000000</v>
      </c>
      <c r="L245" s="27" t="str">
        <f t="shared" si="19"/>
        <v>BUY</v>
      </c>
      <c r="M245" s="27" t="str">
        <f t="shared" si="20"/>
        <v>PUT</v>
      </c>
      <c r="N245" s="27" t="str">
        <f t="shared" si="21"/>
        <v>BUY - PUT</v>
      </c>
      <c r="O245" s="27">
        <f t="shared" si="22"/>
        <v>5.1480000000000006</v>
      </c>
      <c r="P245" s="5">
        <f t="shared" si="23"/>
        <v>0</v>
      </c>
    </row>
    <row r="246" spans="1:16" x14ac:dyDescent="0.2">
      <c r="A246" t="s">
        <v>38</v>
      </c>
      <c r="B246" t="s">
        <v>298</v>
      </c>
      <c r="C246" s="8" t="s">
        <v>22</v>
      </c>
      <c r="D246" t="s">
        <v>17</v>
      </c>
      <c r="E246" t="s">
        <v>20</v>
      </c>
      <c r="F246" s="9">
        <v>36951</v>
      </c>
      <c r="G246" s="10">
        <v>-1000000</v>
      </c>
      <c r="H246" s="8">
        <v>5.27</v>
      </c>
      <c r="I246" s="23">
        <v>0.3</v>
      </c>
      <c r="J246" s="8">
        <v>4.9980000000000002</v>
      </c>
      <c r="K246" s="27">
        <f t="shared" si="18"/>
        <v>1000000</v>
      </c>
      <c r="L246" s="27" t="str">
        <f t="shared" si="19"/>
        <v>SELL</v>
      </c>
      <c r="M246" s="27" t="str">
        <f t="shared" si="20"/>
        <v>PUT</v>
      </c>
      <c r="N246" s="27" t="str">
        <f t="shared" si="21"/>
        <v>SELL - PUT</v>
      </c>
      <c r="O246" s="27">
        <f t="shared" si="22"/>
        <v>5.298</v>
      </c>
      <c r="P246" s="5">
        <f t="shared" si="23"/>
        <v>-28000.000000000469</v>
      </c>
    </row>
    <row r="247" spans="1:16" x14ac:dyDescent="0.2">
      <c r="A247" t="s">
        <v>38</v>
      </c>
      <c r="B247" t="s">
        <v>299</v>
      </c>
      <c r="C247" s="8" t="s">
        <v>22</v>
      </c>
      <c r="D247" t="s">
        <v>17</v>
      </c>
      <c r="E247" t="s">
        <v>18</v>
      </c>
      <c r="F247" s="9">
        <v>36951</v>
      </c>
      <c r="G247" s="10">
        <v>1000000</v>
      </c>
      <c r="H247" s="8">
        <v>5.27</v>
      </c>
      <c r="I247" s="23">
        <v>1.5</v>
      </c>
      <c r="J247" s="8">
        <v>4.9980000000000002</v>
      </c>
      <c r="K247" s="27">
        <f t="shared" si="18"/>
        <v>1000000</v>
      </c>
      <c r="L247" s="27" t="str">
        <f t="shared" si="19"/>
        <v>BUY</v>
      </c>
      <c r="M247" s="27" t="str">
        <f t="shared" si="20"/>
        <v>CALL</v>
      </c>
      <c r="N247" s="27" t="str">
        <f t="shared" si="21"/>
        <v>BUY - CALL</v>
      </c>
      <c r="O247" s="27">
        <f t="shared" si="22"/>
        <v>6.4980000000000002</v>
      </c>
      <c r="P247" s="5">
        <f t="shared" si="23"/>
        <v>0</v>
      </c>
    </row>
    <row r="248" spans="1:16" x14ac:dyDescent="0.2">
      <c r="A248" t="s">
        <v>38</v>
      </c>
      <c r="B248" t="s">
        <v>367</v>
      </c>
      <c r="C248" s="8" t="s">
        <v>22</v>
      </c>
      <c r="D248" t="s">
        <v>17</v>
      </c>
      <c r="E248" t="s">
        <v>18</v>
      </c>
      <c r="F248" s="9">
        <v>36951</v>
      </c>
      <c r="G248" s="10">
        <v>1000000</v>
      </c>
      <c r="H248" s="8">
        <v>5.27</v>
      </c>
      <c r="I248" s="23">
        <v>0.6</v>
      </c>
      <c r="J248" s="8">
        <v>4.9980000000000002</v>
      </c>
      <c r="K248" s="27">
        <f t="shared" si="18"/>
        <v>1000000</v>
      </c>
      <c r="L248" s="27" t="str">
        <f t="shared" si="19"/>
        <v>BUY</v>
      </c>
      <c r="M248" s="27" t="str">
        <f t="shared" si="20"/>
        <v>CALL</v>
      </c>
      <c r="N248" s="27" t="str">
        <f t="shared" si="21"/>
        <v>BUY - CALL</v>
      </c>
      <c r="O248" s="27">
        <f t="shared" si="22"/>
        <v>5.5979999999999999</v>
      </c>
      <c r="P248" s="5">
        <f t="shared" si="23"/>
        <v>0</v>
      </c>
    </row>
    <row r="249" spans="1:16" x14ac:dyDescent="0.2">
      <c r="A249" s="6" t="s">
        <v>38</v>
      </c>
      <c r="B249" t="s">
        <v>306</v>
      </c>
      <c r="C249" s="8" t="s">
        <v>22</v>
      </c>
      <c r="D249" t="s">
        <v>17</v>
      </c>
      <c r="E249" t="s">
        <v>18</v>
      </c>
      <c r="F249" s="9">
        <v>36951</v>
      </c>
      <c r="G249" s="10">
        <v>1000000</v>
      </c>
      <c r="H249" s="8">
        <v>5.27</v>
      </c>
      <c r="I249">
        <v>0.6</v>
      </c>
      <c r="J249" s="8">
        <v>4.9980000000000002</v>
      </c>
      <c r="K249" s="27">
        <f t="shared" si="18"/>
        <v>1000000</v>
      </c>
      <c r="L249" s="27" t="str">
        <f t="shared" si="19"/>
        <v>BUY</v>
      </c>
      <c r="M249" s="27" t="str">
        <f t="shared" si="20"/>
        <v>CALL</v>
      </c>
      <c r="N249" s="27" t="str">
        <f t="shared" si="21"/>
        <v>BUY - CALL</v>
      </c>
      <c r="O249" s="27">
        <f t="shared" si="22"/>
        <v>5.5979999999999999</v>
      </c>
      <c r="P249" s="5">
        <f t="shared" si="23"/>
        <v>0</v>
      </c>
    </row>
    <row r="250" spans="1:16" x14ac:dyDescent="0.2">
      <c r="A250" s="26" t="s">
        <v>38</v>
      </c>
      <c r="B250" s="27" t="s">
        <v>307</v>
      </c>
      <c r="C250" s="28" t="s">
        <v>22</v>
      </c>
      <c r="D250" s="27" t="s">
        <v>17</v>
      </c>
      <c r="E250" s="27" t="s">
        <v>18</v>
      </c>
      <c r="F250" s="29">
        <v>36951</v>
      </c>
      <c r="G250" s="30">
        <v>1000000</v>
      </c>
      <c r="H250" s="8">
        <v>5.27</v>
      </c>
      <c r="I250" s="27">
        <v>0.6</v>
      </c>
      <c r="J250" s="8">
        <v>4.9980000000000002</v>
      </c>
      <c r="K250" s="27">
        <f t="shared" si="18"/>
        <v>1000000</v>
      </c>
      <c r="L250" s="27" t="str">
        <f t="shared" si="19"/>
        <v>BUY</v>
      </c>
      <c r="M250" s="27" t="str">
        <f t="shared" si="20"/>
        <v>CALL</v>
      </c>
      <c r="N250" s="27" t="str">
        <f t="shared" si="21"/>
        <v>BUY - CALL</v>
      </c>
      <c r="O250" s="27">
        <f t="shared" si="22"/>
        <v>5.5979999999999999</v>
      </c>
      <c r="P250" s="5">
        <f t="shared" si="23"/>
        <v>0</v>
      </c>
    </row>
    <row r="251" spans="1:16" x14ac:dyDescent="0.2">
      <c r="A251" s="26" t="s">
        <v>38</v>
      </c>
      <c r="B251" s="27" t="s">
        <v>387</v>
      </c>
      <c r="C251" s="28" t="s">
        <v>22</v>
      </c>
      <c r="D251" s="27" t="s">
        <v>17</v>
      </c>
      <c r="E251" s="27" t="s">
        <v>20</v>
      </c>
      <c r="F251" s="29">
        <v>36951</v>
      </c>
      <c r="G251" s="30">
        <v>1000000</v>
      </c>
      <c r="H251" s="8">
        <v>5.27</v>
      </c>
      <c r="I251" s="27">
        <v>0.1</v>
      </c>
      <c r="J251" s="8">
        <v>4.9980000000000002</v>
      </c>
      <c r="K251" s="27">
        <f t="shared" si="18"/>
        <v>1000000</v>
      </c>
      <c r="L251" s="27" t="str">
        <f t="shared" si="19"/>
        <v>BUY</v>
      </c>
      <c r="M251" s="27" t="str">
        <f t="shared" si="20"/>
        <v>PUT</v>
      </c>
      <c r="N251" s="27" t="str">
        <f t="shared" si="21"/>
        <v>BUY - PUT</v>
      </c>
      <c r="O251" s="27">
        <f t="shared" si="22"/>
        <v>5.0979999999999999</v>
      </c>
      <c r="P251" s="5">
        <f t="shared" si="23"/>
        <v>0</v>
      </c>
    </row>
    <row r="252" spans="1:16" x14ac:dyDescent="0.2">
      <c r="A252" s="6" t="s">
        <v>38</v>
      </c>
      <c r="B252" t="s">
        <v>388</v>
      </c>
      <c r="C252" s="8" t="s">
        <v>22</v>
      </c>
      <c r="D252" t="s">
        <v>17</v>
      </c>
      <c r="E252" t="s">
        <v>18</v>
      </c>
      <c r="F252" s="9">
        <v>36951</v>
      </c>
      <c r="G252" s="10">
        <v>-1000000</v>
      </c>
      <c r="H252" s="8">
        <v>5.27</v>
      </c>
      <c r="I252">
        <v>0.25</v>
      </c>
      <c r="J252" s="8">
        <v>4.9980000000000002</v>
      </c>
      <c r="K252" s="27">
        <f t="shared" si="18"/>
        <v>1000000</v>
      </c>
      <c r="L252" s="27" t="str">
        <f t="shared" si="19"/>
        <v>SELL</v>
      </c>
      <c r="M252" s="27" t="str">
        <f t="shared" si="20"/>
        <v>CALL</v>
      </c>
      <c r="N252" s="27" t="str">
        <f t="shared" si="21"/>
        <v>SELL - CALL</v>
      </c>
      <c r="O252" s="27">
        <f t="shared" si="22"/>
        <v>5.2480000000000002</v>
      </c>
      <c r="P252" s="5">
        <f t="shared" si="23"/>
        <v>-21999.999999999352</v>
      </c>
    </row>
    <row r="253" spans="1:16" x14ac:dyDescent="0.2">
      <c r="A253" s="6" t="s">
        <v>38</v>
      </c>
      <c r="B253" t="s">
        <v>391</v>
      </c>
      <c r="C253" s="8" t="s">
        <v>22</v>
      </c>
      <c r="D253" t="s">
        <v>17</v>
      </c>
      <c r="E253" t="s">
        <v>18</v>
      </c>
      <c r="F253" s="9">
        <v>36951</v>
      </c>
      <c r="G253" s="10">
        <v>1000000</v>
      </c>
      <c r="H253" s="8">
        <v>5.27</v>
      </c>
      <c r="I253">
        <v>0.5</v>
      </c>
      <c r="J253" s="8">
        <v>4.9980000000000002</v>
      </c>
      <c r="K253" s="27">
        <f t="shared" si="18"/>
        <v>1000000</v>
      </c>
      <c r="L253" s="27" t="str">
        <f t="shared" si="19"/>
        <v>BUY</v>
      </c>
      <c r="M253" s="27" t="str">
        <f t="shared" si="20"/>
        <v>CALL</v>
      </c>
      <c r="N253" s="27" t="str">
        <f t="shared" si="21"/>
        <v>BUY - CALL</v>
      </c>
      <c r="O253" s="27">
        <f t="shared" si="22"/>
        <v>5.4980000000000002</v>
      </c>
      <c r="P253" s="5">
        <f t="shared" si="23"/>
        <v>0</v>
      </c>
    </row>
    <row r="254" spans="1:16" x14ac:dyDescent="0.2">
      <c r="A254" s="6" t="s">
        <v>38</v>
      </c>
      <c r="B254" t="s">
        <v>392</v>
      </c>
      <c r="C254" s="8" t="s">
        <v>22</v>
      </c>
      <c r="D254" t="s">
        <v>17</v>
      </c>
      <c r="E254" t="s">
        <v>20</v>
      </c>
      <c r="F254" s="9">
        <v>36951</v>
      </c>
      <c r="G254" s="10">
        <v>1000000</v>
      </c>
      <c r="H254" s="8">
        <v>5.27</v>
      </c>
      <c r="I254">
        <v>0.1</v>
      </c>
      <c r="J254" s="8">
        <v>4.9980000000000002</v>
      </c>
      <c r="K254" s="27">
        <f t="shared" si="18"/>
        <v>1000000</v>
      </c>
      <c r="L254" s="27" t="str">
        <f t="shared" si="19"/>
        <v>BUY</v>
      </c>
      <c r="M254" s="27" t="str">
        <f t="shared" si="20"/>
        <v>PUT</v>
      </c>
      <c r="N254" s="27" t="str">
        <f t="shared" si="21"/>
        <v>BUY - PUT</v>
      </c>
      <c r="O254" s="27">
        <f t="shared" si="22"/>
        <v>5.0979999999999999</v>
      </c>
      <c r="P254" s="5">
        <f t="shared" si="23"/>
        <v>0</v>
      </c>
    </row>
    <row r="255" spans="1:16" x14ac:dyDescent="0.2">
      <c r="A255" s="6" t="s">
        <v>38</v>
      </c>
      <c r="B255" t="s">
        <v>393</v>
      </c>
      <c r="C255" s="8" t="s">
        <v>22</v>
      </c>
      <c r="D255" t="s">
        <v>17</v>
      </c>
      <c r="E255" t="s">
        <v>18</v>
      </c>
      <c r="F255" s="9">
        <v>36951</v>
      </c>
      <c r="G255" s="10">
        <v>-1000000</v>
      </c>
      <c r="H255" s="8">
        <v>5.27</v>
      </c>
      <c r="I255">
        <v>0.3</v>
      </c>
      <c r="J255" s="8">
        <v>4.9980000000000002</v>
      </c>
      <c r="K255" s="27">
        <f t="shared" si="18"/>
        <v>1000000</v>
      </c>
      <c r="L255" s="27" t="str">
        <f t="shared" si="19"/>
        <v>SELL</v>
      </c>
      <c r="M255" s="27" t="str">
        <f t="shared" si="20"/>
        <v>CALL</v>
      </c>
      <c r="N255" s="27" t="str">
        <f t="shared" si="21"/>
        <v>SELL - CALL</v>
      </c>
      <c r="O255" s="27">
        <f t="shared" si="22"/>
        <v>5.298</v>
      </c>
      <c r="P255" s="5">
        <f t="shared" si="23"/>
        <v>0</v>
      </c>
    </row>
    <row r="256" spans="1:16" x14ac:dyDescent="0.2">
      <c r="A256" s="6" t="s">
        <v>38</v>
      </c>
      <c r="B256" t="s">
        <v>403</v>
      </c>
      <c r="C256" s="8" t="s">
        <v>22</v>
      </c>
      <c r="D256" t="s">
        <v>17</v>
      </c>
      <c r="E256" t="s">
        <v>18</v>
      </c>
      <c r="F256" s="9">
        <v>36951</v>
      </c>
      <c r="G256" s="10">
        <v>-1000000</v>
      </c>
      <c r="H256" s="8">
        <v>5.27</v>
      </c>
      <c r="I256">
        <v>0.2</v>
      </c>
      <c r="J256" s="8">
        <v>4.9980000000000002</v>
      </c>
      <c r="K256" s="27">
        <f t="shared" si="18"/>
        <v>1000000</v>
      </c>
      <c r="L256" s="27" t="str">
        <f t="shared" si="19"/>
        <v>SELL</v>
      </c>
      <c r="M256" s="27" t="str">
        <f t="shared" si="20"/>
        <v>CALL</v>
      </c>
      <c r="N256" s="27" t="str">
        <f t="shared" si="21"/>
        <v>SELL - CALL</v>
      </c>
      <c r="O256" s="27">
        <f t="shared" si="22"/>
        <v>5.1980000000000004</v>
      </c>
      <c r="P256" s="5">
        <f t="shared" si="23"/>
        <v>-71999.999999999171</v>
      </c>
    </row>
    <row r="257" spans="1:16" x14ac:dyDescent="0.2">
      <c r="A257" s="6" t="s">
        <v>38</v>
      </c>
      <c r="B257" t="s">
        <v>404</v>
      </c>
      <c r="C257" s="8" t="s">
        <v>22</v>
      </c>
      <c r="D257" t="s">
        <v>17</v>
      </c>
      <c r="E257" t="s">
        <v>18</v>
      </c>
      <c r="F257" s="9">
        <v>36951</v>
      </c>
      <c r="G257" s="10">
        <v>1000000</v>
      </c>
      <c r="H257" s="8">
        <v>5.27</v>
      </c>
      <c r="I257">
        <v>0.25</v>
      </c>
      <c r="J257" s="8">
        <v>4.9980000000000002</v>
      </c>
      <c r="K257" s="27">
        <f t="shared" si="18"/>
        <v>1000000</v>
      </c>
      <c r="L257" s="27" t="str">
        <f t="shared" si="19"/>
        <v>BUY</v>
      </c>
      <c r="M257" s="27" t="str">
        <f t="shared" si="20"/>
        <v>CALL</v>
      </c>
      <c r="N257" s="27" t="str">
        <f t="shared" si="21"/>
        <v>BUY - CALL</v>
      </c>
      <c r="O257" s="27">
        <f t="shared" si="22"/>
        <v>5.2480000000000002</v>
      </c>
      <c r="P257" s="5">
        <f t="shared" si="23"/>
        <v>21999.999999999352</v>
      </c>
    </row>
    <row r="258" spans="1:16" x14ac:dyDescent="0.2">
      <c r="A258" s="6" t="s">
        <v>25</v>
      </c>
      <c r="B258" t="s">
        <v>103</v>
      </c>
      <c r="C258" s="8" t="s">
        <v>35</v>
      </c>
      <c r="D258" t="s">
        <v>17</v>
      </c>
      <c r="E258" t="s">
        <v>18</v>
      </c>
      <c r="F258" s="9">
        <v>36951</v>
      </c>
      <c r="G258" s="10">
        <v>155000</v>
      </c>
      <c r="H258" s="8">
        <v>12.58</v>
      </c>
      <c r="I258" s="25">
        <v>0.2</v>
      </c>
      <c r="J258" s="8">
        <v>4.9980000000000002</v>
      </c>
      <c r="K258" s="27">
        <f t="shared" si="18"/>
        <v>155000</v>
      </c>
      <c r="L258" s="27" t="str">
        <f t="shared" si="19"/>
        <v>BUY</v>
      </c>
      <c r="M258" s="27" t="str">
        <f t="shared" si="20"/>
        <v>CALL</v>
      </c>
      <c r="N258" s="27" t="str">
        <f t="shared" si="21"/>
        <v>BUY - CALL</v>
      </c>
      <c r="O258" s="27">
        <f t="shared" si="22"/>
        <v>5.1980000000000004</v>
      </c>
      <c r="P258" s="5">
        <f t="shared" si="23"/>
        <v>1144210</v>
      </c>
    </row>
    <row r="259" spans="1:16" x14ac:dyDescent="0.2">
      <c r="A259" t="s">
        <v>28</v>
      </c>
      <c r="B259" t="s">
        <v>108</v>
      </c>
      <c r="C259" s="8" t="s">
        <v>35</v>
      </c>
      <c r="D259" t="s">
        <v>17</v>
      </c>
      <c r="E259" t="s">
        <v>18</v>
      </c>
      <c r="F259" s="9">
        <v>36951</v>
      </c>
      <c r="G259" s="10">
        <v>1000000</v>
      </c>
      <c r="H259" s="8">
        <v>12.58</v>
      </c>
      <c r="I259" s="23">
        <v>0.3</v>
      </c>
      <c r="J259" s="8">
        <v>4.9980000000000002</v>
      </c>
      <c r="K259" s="27">
        <f t="shared" si="18"/>
        <v>1000000</v>
      </c>
      <c r="L259" s="27" t="str">
        <f t="shared" si="19"/>
        <v>BUY</v>
      </c>
      <c r="M259" s="27" t="str">
        <f t="shared" si="20"/>
        <v>CALL</v>
      </c>
      <c r="N259" s="27" t="str">
        <f t="shared" si="21"/>
        <v>BUY - CALL</v>
      </c>
      <c r="O259" s="27">
        <f t="shared" si="22"/>
        <v>5.298</v>
      </c>
      <c r="P259" s="5">
        <f t="shared" si="23"/>
        <v>7282000</v>
      </c>
    </row>
    <row r="260" spans="1:16" x14ac:dyDescent="0.2">
      <c r="A260" t="s">
        <v>47</v>
      </c>
      <c r="B260" t="s">
        <v>109</v>
      </c>
      <c r="C260" s="8" t="s">
        <v>35</v>
      </c>
      <c r="D260" t="s">
        <v>17</v>
      </c>
      <c r="E260" t="s">
        <v>18</v>
      </c>
      <c r="F260" s="9">
        <v>36951</v>
      </c>
      <c r="G260">
        <v>500000</v>
      </c>
      <c r="H260" s="8">
        <v>12.58</v>
      </c>
      <c r="I260">
        <v>0.3</v>
      </c>
      <c r="J260" s="8">
        <v>4.9980000000000002</v>
      </c>
      <c r="K260" s="27">
        <f t="shared" ref="K260:K265" si="24">ABS(G260)</f>
        <v>500000</v>
      </c>
      <c r="L260" s="27" t="str">
        <f t="shared" ref="L260:L265" si="25">IF(G260&gt;0,"BUY","SELL")</f>
        <v>BUY</v>
      </c>
      <c r="M260" s="27" t="str">
        <f t="shared" ref="M260:M265" si="26">IF(E260="C","CALL","PUT")</f>
        <v>CALL</v>
      </c>
      <c r="N260" s="27" t="str">
        <f t="shared" ref="N260:N265" si="27">CONCATENATE(L260," - ",M260)</f>
        <v>BUY - CALL</v>
      </c>
      <c r="O260" s="27">
        <f t="shared" ref="O260:O265" si="28">I260+J260</f>
        <v>5.298</v>
      </c>
      <c r="P260" s="5">
        <f t="shared" ref="P260:P265" si="29">IF(N260="SELL - PUT",IF(H260-O260&gt;0,0,(H260-O260)*K260),IF(N260="BUY - CALL",IF(O260-H260&gt;0,0,(H260-O260)*K260),IF(N260="SELL - CALL",IF(O260-H260&gt;0,0,(O260-H260)*K260),IF(N260="BUY - PUT",IF(H260-O260&gt;0,0,(O260-H260)*K260)))))</f>
        <v>3641000</v>
      </c>
    </row>
    <row r="261" spans="1:16" x14ac:dyDescent="0.2">
      <c r="A261" t="s">
        <v>28</v>
      </c>
      <c r="B261" t="s">
        <v>110</v>
      </c>
      <c r="C261" s="8" t="s">
        <v>35</v>
      </c>
      <c r="D261" t="s">
        <v>17</v>
      </c>
      <c r="E261" t="s">
        <v>18</v>
      </c>
      <c r="F261" s="9">
        <v>36951</v>
      </c>
      <c r="G261" s="10">
        <v>500000</v>
      </c>
      <c r="H261" s="8">
        <v>12.58</v>
      </c>
      <c r="I261" s="23">
        <v>0.3</v>
      </c>
      <c r="J261" s="8">
        <v>4.9980000000000002</v>
      </c>
      <c r="K261" s="27">
        <f t="shared" si="24"/>
        <v>500000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5.298</v>
      </c>
      <c r="P261" s="5">
        <f t="shared" si="29"/>
        <v>3641000</v>
      </c>
    </row>
    <row r="262" spans="1:16" x14ac:dyDescent="0.2">
      <c r="A262" s="6" t="s">
        <v>28</v>
      </c>
      <c r="B262" t="s">
        <v>113</v>
      </c>
      <c r="C262" s="8" t="s">
        <v>35</v>
      </c>
      <c r="D262" t="s">
        <v>17</v>
      </c>
      <c r="E262" t="s">
        <v>18</v>
      </c>
      <c r="F262" s="9">
        <v>36951</v>
      </c>
      <c r="G262" s="10">
        <v>500000</v>
      </c>
      <c r="H262" s="8">
        <v>12.58</v>
      </c>
      <c r="I262">
        <v>0.3</v>
      </c>
      <c r="J262" s="8">
        <v>4.9980000000000002</v>
      </c>
      <c r="K262" s="27">
        <f t="shared" si="24"/>
        <v>500000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5.298</v>
      </c>
      <c r="P262" s="5">
        <f t="shared" si="29"/>
        <v>3641000</v>
      </c>
    </row>
    <row r="263" spans="1:16" x14ac:dyDescent="0.2">
      <c r="A263" t="s">
        <v>28</v>
      </c>
      <c r="B263" t="s">
        <v>120</v>
      </c>
      <c r="C263" s="8" t="s">
        <v>35</v>
      </c>
      <c r="D263" t="s">
        <v>17</v>
      </c>
      <c r="E263" t="s">
        <v>18</v>
      </c>
      <c r="F263" s="9">
        <v>36951</v>
      </c>
      <c r="G263" s="10">
        <v>155000</v>
      </c>
      <c r="H263" s="8">
        <v>12.58</v>
      </c>
      <c r="I263" s="23">
        <v>0.3</v>
      </c>
      <c r="J263" s="8">
        <v>4.9980000000000002</v>
      </c>
      <c r="K263" s="27">
        <f t="shared" si="24"/>
        <v>155000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5.298</v>
      </c>
      <c r="P263" s="5">
        <f t="shared" si="29"/>
        <v>1128710</v>
      </c>
    </row>
    <row r="264" spans="1:16" x14ac:dyDescent="0.2">
      <c r="A264" s="7" t="s">
        <v>28</v>
      </c>
      <c r="B264" t="s">
        <v>121</v>
      </c>
      <c r="C264" s="8" t="s">
        <v>35</v>
      </c>
      <c r="D264" t="s">
        <v>17</v>
      </c>
      <c r="E264" t="s">
        <v>18</v>
      </c>
      <c r="F264" s="9">
        <v>36951</v>
      </c>
      <c r="G264" s="10">
        <v>155000</v>
      </c>
      <c r="H264" s="8">
        <v>12.58</v>
      </c>
      <c r="I264">
        <v>0.3</v>
      </c>
      <c r="J264" s="8">
        <v>4.9980000000000002</v>
      </c>
      <c r="K264" s="27">
        <f t="shared" si="24"/>
        <v>155000</v>
      </c>
      <c r="L264" s="27" t="str">
        <f t="shared" si="25"/>
        <v>BUY</v>
      </c>
      <c r="M264" s="27" t="str">
        <f t="shared" si="26"/>
        <v>CALL</v>
      </c>
      <c r="N264" s="27" t="str">
        <f t="shared" si="27"/>
        <v>BUY - CALL</v>
      </c>
      <c r="O264" s="27">
        <f t="shared" si="28"/>
        <v>5.298</v>
      </c>
      <c r="P264" s="5">
        <f t="shared" si="29"/>
        <v>1128710</v>
      </c>
    </row>
    <row r="265" spans="1:16" x14ac:dyDescent="0.2">
      <c r="A265" t="s">
        <v>28</v>
      </c>
      <c r="B265" t="s">
        <v>141</v>
      </c>
      <c r="C265" s="8" t="s">
        <v>35</v>
      </c>
      <c r="D265" t="s">
        <v>17</v>
      </c>
      <c r="E265" t="s">
        <v>18</v>
      </c>
      <c r="F265" s="11">
        <v>36951</v>
      </c>
      <c r="G265" s="10">
        <v>-310000</v>
      </c>
      <c r="H265" s="8">
        <v>12.58</v>
      </c>
      <c r="I265">
        <v>0.4</v>
      </c>
      <c r="J265" s="8">
        <v>4.9980000000000002</v>
      </c>
      <c r="K265" s="27">
        <f t="shared" si="24"/>
        <v>310000</v>
      </c>
      <c r="L265" s="27" t="str">
        <f t="shared" si="25"/>
        <v>SELL</v>
      </c>
      <c r="M265" s="27" t="str">
        <f t="shared" si="26"/>
        <v>CALL</v>
      </c>
      <c r="N265" s="27" t="str">
        <f t="shared" si="27"/>
        <v>SELL - CALL</v>
      </c>
      <c r="O265" s="27">
        <f t="shared" si="28"/>
        <v>5.3980000000000006</v>
      </c>
      <c r="P265" s="5">
        <f t="shared" si="29"/>
        <v>-2226420</v>
      </c>
    </row>
    <row r="266" spans="1:16" x14ac:dyDescent="0.2">
      <c r="A266" t="s">
        <v>28</v>
      </c>
      <c r="B266" t="s">
        <v>142</v>
      </c>
      <c r="C266" s="8" t="s">
        <v>35</v>
      </c>
      <c r="D266" t="s">
        <v>17</v>
      </c>
      <c r="E266" t="s">
        <v>20</v>
      </c>
      <c r="F266" s="9">
        <v>36951</v>
      </c>
      <c r="G266" s="10">
        <v>310000</v>
      </c>
      <c r="H266" s="8">
        <v>12.58</v>
      </c>
      <c r="I266" s="23">
        <v>0.3</v>
      </c>
      <c r="J266" s="8">
        <v>4.9980000000000002</v>
      </c>
      <c r="K266" s="27">
        <f t="shared" ref="K266:K311" si="30">ABS(G266)</f>
        <v>310000</v>
      </c>
      <c r="L266" s="27" t="str">
        <f t="shared" ref="L266:L311" si="31">IF(G266&gt;0,"BUY","SELL")</f>
        <v>BUY</v>
      </c>
      <c r="M266" s="27" t="str">
        <f t="shared" ref="M266:M311" si="32">IF(E266="C","CALL","PUT")</f>
        <v>PUT</v>
      </c>
      <c r="N266" s="27" t="str">
        <f t="shared" ref="N266:N311" si="33">CONCATENATE(L266," - ",M266)</f>
        <v>BUY - PUT</v>
      </c>
      <c r="O266" s="27">
        <f t="shared" ref="O266:O311" si="34">I266+J266</f>
        <v>5.298</v>
      </c>
      <c r="P266" s="5">
        <f t="shared" ref="P266:P311" si="35">IF(N266="SELL - PUT",IF(H266-O266&gt;0,0,(H266-O266)*K266),IF(N266="BUY - CALL",IF(O266-H266&gt;0,0,(H266-O266)*K266),IF(N266="SELL - CALL",IF(O266-H266&gt;0,0,(O266-H266)*K266),IF(N266="BUY - PUT",IF(H266-O266&gt;0,0,(O266-H266)*K266)))))</f>
        <v>0</v>
      </c>
    </row>
    <row r="267" spans="1:16" x14ac:dyDescent="0.2">
      <c r="A267" t="s">
        <v>28</v>
      </c>
      <c r="B267" t="s">
        <v>143</v>
      </c>
      <c r="C267" s="8" t="s">
        <v>35</v>
      </c>
      <c r="D267" t="s">
        <v>17</v>
      </c>
      <c r="E267" t="s">
        <v>18</v>
      </c>
      <c r="F267" s="9">
        <v>36951</v>
      </c>
      <c r="G267" s="10">
        <v>310000</v>
      </c>
      <c r="H267" s="8">
        <v>12.58</v>
      </c>
      <c r="I267" s="23">
        <v>0.6</v>
      </c>
      <c r="J267" s="8">
        <v>4.9980000000000002</v>
      </c>
      <c r="K267" s="27">
        <f t="shared" si="30"/>
        <v>310000</v>
      </c>
      <c r="L267" s="27" t="str">
        <f t="shared" si="31"/>
        <v>BUY</v>
      </c>
      <c r="M267" s="27" t="str">
        <f t="shared" si="32"/>
        <v>CALL</v>
      </c>
      <c r="N267" s="27" t="str">
        <f t="shared" si="33"/>
        <v>BUY - CALL</v>
      </c>
      <c r="O267" s="27">
        <f t="shared" si="34"/>
        <v>5.5979999999999999</v>
      </c>
      <c r="P267" s="5">
        <f t="shared" si="35"/>
        <v>2164420</v>
      </c>
    </row>
    <row r="268" spans="1:16" x14ac:dyDescent="0.2">
      <c r="A268" s="6" t="s">
        <v>28</v>
      </c>
      <c r="B268" t="s">
        <v>147</v>
      </c>
      <c r="C268" s="8" t="s">
        <v>35</v>
      </c>
      <c r="D268" t="s">
        <v>17</v>
      </c>
      <c r="E268" t="s">
        <v>18</v>
      </c>
      <c r="F268" s="9">
        <v>36951</v>
      </c>
      <c r="G268" s="10">
        <v>-1000000</v>
      </c>
      <c r="H268" s="8">
        <v>12.58</v>
      </c>
      <c r="I268">
        <v>1</v>
      </c>
      <c r="J268" s="8">
        <v>4.9980000000000002</v>
      </c>
      <c r="K268" s="27">
        <f t="shared" si="30"/>
        <v>1000000</v>
      </c>
      <c r="L268" s="27" t="str">
        <f t="shared" si="31"/>
        <v>SELL</v>
      </c>
      <c r="M268" s="27" t="str">
        <f t="shared" si="32"/>
        <v>CALL</v>
      </c>
      <c r="N268" s="27" t="str">
        <f t="shared" si="33"/>
        <v>SELL - CALL</v>
      </c>
      <c r="O268" s="27">
        <f t="shared" si="34"/>
        <v>5.9980000000000002</v>
      </c>
      <c r="P268" s="5">
        <f t="shared" si="35"/>
        <v>-6582000</v>
      </c>
    </row>
    <row r="269" spans="1:16" x14ac:dyDescent="0.2">
      <c r="A269" s="6" t="s">
        <v>24</v>
      </c>
      <c r="B269" t="s">
        <v>154</v>
      </c>
      <c r="C269" s="8" t="s">
        <v>35</v>
      </c>
      <c r="D269" t="s">
        <v>17</v>
      </c>
      <c r="E269" t="s">
        <v>20</v>
      </c>
      <c r="F269" s="9">
        <v>36951</v>
      </c>
      <c r="G269" s="10">
        <v>-155000</v>
      </c>
      <c r="H269" s="8">
        <v>12.58</v>
      </c>
      <c r="I269">
        <v>0.5</v>
      </c>
      <c r="J269" s="8">
        <v>4.9980000000000002</v>
      </c>
      <c r="K269" s="27">
        <f t="shared" si="30"/>
        <v>155000</v>
      </c>
      <c r="L269" s="27" t="str">
        <f t="shared" si="31"/>
        <v>SELL</v>
      </c>
      <c r="M269" s="27" t="str">
        <f t="shared" si="32"/>
        <v>PUT</v>
      </c>
      <c r="N269" s="27" t="str">
        <f t="shared" si="33"/>
        <v>SELL - PUT</v>
      </c>
      <c r="O269" s="27">
        <f t="shared" si="34"/>
        <v>5.4980000000000002</v>
      </c>
      <c r="P269" s="5">
        <f t="shared" si="35"/>
        <v>0</v>
      </c>
    </row>
    <row r="270" spans="1:16" x14ac:dyDescent="0.2">
      <c r="A270" t="s">
        <v>37</v>
      </c>
      <c r="B270" t="s">
        <v>155</v>
      </c>
      <c r="C270" s="8" t="s">
        <v>35</v>
      </c>
      <c r="D270" t="s">
        <v>17</v>
      </c>
      <c r="E270" t="s">
        <v>20</v>
      </c>
      <c r="F270" s="9">
        <v>36951</v>
      </c>
      <c r="G270" s="10">
        <v>-1000000</v>
      </c>
      <c r="H270" s="8">
        <v>12.58</v>
      </c>
      <c r="I270" s="23">
        <v>0.5</v>
      </c>
      <c r="J270" s="8">
        <v>4.9980000000000002</v>
      </c>
      <c r="K270" s="27">
        <f t="shared" si="30"/>
        <v>1000000</v>
      </c>
      <c r="L270" s="27" t="str">
        <f t="shared" si="31"/>
        <v>SELL</v>
      </c>
      <c r="M270" s="27" t="str">
        <f t="shared" si="32"/>
        <v>PUT</v>
      </c>
      <c r="N270" s="27" t="str">
        <f t="shared" si="33"/>
        <v>SELL - PUT</v>
      </c>
      <c r="O270" s="27">
        <f t="shared" si="34"/>
        <v>5.4980000000000002</v>
      </c>
      <c r="P270" s="5">
        <f t="shared" si="35"/>
        <v>0</v>
      </c>
    </row>
    <row r="271" spans="1:16" x14ac:dyDescent="0.2">
      <c r="A271" s="7" t="s">
        <v>28</v>
      </c>
      <c r="B271" t="s">
        <v>156</v>
      </c>
      <c r="C271" s="8" t="s">
        <v>35</v>
      </c>
      <c r="D271" t="s">
        <v>17</v>
      </c>
      <c r="E271" t="s">
        <v>18</v>
      </c>
      <c r="F271" s="9">
        <v>36951</v>
      </c>
      <c r="G271" s="10">
        <v>-310000</v>
      </c>
      <c r="H271" s="8">
        <v>12.58</v>
      </c>
      <c r="I271">
        <v>1.5</v>
      </c>
      <c r="J271" s="8">
        <v>4.9980000000000002</v>
      </c>
      <c r="K271" s="27">
        <f t="shared" si="30"/>
        <v>310000</v>
      </c>
      <c r="L271" s="27" t="str">
        <f t="shared" si="31"/>
        <v>SELL</v>
      </c>
      <c r="M271" s="27" t="str">
        <f t="shared" si="32"/>
        <v>CALL</v>
      </c>
      <c r="N271" s="27" t="str">
        <f t="shared" si="33"/>
        <v>SELL - CALL</v>
      </c>
      <c r="O271" s="27">
        <f t="shared" si="34"/>
        <v>6.4980000000000002</v>
      </c>
      <c r="P271" s="5">
        <f t="shared" si="35"/>
        <v>-1885420</v>
      </c>
    </row>
    <row r="272" spans="1:16" x14ac:dyDescent="0.2">
      <c r="A272" t="s">
        <v>28</v>
      </c>
      <c r="B272" t="s">
        <v>157</v>
      </c>
      <c r="C272" s="8" t="s">
        <v>35</v>
      </c>
      <c r="D272" t="s">
        <v>17</v>
      </c>
      <c r="E272" t="s">
        <v>18</v>
      </c>
      <c r="F272" s="9">
        <v>36951</v>
      </c>
      <c r="G272" s="10">
        <v>1000000</v>
      </c>
      <c r="H272" s="8">
        <v>12.58</v>
      </c>
      <c r="I272">
        <v>1.5</v>
      </c>
      <c r="J272" s="8">
        <v>4.9980000000000002</v>
      </c>
      <c r="K272" s="27">
        <f t="shared" si="30"/>
        <v>1000000</v>
      </c>
      <c r="L272" s="27" t="str">
        <f t="shared" si="31"/>
        <v>BUY</v>
      </c>
      <c r="M272" s="27" t="str">
        <f t="shared" si="32"/>
        <v>CALL</v>
      </c>
      <c r="N272" s="27" t="str">
        <f t="shared" si="33"/>
        <v>BUY - CALL</v>
      </c>
      <c r="O272" s="27">
        <f t="shared" si="34"/>
        <v>6.4980000000000002</v>
      </c>
      <c r="P272" s="5">
        <f t="shared" si="35"/>
        <v>6082000</v>
      </c>
    </row>
    <row r="273" spans="1:16" x14ac:dyDescent="0.2">
      <c r="A273" t="s">
        <v>37</v>
      </c>
      <c r="B273" t="s">
        <v>162</v>
      </c>
      <c r="C273" s="8" t="s">
        <v>35</v>
      </c>
      <c r="D273" t="s">
        <v>17</v>
      </c>
      <c r="E273" t="s">
        <v>20</v>
      </c>
      <c r="F273" s="9">
        <v>36951</v>
      </c>
      <c r="G273">
        <v>500000</v>
      </c>
      <c r="H273" s="8">
        <v>12.58</v>
      </c>
      <c r="I273">
        <v>0.5</v>
      </c>
      <c r="J273" s="8">
        <v>4.9980000000000002</v>
      </c>
      <c r="K273" s="27">
        <f t="shared" si="30"/>
        <v>500000</v>
      </c>
      <c r="L273" s="27" t="str">
        <f t="shared" si="31"/>
        <v>BUY</v>
      </c>
      <c r="M273" s="27" t="str">
        <f t="shared" si="32"/>
        <v>PUT</v>
      </c>
      <c r="N273" s="27" t="str">
        <f t="shared" si="33"/>
        <v>BUY - PUT</v>
      </c>
      <c r="O273" s="27">
        <f t="shared" si="34"/>
        <v>5.4980000000000002</v>
      </c>
      <c r="P273" s="5">
        <f t="shared" si="35"/>
        <v>0</v>
      </c>
    </row>
    <row r="274" spans="1:16" x14ac:dyDescent="0.2">
      <c r="A274" t="s">
        <v>37</v>
      </c>
      <c r="B274" t="s">
        <v>163</v>
      </c>
      <c r="C274" s="8" t="s">
        <v>35</v>
      </c>
      <c r="D274" t="s">
        <v>17</v>
      </c>
      <c r="E274" t="s">
        <v>20</v>
      </c>
      <c r="F274" s="9">
        <v>36951</v>
      </c>
      <c r="G274">
        <v>500000</v>
      </c>
      <c r="H274" s="8">
        <v>12.58</v>
      </c>
      <c r="I274">
        <v>0.5</v>
      </c>
      <c r="J274" s="8">
        <v>4.9980000000000002</v>
      </c>
      <c r="K274" s="27">
        <f t="shared" si="30"/>
        <v>500000</v>
      </c>
      <c r="L274" s="27" t="str">
        <f t="shared" si="31"/>
        <v>BUY</v>
      </c>
      <c r="M274" s="27" t="str">
        <f t="shared" si="32"/>
        <v>PUT</v>
      </c>
      <c r="N274" s="27" t="str">
        <f t="shared" si="33"/>
        <v>BUY - PUT</v>
      </c>
      <c r="O274" s="27">
        <f t="shared" si="34"/>
        <v>5.4980000000000002</v>
      </c>
      <c r="P274" s="5">
        <f t="shared" si="35"/>
        <v>0</v>
      </c>
    </row>
    <row r="275" spans="1:16" x14ac:dyDescent="0.2">
      <c r="A275" s="6" t="s">
        <v>28</v>
      </c>
      <c r="B275" t="s">
        <v>164</v>
      </c>
      <c r="C275" s="8" t="s">
        <v>35</v>
      </c>
      <c r="D275" t="s">
        <v>17</v>
      </c>
      <c r="E275" t="s">
        <v>20</v>
      </c>
      <c r="F275" s="9">
        <v>36951</v>
      </c>
      <c r="G275" s="10">
        <v>500000</v>
      </c>
      <c r="H275" s="8">
        <v>12.58</v>
      </c>
      <c r="I275">
        <v>0.5</v>
      </c>
      <c r="J275" s="8">
        <v>4.9980000000000002</v>
      </c>
      <c r="K275" s="27">
        <f t="shared" si="30"/>
        <v>500000</v>
      </c>
      <c r="L275" s="27" t="str">
        <f t="shared" si="31"/>
        <v>BUY</v>
      </c>
      <c r="M275" s="27" t="str">
        <f t="shared" si="32"/>
        <v>PUT</v>
      </c>
      <c r="N275" s="27" t="str">
        <f t="shared" si="33"/>
        <v>BUY - PUT</v>
      </c>
      <c r="O275" s="27">
        <f t="shared" si="34"/>
        <v>5.4980000000000002</v>
      </c>
      <c r="P275" s="5">
        <f t="shared" si="35"/>
        <v>0</v>
      </c>
    </row>
    <row r="276" spans="1:16" x14ac:dyDescent="0.2">
      <c r="A276" s="6" t="s">
        <v>24</v>
      </c>
      <c r="B276" t="s">
        <v>165</v>
      </c>
      <c r="C276" s="8" t="s">
        <v>35</v>
      </c>
      <c r="D276" t="s">
        <v>17</v>
      </c>
      <c r="E276" t="s">
        <v>18</v>
      </c>
      <c r="F276" s="9">
        <v>36951</v>
      </c>
      <c r="G276" s="10">
        <v>155000</v>
      </c>
      <c r="H276" s="8">
        <v>12.58</v>
      </c>
      <c r="I276">
        <v>0.4</v>
      </c>
      <c r="J276" s="8">
        <v>4.9980000000000002</v>
      </c>
      <c r="K276" s="27">
        <f t="shared" si="30"/>
        <v>155000</v>
      </c>
      <c r="L276" s="27" t="str">
        <f t="shared" si="31"/>
        <v>BUY</v>
      </c>
      <c r="M276" s="27" t="str">
        <f t="shared" si="32"/>
        <v>CALL</v>
      </c>
      <c r="N276" s="27" t="str">
        <f t="shared" si="33"/>
        <v>BUY - CALL</v>
      </c>
      <c r="O276" s="27">
        <f t="shared" si="34"/>
        <v>5.3980000000000006</v>
      </c>
      <c r="P276" s="5">
        <f t="shared" si="35"/>
        <v>1113210</v>
      </c>
    </row>
    <row r="277" spans="1:16" x14ac:dyDescent="0.2">
      <c r="A277" s="6" t="s">
        <v>24</v>
      </c>
      <c r="B277" t="s">
        <v>166</v>
      </c>
      <c r="C277" s="8" t="s">
        <v>35</v>
      </c>
      <c r="D277" t="s">
        <v>17</v>
      </c>
      <c r="E277" t="s">
        <v>20</v>
      </c>
      <c r="F277" s="9">
        <v>36951</v>
      </c>
      <c r="G277" s="10">
        <v>155000</v>
      </c>
      <c r="H277" s="8">
        <v>12.58</v>
      </c>
      <c r="I277">
        <v>0.4</v>
      </c>
      <c r="J277" s="8">
        <v>4.9980000000000002</v>
      </c>
      <c r="K277" s="27">
        <f t="shared" si="30"/>
        <v>155000</v>
      </c>
      <c r="L277" s="27" t="str">
        <f t="shared" si="31"/>
        <v>BUY</v>
      </c>
      <c r="M277" s="27" t="str">
        <f t="shared" si="32"/>
        <v>PUT</v>
      </c>
      <c r="N277" s="27" t="str">
        <f t="shared" si="33"/>
        <v>BUY - PUT</v>
      </c>
      <c r="O277" s="27">
        <f t="shared" si="34"/>
        <v>5.3980000000000006</v>
      </c>
      <c r="P277" s="5">
        <f t="shared" si="35"/>
        <v>0</v>
      </c>
    </row>
    <row r="278" spans="1:16" x14ac:dyDescent="0.2">
      <c r="A278" s="26" t="s">
        <v>28</v>
      </c>
      <c r="B278" s="27" t="s">
        <v>172</v>
      </c>
      <c r="C278" s="28" t="s">
        <v>35</v>
      </c>
      <c r="D278" s="27" t="s">
        <v>17</v>
      </c>
      <c r="E278" s="27" t="s">
        <v>18</v>
      </c>
      <c r="F278" s="29">
        <v>36951</v>
      </c>
      <c r="G278" s="30">
        <v>-155000</v>
      </c>
      <c r="H278" s="8">
        <v>12.58</v>
      </c>
      <c r="I278" s="27">
        <v>0.4</v>
      </c>
      <c r="J278" s="8">
        <v>4.9980000000000002</v>
      </c>
      <c r="K278" s="27">
        <f t="shared" si="30"/>
        <v>155000</v>
      </c>
      <c r="L278" s="27" t="str">
        <f t="shared" si="31"/>
        <v>SELL</v>
      </c>
      <c r="M278" s="27" t="str">
        <f t="shared" si="32"/>
        <v>CALL</v>
      </c>
      <c r="N278" s="27" t="str">
        <f t="shared" si="33"/>
        <v>SELL - CALL</v>
      </c>
      <c r="O278" s="27">
        <f t="shared" si="34"/>
        <v>5.3980000000000006</v>
      </c>
      <c r="P278" s="5">
        <f t="shared" si="35"/>
        <v>-1113210</v>
      </c>
    </row>
    <row r="279" spans="1:16" x14ac:dyDescent="0.2">
      <c r="A279" s="26" t="s">
        <v>28</v>
      </c>
      <c r="B279" s="27" t="s">
        <v>173</v>
      </c>
      <c r="C279" s="28" t="s">
        <v>35</v>
      </c>
      <c r="D279" s="27" t="s">
        <v>17</v>
      </c>
      <c r="E279" s="27" t="s">
        <v>20</v>
      </c>
      <c r="F279" s="29">
        <v>36951</v>
      </c>
      <c r="G279" s="30">
        <v>-155000</v>
      </c>
      <c r="H279" s="8">
        <v>12.58</v>
      </c>
      <c r="I279" s="27">
        <v>0.4</v>
      </c>
      <c r="J279" s="8">
        <v>4.9980000000000002</v>
      </c>
      <c r="K279" s="27">
        <f t="shared" si="30"/>
        <v>155000</v>
      </c>
      <c r="L279" s="27" t="str">
        <f t="shared" si="31"/>
        <v>SELL</v>
      </c>
      <c r="M279" s="27" t="str">
        <f t="shared" si="32"/>
        <v>PUT</v>
      </c>
      <c r="N279" s="27" t="str">
        <f t="shared" si="33"/>
        <v>SELL - PUT</v>
      </c>
      <c r="O279" s="27">
        <f t="shared" si="34"/>
        <v>5.3980000000000006</v>
      </c>
      <c r="P279" s="5">
        <f t="shared" si="35"/>
        <v>0</v>
      </c>
    </row>
    <row r="280" spans="1:16" x14ac:dyDescent="0.2">
      <c r="A280" s="26" t="s">
        <v>52</v>
      </c>
      <c r="B280" s="27" t="s">
        <v>177</v>
      </c>
      <c r="C280" s="28" t="s">
        <v>35</v>
      </c>
      <c r="D280" s="27" t="s">
        <v>17</v>
      </c>
      <c r="E280" s="27" t="s">
        <v>18</v>
      </c>
      <c r="F280" s="29">
        <v>36951</v>
      </c>
      <c r="G280" s="30">
        <v>-310000</v>
      </c>
      <c r="H280" s="8">
        <v>12.58</v>
      </c>
      <c r="I280" s="27">
        <v>2</v>
      </c>
      <c r="J280" s="8">
        <v>4.9980000000000002</v>
      </c>
      <c r="K280" s="27">
        <f t="shared" si="30"/>
        <v>310000</v>
      </c>
      <c r="L280" s="27" t="str">
        <f t="shared" si="31"/>
        <v>SELL</v>
      </c>
      <c r="M280" s="27" t="str">
        <f t="shared" si="32"/>
        <v>CALL</v>
      </c>
      <c r="N280" s="27" t="str">
        <f t="shared" si="33"/>
        <v>SELL - CALL</v>
      </c>
      <c r="O280" s="27">
        <f t="shared" si="34"/>
        <v>6.9980000000000002</v>
      </c>
      <c r="P280" s="5">
        <f t="shared" si="35"/>
        <v>-1730420</v>
      </c>
    </row>
    <row r="281" spans="1:16" x14ac:dyDescent="0.2">
      <c r="A281" s="26" t="s">
        <v>37</v>
      </c>
      <c r="B281" s="27" t="s">
        <v>198</v>
      </c>
      <c r="C281" s="28" t="s">
        <v>35</v>
      </c>
      <c r="D281" s="27" t="s">
        <v>17</v>
      </c>
      <c r="E281" s="27" t="s">
        <v>18</v>
      </c>
      <c r="F281" s="29">
        <v>36951</v>
      </c>
      <c r="G281" s="30">
        <v>155000</v>
      </c>
      <c r="H281" s="8">
        <v>12.58</v>
      </c>
      <c r="I281" s="27">
        <v>0.3</v>
      </c>
      <c r="J281" s="8">
        <v>4.9980000000000002</v>
      </c>
      <c r="K281" s="27">
        <f t="shared" si="30"/>
        <v>155000</v>
      </c>
      <c r="L281" s="27" t="str">
        <f t="shared" si="31"/>
        <v>BUY</v>
      </c>
      <c r="M281" s="27" t="str">
        <f t="shared" si="32"/>
        <v>CALL</v>
      </c>
      <c r="N281" s="27" t="str">
        <f t="shared" si="33"/>
        <v>BUY - CALL</v>
      </c>
      <c r="O281" s="27">
        <f t="shared" si="34"/>
        <v>5.298</v>
      </c>
      <c r="P281" s="5">
        <f t="shared" si="35"/>
        <v>1128710</v>
      </c>
    </row>
    <row r="282" spans="1:16" x14ac:dyDescent="0.2">
      <c r="A282" t="s">
        <v>28</v>
      </c>
      <c r="B282" t="s">
        <v>244</v>
      </c>
      <c r="C282" s="8" t="s">
        <v>35</v>
      </c>
      <c r="D282" t="s">
        <v>17</v>
      </c>
      <c r="E282" t="s">
        <v>18</v>
      </c>
      <c r="F282" s="9">
        <v>36951</v>
      </c>
      <c r="G282" s="10">
        <v>310000</v>
      </c>
      <c r="H282" s="8">
        <v>12.58</v>
      </c>
      <c r="I282">
        <v>2</v>
      </c>
      <c r="J282" s="8">
        <v>4.9980000000000002</v>
      </c>
      <c r="K282" s="27">
        <f t="shared" si="30"/>
        <v>310000</v>
      </c>
      <c r="L282" s="27" t="str">
        <f t="shared" si="31"/>
        <v>BUY</v>
      </c>
      <c r="M282" s="27" t="str">
        <f t="shared" si="32"/>
        <v>CALL</v>
      </c>
      <c r="N282" s="27" t="str">
        <f t="shared" si="33"/>
        <v>BUY - CALL</v>
      </c>
      <c r="O282" s="27">
        <f t="shared" si="34"/>
        <v>6.9980000000000002</v>
      </c>
      <c r="P282" s="5">
        <f t="shared" si="35"/>
        <v>1730420</v>
      </c>
    </row>
    <row r="283" spans="1:16" x14ac:dyDescent="0.2">
      <c r="A283" t="s">
        <v>52</v>
      </c>
      <c r="B283" t="s">
        <v>245</v>
      </c>
      <c r="C283" s="8" t="s">
        <v>35</v>
      </c>
      <c r="D283" t="s">
        <v>17</v>
      </c>
      <c r="E283" t="s">
        <v>18</v>
      </c>
      <c r="F283" s="9">
        <v>36951</v>
      </c>
      <c r="G283" s="10">
        <v>310000</v>
      </c>
      <c r="H283" s="8">
        <v>12.58</v>
      </c>
      <c r="I283" s="23">
        <v>2</v>
      </c>
      <c r="J283" s="8">
        <v>4.9980000000000002</v>
      </c>
      <c r="K283" s="27">
        <f t="shared" si="30"/>
        <v>310000</v>
      </c>
      <c r="L283" s="27" t="str">
        <f t="shared" si="31"/>
        <v>BUY</v>
      </c>
      <c r="M283" s="27" t="str">
        <f t="shared" si="32"/>
        <v>CALL</v>
      </c>
      <c r="N283" s="27" t="str">
        <f t="shared" si="33"/>
        <v>BUY - CALL</v>
      </c>
      <c r="O283" s="27">
        <f t="shared" si="34"/>
        <v>6.9980000000000002</v>
      </c>
      <c r="P283" s="5">
        <f t="shared" si="35"/>
        <v>1730420</v>
      </c>
    </row>
    <row r="284" spans="1:16" x14ac:dyDescent="0.2">
      <c r="A284" s="26" t="s">
        <v>26</v>
      </c>
      <c r="B284" s="27" t="s">
        <v>345</v>
      </c>
      <c r="C284" s="28" t="s">
        <v>35</v>
      </c>
      <c r="D284" s="27" t="s">
        <v>17</v>
      </c>
      <c r="E284" s="27" t="s">
        <v>18</v>
      </c>
      <c r="F284" s="29">
        <v>36951</v>
      </c>
      <c r="G284" s="30">
        <v>1000000</v>
      </c>
      <c r="H284" s="8">
        <v>12.58</v>
      </c>
      <c r="I284" s="27">
        <v>3</v>
      </c>
      <c r="J284" s="8">
        <v>4.9980000000000002</v>
      </c>
      <c r="K284" s="27">
        <f t="shared" si="30"/>
        <v>1000000</v>
      </c>
      <c r="L284" s="27" t="str">
        <f t="shared" si="31"/>
        <v>BUY</v>
      </c>
      <c r="M284" s="27" t="str">
        <f t="shared" si="32"/>
        <v>CALL</v>
      </c>
      <c r="N284" s="27" t="str">
        <f t="shared" si="33"/>
        <v>BUY - CALL</v>
      </c>
      <c r="O284" s="27">
        <f t="shared" si="34"/>
        <v>7.9980000000000002</v>
      </c>
      <c r="P284" s="5">
        <f t="shared" si="35"/>
        <v>4582000</v>
      </c>
    </row>
    <row r="285" spans="1:16" x14ac:dyDescent="0.2">
      <c r="A285" s="26" t="s">
        <v>26</v>
      </c>
      <c r="B285" s="27" t="s">
        <v>347</v>
      </c>
      <c r="C285" s="28" t="s">
        <v>35</v>
      </c>
      <c r="D285" s="27" t="s">
        <v>17</v>
      </c>
      <c r="E285" s="27" t="s">
        <v>18</v>
      </c>
      <c r="F285" s="29">
        <v>36951</v>
      </c>
      <c r="G285" s="30">
        <v>1000000</v>
      </c>
      <c r="H285" s="8">
        <v>12.58</v>
      </c>
      <c r="I285" s="27">
        <v>3.5</v>
      </c>
      <c r="J285" s="8">
        <v>4.9980000000000002</v>
      </c>
      <c r="K285" s="27">
        <f t="shared" si="30"/>
        <v>1000000</v>
      </c>
      <c r="L285" s="27" t="str">
        <f t="shared" si="31"/>
        <v>BUY</v>
      </c>
      <c r="M285" s="27" t="str">
        <f t="shared" si="32"/>
        <v>CALL</v>
      </c>
      <c r="N285" s="27" t="str">
        <f t="shared" si="33"/>
        <v>BUY - CALL</v>
      </c>
      <c r="O285" s="27">
        <f t="shared" si="34"/>
        <v>8.4980000000000011</v>
      </c>
      <c r="P285" s="5">
        <f t="shared" si="35"/>
        <v>4081999.9999999991</v>
      </c>
    </row>
    <row r="286" spans="1:16" x14ac:dyDescent="0.2">
      <c r="A286" s="26" t="s">
        <v>26</v>
      </c>
      <c r="B286" s="27" t="s">
        <v>348</v>
      </c>
      <c r="C286" s="28" t="s">
        <v>35</v>
      </c>
      <c r="D286" s="27" t="s">
        <v>17</v>
      </c>
      <c r="E286" s="27" t="s">
        <v>18</v>
      </c>
      <c r="F286" s="29">
        <v>36951</v>
      </c>
      <c r="G286" s="30">
        <v>2000000</v>
      </c>
      <c r="H286" s="8">
        <v>12.58</v>
      </c>
      <c r="I286" s="27">
        <v>3.5</v>
      </c>
      <c r="J286" s="8">
        <v>4.9980000000000002</v>
      </c>
      <c r="K286" s="27">
        <f t="shared" si="30"/>
        <v>2000000</v>
      </c>
      <c r="L286" s="27" t="str">
        <f t="shared" si="31"/>
        <v>BUY</v>
      </c>
      <c r="M286" s="27" t="str">
        <f t="shared" si="32"/>
        <v>CALL</v>
      </c>
      <c r="N286" s="27" t="str">
        <f t="shared" si="33"/>
        <v>BUY - CALL</v>
      </c>
      <c r="O286" s="27">
        <f t="shared" si="34"/>
        <v>8.4980000000000011</v>
      </c>
      <c r="P286" s="5">
        <f t="shared" si="35"/>
        <v>8163999.9999999981</v>
      </c>
    </row>
    <row r="287" spans="1:16" x14ac:dyDescent="0.2">
      <c r="A287" s="26" t="s">
        <v>47</v>
      </c>
      <c r="B287" s="27" t="s">
        <v>349</v>
      </c>
      <c r="C287" s="28" t="s">
        <v>35</v>
      </c>
      <c r="D287" s="27" t="s">
        <v>17</v>
      </c>
      <c r="E287" s="27" t="s">
        <v>20</v>
      </c>
      <c r="F287" s="29">
        <v>36951</v>
      </c>
      <c r="G287" s="30">
        <v>500000</v>
      </c>
      <c r="H287" s="8">
        <v>12.58</v>
      </c>
      <c r="I287" s="27">
        <v>0.5</v>
      </c>
      <c r="J287" s="8">
        <v>4.9980000000000002</v>
      </c>
      <c r="K287" s="27">
        <f t="shared" si="30"/>
        <v>500000</v>
      </c>
      <c r="L287" s="27" t="str">
        <f t="shared" si="31"/>
        <v>BUY</v>
      </c>
      <c r="M287" s="27" t="str">
        <f t="shared" si="32"/>
        <v>PUT</v>
      </c>
      <c r="N287" s="27" t="str">
        <f t="shared" si="33"/>
        <v>BUY - PUT</v>
      </c>
      <c r="O287" s="27">
        <f t="shared" si="34"/>
        <v>5.4980000000000002</v>
      </c>
      <c r="P287" s="5">
        <f t="shared" si="35"/>
        <v>0</v>
      </c>
    </row>
    <row r="288" spans="1:16" x14ac:dyDescent="0.2">
      <c r="A288" s="26" t="s">
        <v>28</v>
      </c>
      <c r="B288" s="27" t="s">
        <v>350</v>
      </c>
      <c r="C288" s="28" t="s">
        <v>35</v>
      </c>
      <c r="D288" s="27" t="s">
        <v>17</v>
      </c>
      <c r="E288" s="27" t="s">
        <v>18</v>
      </c>
      <c r="F288" s="29">
        <v>36951</v>
      </c>
      <c r="G288" s="30">
        <v>500000</v>
      </c>
      <c r="H288" s="8">
        <v>12.58</v>
      </c>
      <c r="I288" s="27">
        <v>4</v>
      </c>
      <c r="J288" s="8">
        <v>4.9980000000000002</v>
      </c>
      <c r="K288" s="27">
        <f t="shared" si="30"/>
        <v>500000</v>
      </c>
      <c r="L288" s="27" t="str">
        <f t="shared" si="31"/>
        <v>BUY</v>
      </c>
      <c r="M288" s="27" t="str">
        <f t="shared" si="32"/>
        <v>CALL</v>
      </c>
      <c r="N288" s="27" t="str">
        <f t="shared" si="33"/>
        <v>BUY - CALL</v>
      </c>
      <c r="O288" s="27">
        <f t="shared" si="34"/>
        <v>8.9980000000000011</v>
      </c>
      <c r="P288" s="5">
        <f t="shared" si="35"/>
        <v>1790999.9999999995</v>
      </c>
    </row>
    <row r="289" spans="1:16" x14ac:dyDescent="0.2">
      <c r="A289" s="26" t="s">
        <v>46</v>
      </c>
      <c r="B289" s="27" t="s">
        <v>354</v>
      </c>
      <c r="C289" s="28" t="s">
        <v>35</v>
      </c>
      <c r="D289" s="27" t="s">
        <v>17</v>
      </c>
      <c r="E289" s="27" t="s">
        <v>18</v>
      </c>
      <c r="F289" s="29">
        <v>36951</v>
      </c>
      <c r="G289" s="30">
        <v>155000</v>
      </c>
      <c r="H289" s="8">
        <v>12.58</v>
      </c>
      <c r="I289" s="27">
        <v>5</v>
      </c>
      <c r="J289" s="8">
        <v>4.9980000000000002</v>
      </c>
      <c r="K289" s="27">
        <f t="shared" si="30"/>
        <v>155000</v>
      </c>
      <c r="L289" s="27" t="str">
        <f t="shared" si="31"/>
        <v>BUY</v>
      </c>
      <c r="M289" s="27" t="str">
        <f t="shared" si="32"/>
        <v>CALL</v>
      </c>
      <c r="N289" s="27" t="str">
        <f t="shared" si="33"/>
        <v>BUY - CALL</v>
      </c>
      <c r="O289" s="27">
        <f t="shared" si="34"/>
        <v>9.9980000000000011</v>
      </c>
      <c r="P289" s="5">
        <f t="shared" si="35"/>
        <v>400209.99999999983</v>
      </c>
    </row>
    <row r="290" spans="1:16" x14ac:dyDescent="0.2">
      <c r="A290" s="26" t="s">
        <v>47</v>
      </c>
      <c r="B290" s="27" t="s">
        <v>359</v>
      </c>
      <c r="C290" s="28" t="s">
        <v>35</v>
      </c>
      <c r="D290" s="27" t="s">
        <v>17</v>
      </c>
      <c r="E290" s="27" t="s">
        <v>20</v>
      </c>
      <c r="F290" s="29">
        <v>36951</v>
      </c>
      <c r="G290" s="30">
        <v>155000</v>
      </c>
      <c r="H290" s="8">
        <v>12.58</v>
      </c>
      <c r="I290" s="27">
        <v>0.5</v>
      </c>
      <c r="J290" s="8">
        <v>4.9980000000000002</v>
      </c>
      <c r="K290" s="27">
        <f t="shared" si="30"/>
        <v>155000</v>
      </c>
      <c r="L290" s="27" t="str">
        <f t="shared" si="31"/>
        <v>BUY</v>
      </c>
      <c r="M290" s="27" t="str">
        <f t="shared" si="32"/>
        <v>PUT</v>
      </c>
      <c r="N290" s="27" t="str">
        <f t="shared" si="33"/>
        <v>BUY - PUT</v>
      </c>
      <c r="O290" s="27">
        <f t="shared" si="34"/>
        <v>5.4980000000000002</v>
      </c>
      <c r="P290" s="5">
        <f t="shared" si="35"/>
        <v>0</v>
      </c>
    </row>
    <row r="291" spans="1:16" x14ac:dyDescent="0.2">
      <c r="A291" s="6" t="s">
        <v>28</v>
      </c>
      <c r="B291" t="s">
        <v>283</v>
      </c>
      <c r="C291" s="8" t="s">
        <v>35</v>
      </c>
      <c r="D291" t="s">
        <v>17</v>
      </c>
      <c r="E291" t="s">
        <v>18</v>
      </c>
      <c r="F291" s="9">
        <v>36951</v>
      </c>
      <c r="G291" s="10">
        <v>-500000</v>
      </c>
      <c r="H291" s="8">
        <v>12.58</v>
      </c>
      <c r="I291">
        <v>5</v>
      </c>
      <c r="J291" s="8">
        <v>4.9980000000000002</v>
      </c>
      <c r="K291" s="27">
        <f t="shared" si="30"/>
        <v>500000</v>
      </c>
      <c r="L291" s="27" t="str">
        <f t="shared" si="31"/>
        <v>SELL</v>
      </c>
      <c r="M291" s="27" t="str">
        <f t="shared" si="32"/>
        <v>CALL</v>
      </c>
      <c r="N291" s="27" t="str">
        <f t="shared" si="33"/>
        <v>SELL - CALL</v>
      </c>
      <c r="O291" s="27">
        <f t="shared" si="34"/>
        <v>9.9980000000000011</v>
      </c>
      <c r="P291" s="5">
        <f t="shared" si="35"/>
        <v>-1290999.9999999995</v>
      </c>
    </row>
    <row r="292" spans="1:16" x14ac:dyDescent="0.2">
      <c r="A292" t="s">
        <v>47</v>
      </c>
      <c r="B292" t="s">
        <v>293</v>
      </c>
      <c r="C292" s="8" t="s">
        <v>35</v>
      </c>
      <c r="D292" t="s">
        <v>17</v>
      </c>
      <c r="E292" t="s">
        <v>20</v>
      </c>
      <c r="F292" s="9">
        <v>36951</v>
      </c>
      <c r="G292" s="10">
        <v>155000</v>
      </c>
      <c r="H292" s="8">
        <v>12.58</v>
      </c>
      <c r="I292" s="23">
        <v>0.5</v>
      </c>
      <c r="J292" s="8">
        <v>4.9980000000000002</v>
      </c>
      <c r="K292" s="27">
        <f t="shared" si="30"/>
        <v>155000</v>
      </c>
      <c r="L292" s="27" t="str">
        <f t="shared" si="31"/>
        <v>BUY</v>
      </c>
      <c r="M292" s="27" t="str">
        <f t="shared" si="32"/>
        <v>PUT</v>
      </c>
      <c r="N292" s="27" t="str">
        <f t="shared" si="33"/>
        <v>BUY - PUT</v>
      </c>
      <c r="O292" s="27">
        <f t="shared" si="34"/>
        <v>5.4980000000000002</v>
      </c>
      <c r="P292" s="5">
        <f t="shared" si="35"/>
        <v>0</v>
      </c>
    </row>
    <row r="293" spans="1:16" x14ac:dyDescent="0.2">
      <c r="A293" t="s">
        <v>46</v>
      </c>
      <c r="B293" t="s">
        <v>362</v>
      </c>
      <c r="C293" s="8" t="s">
        <v>35</v>
      </c>
      <c r="D293" t="s">
        <v>17</v>
      </c>
      <c r="E293" t="s">
        <v>18</v>
      </c>
      <c r="F293" s="9">
        <v>36951</v>
      </c>
      <c r="G293" s="10">
        <v>310000</v>
      </c>
      <c r="H293" s="8">
        <v>12.58</v>
      </c>
      <c r="I293" s="23">
        <v>3</v>
      </c>
      <c r="J293" s="8">
        <v>4.9980000000000002</v>
      </c>
      <c r="K293" s="27">
        <f t="shared" si="30"/>
        <v>310000</v>
      </c>
      <c r="L293" s="27" t="str">
        <f t="shared" si="31"/>
        <v>BUY</v>
      </c>
      <c r="M293" s="27" t="str">
        <f t="shared" si="32"/>
        <v>CALL</v>
      </c>
      <c r="N293" s="27" t="str">
        <f t="shared" si="33"/>
        <v>BUY - CALL</v>
      </c>
      <c r="O293" s="27">
        <f t="shared" si="34"/>
        <v>7.9980000000000002</v>
      </c>
      <c r="P293" s="5">
        <f t="shared" si="35"/>
        <v>1420420</v>
      </c>
    </row>
    <row r="294" spans="1:16" x14ac:dyDescent="0.2">
      <c r="A294" s="12" t="s">
        <v>47</v>
      </c>
      <c r="B294" t="s">
        <v>300</v>
      </c>
      <c r="C294" s="8" t="s">
        <v>35</v>
      </c>
      <c r="D294" t="s">
        <v>17</v>
      </c>
      <c r="E294" t="s">
        <v>18</v>
      </c>
      <c r="F294" s="9">
        <v>36951</v>
      </c>
      <c r="G294" s="10">
        <v>310000</v>
      </c>
      <c r="H294" s="8">
        <v>12.58</v>
      </c>
      <c r="I294">
        <v>2</v>
      </c>
      <c r="J294" s="8">
        <v>4.9980000000000002</v>
      </c>
      <c r="K294" s="27">
        <f t="shared" si="30"/>
        <v>310000</v>
      </c>
      <c r="L294" s="27" t="str">
        <f t="shared" si="31"/>
        <v>BUY</v>
      </c>
      <c r="M294" s="27" t="str">
        <f t="shared" si="32"/>
        <v>CALL</v>
      </c>
      <c r="N294" s="27" t="str">
        <f t="shared" si="33"/>
        <v>BUY - CALL</v>
      </c>
      <c r="O294" s="27">
        <f t="shared" si="34"/>
        <v>6.9980000000000002</v>
      </c>
      <c r="P294" s="5">
        <f t="shared" si="35"/>
        <v>1730420</v>
      </c>
    </row>
    <row r="295" spans="1:16" x14ac:dyDescent="0.2">
      <c r="A295" s="12" t="s">
        <v>26</v>
      </c>
      <c r="B295" t="s">
        <v>363</v>
      </c>
      <c r="C295" s="8" t="s">
        <v>35</v>
      </c>
      <c r="D295" t="s">
        <v>17</v>
      </c>
      <c r="E295" t="s">
        <v>18</v>
      </c>
      <c r="F295" s="9">
        <v>36951</v>
      </c>
      <c r="G295" s="10">
        <v>-2000000</v>
      </c>
      <c r="H295" s="8">
        <v>12.58</v>
      </c>
      <c r="I295">
        <v>1</v>
      </c>
      <c r="J295" s="8">
        <v>4.9980000000000002</v>
      </c>
      <c r="K295" s="27">
        <f t="shared" si="30"/>
        <v>2000000</v>
      </c>
      <c r="L295" s="27" t="str">
        <f t="shared" si="31"/>
        <v>SELL</v>
      </c>
      <c r="M295" s="27" t="str">
        <f t="shared" si="32"/>
        <v>CALL</v>
      </c>
      <c r="N295" s="27" t="str">
        <f t="shared" si="33"/>
        <v>SELL - CALL</v>
      </c>
      <c r="O295" s="27">
        <f t="shared" si="34"/>
        <v>5.9980000000000002</v>
      </c>
      <c r="P295" s="5">
        <f t="shared" si="35"/>
        <v>-13164000</v>
      </c>
    </row>
    <row r="296" spans="1:16" x14ac:dyDescent="0.2">
      <c r="A296" t="s">
        <v>319</v>
      </c>
      <c r="B296" t="s">
        <v>364</v>
      </c>
      <c r="C296" s="8" t="s">
        <v>35</v>
      </c>
      <c r="D296" t="s">
        <v>17</v>
      </c>
      <c r="E296" t="s">
        <v>18</v>
      </c>
      <c r="F296" s="9">
        <v>36951</v>
      </c>
      <c r="G296" s="10">
        <v>1000000</v>
      </c>
      <c r="H296" s="8">
        <v>12.58</v>
      </c>
      <c r="I296" s="23">
        <v>1</v>
      </c>
      <c r="J296" s="8">
        <v>4.9980000000000002</v>
      </c>
      <c r="K296" s="27">
        <f t="shared" si="30"/>
        <v>1000000</v>
      </c>
      <c r="L296" s="27" t="str">
        <f t="shared" si="31"/>
        <v>BUY</v>
      </c>
      <c r="M296" s="27" t="str">
        <f t="shared" si="32"/>
        <v>CALL</v>
      </c>
      <c r="N296" s="27" t="str">
        <f t="shared" si="33"/>
        <v>BUY - CALL</v>
      </c>
      <c r="O296" s="27">
        <f t="shared" si="34"/>
        <v>5.9980000000000002</v>
      </c>
      <c r="P296" s="5">
        <f t="shared" si="35"/>
        <v>6582000</v>
      </c>
    </row>
    <row r="297" spans="1:16" x14ac:dyDescent="0.2">
      <c r="A297" t="s">
        <v>28</v>
      </c>
      <c r="B297" t="s">
        <v>365</v>
      </c>
      <c r="C297" s="8" t="s">
        <v>35</v>
      </c>
      <c r="D297" t="s">
        <v>17</v>
      </c>
      <c r="E297" t="s">
        <v>18</v>
      </c>
      <c r="F297" s="9">
        <v>36951</v>
      </c>
      <c r="G297" s="10">
        <v>-1000000</v>
      </c>
      <c r="H297" s="8">
        <v>12.58</v>
      </c>
      <c r="I297" s="23">
        <v>1</v>
      </c>
      <c r="J297" s="8">
        <v>4.9980000000000002</v>
      </c>
      <c r="K297" s="27">
        <f t="shared" si="30"/>
        <v>1000000</v>
      </c>
      <c r="L297" s="27" t="str">
        <f t="shared" si="31"/>
        <v>SELL</v>
      </c>
      <c r="M297" s="27" t="str">
        <f t="shared" si="32"/>
        <v>CALL</v>
      </c>
      <c r="N297" s="27" t="str">
        <f t="shared" si="33"/>
        <v>SELL - CALL</v>
      </c>
      <c r="O297" s="27">
        <f t="shared" si="34"/>
        <v>5.9980000000000002</v>
      </c>
      <c r="P297" s="5">
        <f t="shared" si="35"/>
        <v>-6582000</v>
      </c>
    </row>
    <row r="298" spans="1:16" x14ac:dyDescent="0.2">
      <c r="A298" t="s">
        <v>28</v>
      </c>
      <c r="B298" t="s">
        <v>366</v>
      </c>
      <c r="C298" t="s">
        <v>35</v>
      </c>
      <c r="D298" t="s">
        <v>17</v>
      </c>
      <c r="E298" t="s">
        <v>18</v>
      </c>
      <c r="F298" s="9">
        <v>36951</v>
      </c>
      <c r="G298" s="10">
        <v>-1000000</v>
      </c>
      <c r="H298" s="8">
        <v>12.58</v>
      </c>
      <c r="I298" s="24">
        <v>1</v>
      </c>
      <c r="J298" s="8">
        <v>4.9980000000000002</v>
      </c>
      <c r="K298" s="27">
        <f t="shared" si="30"/>
        <v>1000000</v>
      </c>
      <c r="L298" s="27" t="str">
        <f t="shared" si="31"/>
        <v>SELL</v>
      </c>
      <c r="M298" s="27" t="str">
        <f t="shared" si="32"/>
        <v>CALL</v>
      </c>
      <c r="N298" s="27" t="str">
        <f t="shared" si="33"/>
        <v>SELL - CALL</v>
      </c>
      <c r="O298" s="27">
        <f t="shared" si="34"/>
        <v>5.9980000000000002</v>
      </c>
      <c r="P298" s="5">
        <f t="shared" si="35"/>
        <v>-6582000</v>
      </c>
    </row>
    <row r="299" spans="1:16" x14ac:dyDescent="0.2">
      <c r="A299" t="s">
        <v>290</v>
      </c>
      <c r="B299" t="s">
        <v>368</v>
      </c>
      <c r="C299" s="8" t="s">
        <v>35</v>
      </c>
      <c r="D299" t="s">
        <v>17</v>
      </c>
      <c r="E299" t="s">
        <v>18</v>
      </c>
      <c r="F299" s="9">
        <v>36951</v>
      </c>
      <c r="G299">
        <v>-500000</v>
      </c>
      <c r="H299" s="8">
        <v>12.58</v>
      </c>
      <c r="I299">
        <v>4</v>
      </c>
      <c r="J299" s="8">
        <v>4.9980000000000002</v>
      </c>
      <c r="K299" s="27">
        <f t="shared" si="30"/>
        <v>500000</v>
      </c>
      <c r="L299" s="27" t="str">
        <f t="shared" si="31"/>
        <v>SELL</v>
      </c>
      <c r="M299" s="27" t="str">
        <f t="shared" si="32"/>
        <v>CALL</v>
      </c>
      <c r="N299" s="27" t="str">
        <f t="shared" si="33"/>
        <v>SELL - CALL</v>
      </c>
      <c r="O299" s="27">
        <f t="shared" si="34"/>
        <v>8.9980000000000011</v>
      </c>
      <c r="P299" s="5">
        <f t="shared" si="35"/>
        <v>-1790999.9999999995</v>
      </c>
    </row>
    <row r="300" spans="1:16" x14ac:dyDescent="0.2">
      <c r="A300" s="6" t="s">
        <v>36</v>
      </c>
      <c r="B300" t="s">
        <v>369</v>
      </c>
      <c r="C300" s="8" t="s">
        <v>35</v>
      </c>
      <c r="D300" t="s">
        <v>17</v>
      </c>
      <c r="E300" t="s">
        <v>20</v>
      </c>
      <c r="F300" s="9">
        <v>36951</v>
      </c>
      <c r="G300" s="10">
        <v>-310000</v>
      </c>
      <c r="H300" s="8">
        <v>12.58</v>
      </c>
      <c r="I300">
        <v>1</v>
      </c>
      <c r="J300" s="8">
        <v>4.9980000000000002</v>
      </c>
      <c r="K300" s="27">
        <f t="shared" si="30"/>
        <v>310000</v>
      </c>
      <c r="L300" s="27" t="str">
        <f t="shared" si="31"/>
        <v>SELL</v>
      </c>
      <c r="M300" s="27" t="str">
        <f t="shared" si="32"/>
        <v>PUT</v>
      </c>
      <c r="N300" s="27" t="str">
        <f t="shared" si="33"/>
        <v>SELL - PUT</v>
      </c>
      <c r="O300" s="27">
        <f t="shared" si="34"/>
        <v>5.9980000000000002</v>
      </c>
      <c r="P300" s="5">
        <f t="shared" si="35"/>
        <v>0</v>
      </c>
    </row>
    <row r="301" spans="1:16" x14ac:dyDescent="0.2">
      <c r="A301" s="26" t="s">
        <v>320</v>
      </c>
      <c r="B301" s="27" t="s">
        <v>373</v>
      </c>
      <c r="C301" s="28" t="s">
        <v>35</v>
      </c>
      <c r="D301" s="27" t="s">
        <v>17</v>
      </c>
      <c r="E301" s="27" t="s">
        <v>18</v>
      </c>
      <c r="F301" s="29">
        <v>36951</v>
      </c>
      <c r="G301" s="30">
        <v>465000</v>
      </c>
      <c r="H301" s="8">
        <v>12.58</v>
      </c>
      <c r="I301" s="27">
        <v>3</v>
      </c>
      <c r="J301" s="8">
        <v>4.9980000000000002</v>
      </c>
      <c r="K301" s="27">
        <f t="shared" si="30"/>
        <v>465000</v>
      </c>
      <c r="L301" s="27" t="str">
        <f t="shared" si="31"/>
        <v>BUY</v>
      </c>
      <c r="M301" s="27" t="str">
        <f t="shared" si="32"/>
        <v>CALL</v>
      </c>
      <c r="N301" s="27" t="str">
        <f t="shared" si="33"/>
        <v>BUY - CALL</v>
      </c>
      <c r="O301" s="27">
        <f t="shared" si="34"/>
        <v>7.9980000000000002</v>
      </c>
      <c r="P301" s="5">
        <f t="shared" si="35"/>
        <v>2130630</v>
      </c>
    </row>
    <row r="302" spans="1:16" x14ac:dyDescent="0.2">
      <c r="A302" s="26" t="s">
        <v>290</v>
      </c>
      <c r="B302" s="27" t="s">
        <v>374</v>
      </c>
      <c r="C302" s="28" t="s">
        <v>35</v>
      </c>
      <c r="D302" s="27" t="s">
        <v>17</v>
      </c>
      <c r="E302" s="27" t="s">
        <v>20</v>
      </c>
      <c r="F302" s="29">
        <v>36951</v>
      </c>
      <c r="G302" s="30">
        <v>-500000</v>
      </c>
      <c r="H302" s="8">
        <v>12.58</v>
      </c>
      <c r="I302" s="27">
        <v>1</v>
      </c>
      <c r="J302" s="8">
        <v>4.9980000000000002</v>
      </c>
      <c r="K302" s="27">
        <f t="shared" si="30"/>
        <v>500000</v>
      </c>
      <c r="L302" s="27" t="str">
        <f t="shared" si="31"/>
        <v>SELL</v>
      </c>
      <c r="M302" s="27" t="str">
        <f t="shared" si="32"/>
        <v>PUT</v>
      </c>
      <c r="N302" s="27" t="str">
        <f t="shared" si="33"/>
        <v>SELL - PUT</v>
      </c>
      <c r="O302" s="27">
        <f t="shared" si="34"/>
        <v>5.9980000000000002</v>
      </c>
      <c r="P302" s="5">
        <f t="shared" si="35"/>
        <v>0</v>
      </c>
    </row>
    <row r="303" spans="1:16" x14ac:dyDescent="0.2">
      <c r="A303" s="26" t="s">
        <v>290</v>
      </c>
      <c r="B303" s="27" t="s">
        <v>382</v>
      </c>
      <c r="C303" s="28" t="s">
        <v>35</v>
      </c>
      <c r="D303" s="27" t="s">
        <v>17</v>
      </c>
      <c r="E303" s="27" t="s">
        <v>20</v>
      </c>
      <c r="F303" s="29">
        <v>36951</v>
      </c>
      <c r="G303" s="30">
        <v>1000000</v>
      </c>
      <c r="H303" s="8">
        <v>12.58</v>
      </c>
      <c r="I303" s="27">
        <v>1</v>
      </c>
      <c r="J303" s="8">
        <v>4.9980000000000002</v>
      </c>
      <c r="K303" s="27">
        <f t="shared" si="30"/>
        <v>1000000</v>
      </c>
      <c r="L303" s="27" t="str">
        <f t="shared" si="31"/>
        <v>BUY</v>
      </c>
      <c r="M303" s="27" t="str">
        <f t="shared" si="32"/>
        <v>PUT</v>
      </c>
      <c r="N303" s="27" t="str">
        <f t="shared" si="33"/>
        <v>BUY - PUT</v>
      </c>
      <c r="O303" s="27">
        <f t="shared" si="34"/>
        <v>5.9980000000000002</v>
      </c>
      <c r="P303" s="5">
        <f t="shared" si="35"/>
        <v>0</v>
      </c>
    </row>
    <row r="304" spans="1:16" x14ac:dyDescent="0.2">
      <c r="A304" s="26" t="s">
        <v>36</v>
      </c>
      <c r="B304" s="27" t="s">
        <v>383</v>
      </c>
      <c r="C304" s="28" t="s">
        <v>35</v>
      </c>
      <c r="D304" s="27" t="s">
        <v>17</v>
      </c>
      <c r="E304" s="27" t="s">
        <v>18</v>
      </c>
      <c r="F304" s="29">
        <v>36951</v>
      </c>
      <c r="G304" s="30">
        <v>-310000</v>
      </c>
      <c r="H304" s="8">
        <v>12.58</v>
      </c>
      <c r="I304" s="27">
        <v>5</v>
      </c>
      <c r="J304" s="8">
        <v>4.9980000000000002</v>
      </c>
      <c r="K304" s="27">
        <f t="shared" si="30"/>
        <v>310000</v>
      </c>
      <c r="L304" s="27" t="str">
        <f t="shared" si="31"/>
        <v>SELL</v>
      </c>
      <c r="M304" s="27" t="str">
        <f t="shared" si="32"/>
        <v>CALL</v>
      </c>
      <c r="N304" s="27" t="str">
        <f t="shared" si="33"/>
        <v>SELL - CALL</v>
      </c>
      <c r="O304" s="27">
        <f t="shared" si="34"/>
        <v>9.9980000000000011</v>
      </c>
      <c r="P304" s="5">
        <f t="shared" si="35"/>
        <v>-800419.99999999965</v>
      </c>
    </row>
    <row r="305" spans="1:16" x14ac:dyDescent="0.2">
      <c r="A305" s="6" t="s">
        <v>24</v>
      </c>
      <c r="B305" t="s">
        <v>395</v>
      </c>
      <c r="C305" s="8" t="s">
        <v>35</v>
      </c>
      <c r="D305" t="s">
        <v>17</v>
      </c>
      <c r="E305" t="s">
        <v>18</v>
      </c>
      <c r="F305" s="9">
        <v>36951</v>
      </c>
      <c r="G305" s="10">
        <v>155000</v>
      </c>
      <c r="H305" s="8">
        <v>12.58</v>
      </c>
      <c r="I305">
        <v>7</v>
      </c>
      <c r="J305" s="8">
        <v>4.9980000000000002</v>
      </c>
      <c r="K305" s="27">
        <f t="shared" si="30"/>
        <v>155000</v>
      </c>
      <c r="L305" s="27" t="str">
        <f t="shared" si="31"/>
        <v>BUY</v>
      </c>
      <c r="M305" s="27" t="str">
        <f t="shared" si="32"/>
        <v>CALL</v>
      </c>
      <c r="N305" s="27" t="str">
        <f t="shared" si="33"/>
        <v>BUY - CALL</v>
      </c>
      <c r="O305" s="27">
        <f t="shared" si="34"/>
        <v>11.998000000000001</v>
      </c>
      <c r="P305" s="5">
        <f t="shared" si="35"/>
        <v>90209.99999999984</v>
      </c>
    </row>
    <row r="306" spans="1:16" x14ac:dyDescent="0.2">
      <c r="A306" s="6" t="s">
        <v>290</v>
      </c>
      <c r="B306" t="s">
        <v>396</v>
      </c>
      <c r="C306" s="8" t="s">
        <v>35</v>
      </c>
      <c r="D306" t="s">
        <v>17</v>
      </c>
      <c r="E306" t="s">
        <v>18</v>
      </c>
      <c r="F306" s="9">
        <v>36951</v>
      </c>
      <c r="G306" s="10">
        <v>-1000000</v>
      </c>
      <c r="H306" s="8">
        <v>12.58</v>
      </c>
      <c r="I306">
        <v>10</v>
      </c>
      <c r="J306" s="8">
        <v>4.9980000000000002</v>
      </c>
      <c r="K306" s="27">
        <f t="shared" si="30"/>
        <v>1000000</v>
      </c>
      <c r="L306" s="27" t="str">
        <f t="shared" si="31"/>
        <v>SELL</v>
      </c>
      <c r="M306" s="27" t="str">
        <f t="shared" si="32"/>
        <v>CALL</v>
      </c>
      <c r="N306" s="27" t="str">
        <f t="shared" si="33"/>
        <v>SELL - CALL</v>
      </c>
      <c r="O306" s="27">
        <f t="shared" si="34"/>
        <v>14.998000000000001</v>
      </c>
      <c r="P306" s="5">
        <f t="shared" si="35"/>
        <v>0</v>
      </c>
    </row>
    <row r="307" spans="1:16" x14ac:dyDescent="0.2">
      <c r="A307" s="6" t="s">
        <v>36</v>
      </c>
      <c r="B307" t="s">
        <v>398</v>
      </c>
      <c r="C307" s="8" t="s">
        <v>35</v>
      </c>
      <c r="D307" t="s">
        <v>17</v>
      </c>
      <c r="E307" t="s">
        <v>20</v>
      </c>
      <c r="F307" s="9">
        <v>36951</v>
      </c>
      <c r="G307" s="10">
        <v>-310000</v>
      </c>
      <c r="H307" s="8">
        <v>12.58</v>
      </c>
      <c r="I307">
        <v>7</v>
      </c>
      <c r="J307" s="8">
        <v>4.9980000000000002</v>
      </c>
      <c r="K307" s="27">
        <f t="shared" si="30"/>
        <v>310000</v>
      </c>
      <c r="L307" s="27" t="str">
        <f t="shared" si="31"/>
        <v>SELL</v>
      </c>
      <c r="M307" s="27" t="str">
        <f t="shared" si="32"/>
        <v>PUT</v>
      </c>
      <c r="N307" s="27" t="str">
        <f t="shared" si="33"/>
        <v>SELL - PUT</v>
      </c>
      <c r="O307" s="27">
        <f t="shared" si="34"/>
        <v>11.998000000000001</v>
      </c>
      <c r="P307" s="5">
        <f t="shared" si="35"/>
        <v>0</v>
      </c>
    </row>
    <row r="308" spans="1:16" x14ac:dyDescent="0.2">
      <c r="A308" s="6" t="s">
        <v>36</v>
      </c>
      <c r="B308" t="s">
        <v>399</v>
      </c>
      <c r="C308" s="8" t="s">
        <v>35</v>
      </c>
      <c r="D308" t="s">
        <v>17</v>
      </c>
      <c r="E308" t="s">
        <v>20</v>
      </c>
      <c r="F308" s="9">
        <v>36951</v>
      </c>
      <c r="G308" s="10">
        <v>310000</v>
      </c>
      <c r="H308" s="8">
        <v>12.58</v>
      </c>
      <c r="I308">
        <v>5</v>
      </c>
      <c r="J308" s="8">
        <v>4.9980000000000002</v>
      </c>
      <c r="K308" s="27">
        <f t="shared" si="30"/>
        <v>310000</v>
      </c>
      <c r="L308" s="27" t="str">
        <f t="shared" si="31"/>
        <v>BUY</v>
      </c>
      <c r="M308" s="27" t="str">
        <f t="shared" si="32"/>
        <v>PUT</v>
      </c>
      <c r="N308" s="27" t="str">
        <f t="shared" si="33"/>
        <v>BUY - PUT</v>
      </c>
      <c r="O308" s="27">
        <f t="shared" si="34"/>
        <v>9.9980000000000011</v>
      </c>
      <c r="P308" s="5">
        <f t="shared" si="35"/>
        <v>0</v>
      </c>
    </row>
    <row r="309" spans="1:16" x14ac:dyDescent="0.2">
      <c r="A309" s="6" t="s">
        <v>30</v>
      </c>
      <c r="B309" t="s">
        <v>400</v>
      </c>
      <c r="C309" s="8" t="s">
        <v>35</v>
      </c>
      <c r="D309" t="s">
        <v>17</v>
      </c>
      <c r="E309" t="s">
        <v>18</v>
      </c>
      <c r="F309" s="9">
        <v>36951</v>
      </c>
      <c r="G309" s="10">
        <v>310000</v>
      </c>
      <c r="H309" s="8">
        <v>12.58</v>
      </c>
      <c r="I309">
        <v>9.5</v>
      </c>
      <c r="J309" s="8">
        <v>4.9980000000000002</v>
      </c>
      <c r="K309" s="27">
        <f t="shared" si="30"/>
        <v>310000</v>
      </c>
      <c r="L309" s="27" t="str">
        <f t="shared" si="31"/>
        <v>BUY</v>
      </c>
      <c r="M309" s="27" t="str">
        <f t="shared" si="32"/>
        <v>CALL</v>
      </c>
      <c r="N309" s="27" t="str">
        <f t="shared" si="33"/>
        <v>BUY - CALL</v>
      </c>
      <c r="O309" s="27">
        <f t="shared" si="34"/>
        <v>14.498000000000001</v>
      </c>
      <c r="P309" s="5">
        <f t="shared" si="35"/>
        <v>0</v>
      </c>
    </row>
    <row r="310" spans="1:16" x14ac:dyDescent="0.2">
      <c r="A310" s="6" t="s">
        <v>30</v>
      </c>
      <c r="B310" t="s">
        <v>401</v>
      </c>
      <c r="C310" s="8" t="s">
        <v>35</v>
      </c>
      <c r="D310" t="s">
        <v>17</v>
      </c>
      <c r="E310" t="s">
        <v>20</v>
      </c>
      <c r="F310" s="9">
        <v>36951</v>
      </c>
      <c r="G310" s="10">
        <v>310000</v>
      </c>
      <c r="H310" s="8">
        <v>12.58</v>
      </c>
      <c r="I310">
        <v>9.5</v>
      </c>
      <c r="J310" s="8">
        <v>4.9980000000000002</v>
      </c>
      <c r="K310" s="27">
        <f t="shared" si="30"/>
        <v>310000</v>
      </c>
      <c r="L310" s="27" t="str">
        <f t="shared" si="31"/>
        <v>BUY</v>
      </c>
      <c r="M310" s="27" t="str">
        <f t="shared" si="32"/>
        <v>PUT</v>
      </c>
      <c r="N310" s="27" t="str">
        <f t="shared" si="33"/>
        <v>BUY - PUT</v>
      </c>
      <c r="O310" s="27">
        <f t="shared" si="34"/>
        <v>14.498000000000001</v>
      </c>
      <c r="P310" s="5">
        <f t="shared" si="35"/>
        <v>594580.00000000035</v>
      </c>
    </row>
    <row r="311" spans="1:16" ht="13.5" thickBot="1" x14ac:dyDescent="0.25">
      <c r="A311" s="6" t="s">
        <v>46</v>
      </c>
      <c r="B311" t="s">
        <v>402</v>
      </c>
      <c r="C311" s="8" t="s">
        <v>35</v>
      </c>
      <c r="D311" t="s">
        <v>17</v>
      </c>
      <c r="E311" t="s">
        <v>18</v>
      </c>
      <c r="F311" s="9">
        <v>36951</v>
      </c>
      <c r="G311" s="10">
        <v>-310000</v>
      </c>
      <c r="H311" s="8">
        <v>12.58</v>
      </c>
      <c r="I311">
        <v>12</v>
      </c>
      <c r="J311" s="8">
        <v>4.9980000000000002</v>
      </c>
      <c r="K311" s="27">
        <f t="shared" si="30"/>
        <v>310000</v>
      </c>
      <c r="L311" s="27" t="str">
        <f t="shared" si="31"/>
        <v>SELL</v>
      </c>
      <c r="M311" s="27" t="str">
        <f t="shared" si="32"/>
        <v>CALL</v>
      </c>
      <c r="N311" s="27" t="str">
        <f t="shared" si="33"/>
        <v>SELL - CALL</v>
      </c>
      <c r="O311" s="27">
        <f t="shared" si="34"/>
        <v>16.998000000000001</v>
      </c>
      <c r="P311" s="5">
        <f t="shared" si="35"/>
        <v>0</v>
      </c>
    </row>
    <row r="312" spans="1:16" ht="13.5" thickBot="1" x14ac:dyDescent="0.25">
      <c r="A312" s="20"/>
      <c r="B312" s="21"/>
      <c r="C312" s="21"/>
      <c r="D312" s="21"/>
      <c r="E312" s="21"/>
      <c r="F312" s="21"/>
      <c r="G312" s="34"/>
      <c r="H312" s="21"/>
      <c r="I312" s="21"/>
      <c r="J312" s="32"/>
      <c r="K312" s="21"/>
      <c r="L312" s="21"/>
      <c r="M312" s="21"/>
      <c r="N312" s="21"/>
      <c r="O312" s="21"/>
      <c r="P312" s="33">
        <f>SUM(P3:P311)</f>
        <v>21780620.000000007</v>
      </c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82" workbookViewId="0">
      <selection activeCell="A103" sqref="A103:IV103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36982</v>
      </c>
      <c r="G3" s="10">
        <v>600000</v>
      </c>
      <c r="H3" s="8">
        <v>5.31</v>
      </c>
      <c r="I3" s="35">
        <v>0.05</v>
      </c>
      <c r="J3" s="8">
        <v>5.3840000000000003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66" si="3">CONCATENATE(L3," - ",M3)</f>
        <v>BUY - PUT</v>
      </c>
      <c r="O3">
        <f t="shared" ref="O3:O66" si="4">I3+J3</f>
        <v>5.4340000000000002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74400.000000000335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36982</v>
      </c>
      <c r="G4" s="10">
        <v>300000</v>
      </c>
      <c r="H4" s="8">
        <v>5.31</v>
      </c>
      <c r="I4" s="24">
        <v>0.14000000000000001</v>
      </c>
      <c r="J4" s="8">
        <v>5.3840000000000003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5.524</v>
      </c>
      <c r="P4" s="5">
        <f t="shared" si="5"/>
        <v>64200.000000000124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36982</v>
      </c>
      <c r="G5" s="10">
        <v>300000</v>
      </c>
      <c r="H5" s="8">
        <v>5.31</v>
      </c>
      <c r="I5" s="24">
        <v>0.15</v>
      </c>
      <c r="J5" s="8">
        <v>5.3840000000000003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5.5340000000000007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s="27" t="s">
        <v>413</v>
      </c>
      <c r="C6" s="28" t="s">
        <v>409</v>
      </c>
      <c r="D6" s="27" t="s">
        <v>17</v>
      </c>
      <c r="E6" s="27" t="s">
        <v>20</v>
      </c>
      <c r="F6" s="29">
        <v>36982</v>
      </c>
      <c r="G6" s="30">
        <v>600000</v>
      </c>
      <c r="H6" s="8">
        <v>5.31</v>
      </c>
      <c r="I6" s="24">
        <v>0.05</v>
      </c>
      <c r="J6" s="8">
        <v>5.3840000000000003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5.4340000000000002</v>
      </c>
      <c r="P6" s="5">
        <f t="shared" si="5"/>
        <v>74400.000000000335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36982</v>
      </c>
      <c r="G7" s="10">
        <v>600000</v>
      </c>
      <c r="H7" s="8">
        <v>5.31</v>
      </c>
      <c r="I7" s="24">
        <v>0.18</v>
      </c>
      <c r="J7" s="8">
        <v>5.3840000000000003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5.5640000000000001</v>
      </c>
      <c r="P7" s="5">
        <f t="shared" si="5"/>
        <v>152400.00000000026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s="27" t="s">
        <v>416</v>
      </c>
      <c r="C8" s="28" t="s">
        <v>23</v>
      </c>
      <c r="D8" s="27" t="s">
        <v>17</v>
      </c>
      <c r="E8" s="27" t="s">
        <v>20</v>
      </c>
      <c r="F8" s="29">
        <v>36982</v>
      </c>
      <c r="G8" s="30">
        <v>-150000</v>
      </c>
      <c r="H8" s="8">
        <v>4.6500000000000004</v>
      </c>
      <c r="I8" s="24">
        <v>-0.45</v>
      </c>
      <c r="J8" s="8">
        <v>5.3840000000000003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4.9340000000000002</v>
      </c>
      <c r="P8" s="5">
        <f t="shared" si="5"/>
        <v>-42599.999999999971</v>
      </c>
      <c r="Q8" s="7"/>
    </row>
    <row r="9" spans="1:254" x14ac:dyDescent="0.2">
      <c r="A9" s="26" t="s">
        <v>38</v>
      </c>
      <c r="B9" s="27" t="s">
        <v>417</v>
      </c>
      <c r="C9" s="28" t="s">
        <v>418</v>
      </c>
      <c r="D9" s="27" t="s">
        <v>17</v>
      </c>
      <c r="E9" s="27" t="s">
        <v>18</v>
      </c>
      <c r="F9" s="29">
        <v>36982</v>
      </c>
      <c r="G9" s="30">
        <v>600000</v>
      </c>
      <c r="H9" s="8">
        <v>5.28</v>
      </c>
      <c r="I9" s="24">
        <v>-0.08</v>
      </c>
      <c r="J9" s="8">
        <v>5.3840000000000003</v>
      </c>
      <c r="K9">
        <f t="shared" si="0"/>
        <v>600000</v>
      </c>
      <c r="L9" t="str">
        <f t="shared" si="1"/>
        <v>BUY</v>
      </c>
      <c r="M9" t="str">
        <f t="shared" si="2"/>
        <v>CALL</v>
      </c>
      <c r="N9" t="str">
        <f t="shared" si="3"/>
        <v>BUY - CALL</v>
      </c>
      <c r="O9">
        <f t="shared" si="4"/>
        <v>5.3040000000000003</v>
      </c>
      <c r="P9" s="5">
        <f t="shared" si="5"/>
        <v>0</v>
      </c>
      <c r="Q9" s="7"/>
      <c r="R9" s="7"/>
    </row>
    <row r="10" spans="1:254" x14ac:dyDescent="0.2">
      <c r="A10" s="26" t="s">
        <v>37</v>
      </c>
      <c r="B10" s="27" t="s">
        <v>419</v>
      </c>
      <c r="C10" s="28" t="s">
        <v>224</v>
      </c>
      <c r="D10" s="27" t="s">
        <v>17</v>
      </c>
      <c r="E10" s="27" t="s">
        <v>18</v>
      </c>
      <c r="F10" s="29">
        <v>36982</v>
      </c>
      <c r="G10" s="30">
        <v>600000</v>
      </c>
      <c r="H10" s="8">
        <v>5.4</v>
      </c>
      <c r="I10" s="24">
        <v>0.2</v>
      </c>
      <c r="J10" s="8">
        <v>5.3840000000000003</v>
      </c>
      <c r="K10">
        <f t="shared" si="0"/>
        <v>600000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5.5840000000000005</v>
      </c>
      <c r="P10" s="5">
        <f t="shared" si="5"/>
        <v>0</v>
      </c>
      <c r="Q10" s="7"/>
      <c r="R10" s="7"/>
    </row>
    <row r="11" spans="1:254" x14ac:dyDescent="0.2">
      <c r="A11" s="26" t="s">
        <v>32</v>
      </c>
      <c r="B11" s="27" t="s">
        <v>420</v>
      </c>
      <c r="C11" s="28" t="s">
        <v>19</v>
      </c>
      <c r="D11" s="27" t="s">
        <v>17</v>
      </c>
      <c r="E11" s="27" t="s">
        <v>20</v>
      </c>
      <c r="F11" s="29">
        <v>36982</v>
      </c>
      <c r="G11" s="30">
        <v>-1000000</v>
      </c>
      <c r="H11" s="8">
        <v>4.57</v>
      </c>
      <c r="I11" s="23">
        <v>-0.8</v>
      </c>
      <c r="J11" s="8">
        <v>5.3840000000000003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4.5840000000000005</v>
      </c>
      <c r="P11" s="5">
        <f t="shared" si="5"/>
        <v>-14000.000000000235</v>
      </c>
      <c r="Q11" s="14"/>
      <c r="R11" s="19"/>
    </row>
    <row r="12" spans="1:254" x14ac:dyDescent="0.2">
      <c r="A12" s="6" t="s">
        <v>40</v>
      </c>
      <c r="B12" t="s">
        <v>421</v>
      </c>
      <c r="C12" s="8" t="s">
        <v>19</v>
      </c>
      <c r="D12" t="s">
        <v>17</v>
      </c>
      <c r="E12" t="s">
        <v>18</v>
      </c>
      <c r="F12" s="9">
        <v>36982</v>
      </c>
      <c r="G12" s="10">
        <v>1200000</v>
      </c>
      <c r="H12" s="8">
        <v>4.57</v>
      </c>
      <c r="I12" s="24">
        <v>-0.5</v>
      </c>
      <c r="J12" s="8">
        <v>5.3840000000000003</v>
      </c>
      <c r="K12">
        <f t="shared" si="0"/>
        <v>1200000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4.8840000000000003</v>
      </c>
      <c r="P12" s="5">
        <f t="shared" si="5"/>
        <v>0</v>
      </c>
      <c r="Q12" s="7"/>
      <c r="R12" s="7"/>
    </row>
    <row r="13" spans="1:254" x14ac:dyDescent="0.2">
      <c r="A13" s="26" t="s">
        <v>40</v>
      </c>
      <c r="B13" s="27" t="s">
        <v>422</v>
      </c>
      <c r="C13" s="28" t="s">
        <v>19</v>
      </c>
      <c r="D13" s="27" t="s">
        <v>17</v>
      </c>
      <c r="E13" s="27" t="s">
        <v>20</v>
      </c>
      <c r="F13" s="29">
        <v>36982</v>
      </c>
      <c r="G13" s="30">
        <v>-1200000</v>
      </c>
      <c r="H13" s="8">
        <v>4.57</v>
      </c>
      <c r="I13" s="24">
        <v>-1</v>
      </c>
      <c r="J13" s="8">
        <v>5.3840000000000003</v>
      </c>
      <c r="K13">
        <f t="shared" si="0"/>
        <v>1200000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4.3840000000000003</v>
      </c>
      <c r="P13" s="5">
        <f t="shared" si="5"/>
        <v>0</v>
      </c>
      <c r="Q13" s="7"/>
      <c r="R13" s="7"/>
    </row>
    <row r="14" spans="1:254" x14ac:dyDescent="0.2">
      <c r="A14" t="s">
        <v>40</v>
      </c>
      <c r="B14" t="s">
        <v>423</v>
      </c>
      <c r="C14" s="8" t="s">
        <v>19</v>
      </c>
      <c r="D14" t="s">
        <v>17</v>
      </c>
      <c r="E14" t="s">
        <v>18</v>
      </c>
      <c r="F14" s="9">
        <v>36982</v>
      </c>
      <c r="G14">
        <v>900000</v>
      </c>
      <c r="H14" s="8">
        <v>4.57</v>
      </c>
      <c r="I14" s="24">
        <v>-0.5</v>
      </c>
      <c r="J14" s="8">
        <v>5.3840000000000003</v>
      </c>
      <c r="K14">
        <f t="shared" si="0"/>
        <v>900000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4.8840000000000003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424</v>
      </c>
      <c r="C15" s="8" t="s">
        <v>19</v>
      </c>
      <c r="D15" t="s">
        <v>17</v>
      </c>
      <c r="E15" t="s">
        <v>20</v>
      </c>
      <c r="F15" s="9">
        <v>36982</v>
      </c>
      <c r="G15">
        <v>-900000</v>
      </c>
      <c r="H15" s="8">
        <v>4.57</v>
      </c>
      <c r="I15" s="24">
        <v>-1</v>
      </c>
      <c r="J15" s="8">
        <v>5.3840000000000003</v>
      </c>
      <c r="K15">
        <f t="shared" si="0"/>
        <v>900000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4.3840000000000003</v>
      </c>
      <c r="P15" s="5">
        <f t="shared" si="5"/>
        <v>0</v>
      </c>
    </row>
    <row r="16" spans="1:254" x14ac:dyDescent="0.2">
      <c r="A16" s="7" t="s">
        <v>40</v>
      </c>
      <c r="B16" t="s">
        <v>425</v>
      </c>
      <c r="C16" s="8" t="s">
        <v>19</v>
      </c>
      <c r="D16" t="s">
        <v>17</v>
      </c>
      <c r="E16" t="s">
        <v>18</v>
      </c>
      <c r="F16" s="9">
        <v>36982</v>
      </c>
      <c r="G16" s="10">
        <v>900000</v>
      </c>
      <c r="H16" s="8">
        <v>4.57</v>
      </c>
      <c r="I16" s="24">
        <v>-0.35</v>
      </c>
      <c r="J16" s="8">
        <v>5.3840000000000003</v>
      </c>
      <c r="K16">
        <f t="shared" si="0"/>
        <v>900000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5.0340000000000007</v>
      </c>
      <c r="P16" s="5">
        <f t="shared" si="5"/>
        <v>0</v>
      </c>
    </row>
    <row r="17" spans="1:16" x14ac:dyDescent="0.2">
      <c r="A17" s="6" t="s">
        <v>40</v>
      </c>
      <c r="B17" t="s">
        <v>426</v>
      </c>
      <c r="C17" s="8" t="s">
        <v>19</v>
      </c>
      <c r="D17" t="s">
        <v>17</v>
      </c>
      <c r="E17" t="s">
        <v>18</v>
      </c>
      <c r="F17" s="9">
        <v>36982</v>
      </c>
      <c r="G17" s="10">
        <v>-900000</v>
      </c>
      <c r="H17" s="8">
        <v>4.57</v>
      </c>
      <c r="I17" s="24">
        <v>-0.5</v>
      </c>
      <c r="J17" s="8">
        <v>5.3840000000000003</v>
      </c>
      <c r="K17">
        <f t="shared" si="0"/>
        <v>900000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4.8840000000000003</v>
      </c>
      <c r="P17" s="5">
        <f t="shared" si="5"/>
        <v>0</v>
      </c>
    </row>
    <row r="18" spans="1:16" x14ac:dyDescent="0.2">
      <c r="A18" t="s">
        <v>51</v>
      </c>
      <c r="B18" t="s">
        <v>427</v>
      </c>
      <c r="C18" s="8" t="s">
        <v>19</v>
      </c>
      <c r="D18" t="s">
        <v>17</v>
      </c>
      <c r="E18" t="s">
        <v>18</v>
      </c>
      <c r="F18" s="9">
        <v>36982</v>
      </c>
      <c r="G18" s="10">
        <v>-900000</v>
      </c>
      <c r="H18" s="8">
        <v>4.57</v>
      </c>
      <c r="I18" s="24">
        <v>-0.5</v>
      </c>
      <c r="J18" s="8">
        <v>5.3840000000000003</v>
      </c>
      <c r="K18">
        <f t="shared" si="0"/>
        <v>900000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4.8840000000000003</v>
      </c>
      <c r="P18" s="5">
        <f t="shared" si="5"/>
        <v>0</v>
      </c>
    </row>
    <row r="19" spans="1:16" x14ac:dyDescent="0.2">
      <c r="A19" s="6" t="s">
        <v>51</v>
      </c>
      <c r="B19" t="s">
        <v>428</v>
      </c>
      <c r="C19" s="8" t="s">
        <v>19</v>
      </c>
      <c r="D19" t="s">
        <v>17</v>
      </c>
      <c r="E19" t="s">
        <v>20</v>
      </c>
      <c r="F19" s="9">
        <v>36982</v>
      </c>
      <c r="G19" s="10">
        <v>900000</v>
      </c>
      <c r="H19" s="8">
        <v>4.57</v>
      </c>
      <c r="I19" s="24">
        <v>-1</v>
      </c>
      <c r="J19" s="8">
        <v>5.3840000000000003</v>
      </c>
      <c r="K19">
        <f t="shared" si="0"/>
        <v>900000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4.3840000000000003</v>
      </c>
      <c r="P19" s="5">
        <f t="shared" si="5"/>
        <v>0</v>
      </c>
    </row>
    <row r="20" spans="1:16" x14ac:dyDescent="0.2">
      <c r="A20" s="26" t="s">
        <v>51</v>
      </c>
      <c r="B20" s="27" t="s">
        <v>429</v>
      </c>
      <c r="C20" s="28" t="s">
        <v>19</v>
      </c>
      <c r="D20" s="27" t="s">
        <v>17</v>
      </c>
      <c r="E20" s="27" t="s">
        <v>20</v>
      </c>
      <c r="F20" s="29">
        <v>36982</v>
      </c>
      <c r="G20" s="30">
        <v>900000</v>
      </c>
      <c r="H20" s="8">
        <v>4.57</v>
      </c>
      <c r="I20" s="24">
        <v>-1</v>
      </c>
      <c r="J20" s="8">
        <v>5.3840000000000003</v>
      </c>
      <c r="K20">
        <f t="shared" si="0"/>
        <v>900000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4.3840000000000003</v>
      </c>
      <c r="P20" s="5">
        <f t="shared" si="5"/>
        <v>0</v>
      </c>
    </row>
    <row r="21" spans="1:16" x14ac:dyDescent="0.2">
      <c r="A21" t="s">
        <v>51</v>
      </c>
      <c r="B21" t="s">
        <v>430</v>
      </c>
      <c r="C21" s="8" t="s">
        <v>19</v>
      </c>
      <c r="D21" t="s">
        <v>17</v>
      </c>
      <c r="E21" t="s">
        <v>18</v>
      </c>
      <c r="F21" s="9">
        <v>36982</v>
      </c>
      <c r="G21" s="10">
        <v>-900000</v>
      </c>
      <c r="H21" s="8">
        <v>4.57</v>
      </c>
      <c r="I21" s="24">
        <v>-0.5</v>
      </c>
      <c r="J21" s="8">
        <v>5.3840000000000003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4.8840000000000003</v>
      </c>
      <c r="P21" s="5">
        <f t="shared" si="5"/>
        <v>0</v>
      </c>
    </row>
    <row r="22" spans="1:16" x14ac:dyDescent="0.2">
      <c r="A22" s="26" t="s">
        <v>51</v>
      </c>
      <c r="B22" s="27" t="s">
        <v>431</v>
      </c>
      <c r="C22" s="28" t="s">
        <v>19</v>
      </c>
      <c r="D22" s="27" t="s">
        <v>17</v>
      </c>
      <c r="E22" s="27" t="s">
        <v>18</v>
      </c>
      <c r="F22" s="29">
        <v>36982</v>
      </c>
      <c r="G22" s="30">
        <v>450000</v>
      </c>
      <c r="H22" s="8">
        <v>4.57</v>
      </c>
      <c r="I22" s="24">
        <v>-0.6</v>
      </c>
      <c r="J22" s="8">
        <v>5.3840000000000003</v>
      </c>
      <c r="K22">
        <f t="shared" si="0"/>
        <v>450000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4.7840000000000007</v>
      </c>
      <c r="P22" s="5">
        <f t="shared" si="5"/>
        <v>0</v>
      </c>
    </row>
    <row r="23" spans="1:16" x14ac:dyDescent="0.2">
      <c r="A23" s="26" t="s">
        <v>51</v>
      </c>
      <c r="B23" s="27" t="s">
        <v>432</v>
      </c>
      <c r="C23" s="28" t="s">
        <v>19</v>
      </c>
      <c r="D23" s="27" t="s">
        <v>17</v>
      </c>
      <c r="E23" s="27" t="s">
        <v>18</v>
      </c>
      <c r="F23" s="29">
        <v>36982</v>
      </c>
      <c r="G23" s="30">
        <v>150000</v>
      </c>
      <c r="H23" s="8">
        <v>4.57</v>
      </c>
      <c r="I23" s="24">
        <v>-0.6</v>
      </c>
      <c r="J23" s="8">
        <v>5.3840000000000003</v>
      </c>
      <c r="K23">
        <f t="shared" si="0"/>
        <v>150000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4.7840000000000007</v>
      </c>
      <c r="P23" s="5">
        <f t="shared" si="5"/>
        <v>0</v>
      </c>
    </row>
    <row r="24" spans="1:16" x14ac:dyDescent="0.2">
      <c r="A24" s="6" t="s">
        <v>51</v>
      </c>
      <c r="B24" t="s">
        <v>433</v>
      </c>
      <c r="C24" s="8" t="s">
        <v>19</v>
      </c>
      <c r="D24" t="s">
        <v>17</v>
      </c>
      <c r="E24" t="s">
        <v>18</v>
      </c>
      <c r="F24" s="9">
        <v>36982</v>
      </c>
      <c r="G24" s="10">
        <v>-900000</v>
      </c>
      <c r="H24" s="8">
        <v>4.57</v>
      </c>
      <c r="I24" s="24">
        <v>-0.5</v>
      </c>
      <c r="J24" s="8">
        <v>5.3840000000000003</v>
      </c>
      <c r="K24">
        <f t="shared" si="0"/>
        <v>900000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4.8840000000000003</v>
      </c>
      <c r="P24" s="5">
        <f t="shared" si="5"/>
        <v>0</v>
      </c>
    </row>
    <row r="25" spans="1:16" x14ac:dyDescent="0.2">
      <c r="A25" s="6" t="s">
        <v>51</v>
      </c>
      <c r="B25" t="s">
        <v>434</v>
      </c>
      <c r="C25" s="8" t="s">
        <v>19</v>
      </c>
      <c r="D25" t="s">
        <v>17</v>
      </c>
      <c r="E25" t="s">
        <v>20</v>
      </c>
      <c r="F25" s="9">
        <v>36982</v>
      </c>
      <c r="G25" s="10">
        <v>900000</v>
      </c>
      <c r="H25" s="8">
        <v>4.57</v>
      </c>
      <c r="I25" s="24">
        <v>-1</v>
      </c>
      <c r="J25" s="8">
        <v>5.3840000000000003</v>
      </c>
      <c r="K25">
        <f t="shared" si="0"/>
        <v>900000</v>
      </c>
      <c r="L25" t="str">
        <f t="shared" si="1"/>
        <v>BUY</v>
      </c>
      <c r="M25" t="str">
        <f t="shared" si="2"/>
        <v>PUT</v>
      </c>
      <c r="N25" t="str">
        <f t="shared" si="3"/>
        <v>BUY - PUT</v>
      </c>
      <c r="O25">
        <f t="shared" si="4"/>
        <v>4.3840000000000003</v>
      </c>
      <c r="P25" s="5">
        <f t="shared" si="5"/>
        <v>0</v>
      </c>
    </row>
    <row r="26" spans="1:16" x14ac:dyDescent="0.2">
      <c r="A26" t="s">
        <v>51</v>
      </c>
      <c r="B26" t="s">
        <v>435</v>
      </c>
      <c r="C26" s="8" t="s">
        <v>19</v>
      </c>
      <c r="D26" t="s">
        <v>17</v>
      </c>
      <c r="E26" t="s">
        <v>18</v>
      </c>
      <c r="F26" s="9">
        <v>36982</v>
      </c>
      <c r="G26" s="10">
        <v>-900000</v>
      </c>
      <c r="H26" s="8">
        <v>4.57</v>
      </c>
      <c r="I26" s="24">
        <v>-0.5</v>
      </c>
      <c r="J26" s="8">
        <v>5.3840000000000003</v>
      </c>
      <c r="K26">
        <f t="shared" si="0"/>
        <v>900000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4.8840000000000003</v>
      </c>
      <c r="P26" s="5">
        <f t="shared" si="5"/>
        <v>0</v>
      </c>
    </row>
    <row r="27" spans="1:16" x14ac:dyDescent="0.2">
      <c r="A27" t="s">
        <v>51</v>
      </c>
      <c r="B27" t="s">
        <v>436</v>
      </c>
      <c r="C27" s="8" t="s">
        <v>19</v>
      </c>
      <c r="D27" t="s">
        <v>17</v>
      </c>
      <c r="E27" t="s">
        <v>20</v>
      </c>
      <c r="F27" s="9">
        <v>36982</v>
      </c>
      <c r="G27">
        <v>900000</v>
      </c>
      <c r="H27" s="8">
        <v>4.57</v>
      </c>
      <c r="I27" s="24">
        <v>-1</v>
      </c>
      <c r="J27" s="8">
        <v>5.3840000000000003</v>
      </c>
      <c r="K27">
        <f t="shared" si="0"/>
        <v>900000</v>
      </c>
      <c r="L27" t="str">
        <f t="shared" si="1"/>
        <v>BUY</v>
      </c>
      <c r="M27" t="str">
        <f t="shared" si="2"/>
        <v>PUT</v>
      </c>
      <c r="N27" t="str">
        <f t="shared" si="3"/>
        <v>BUY - PUT</v>
      </c>
      <c r="O27">
        <f t="shared" si="4"/>
        <v>4.3840000000000003</v>
      </c>
      <c r="P27" s="5">
        <f t="shared" si="5"/>
        <v>0</v>
      </c>
    </row>
    <row r="28" spans="1:16" x14ac:dyDescent="0.2">
      <c r="A28" t="s">
        <v>40</v>
      </c>
      <c r="B28" t="s">
        <v>437</v>
      </c>
      <c r="C28" s="8" t="s">
        <v>19</v>
      </c>
      <c r="D28" t="s">
        <v>17</v>
      </c>
      <c r="E28" t="s">
        <v>20</v>
      </c>
      <c r="F28" s="9">
        <v>36982</v>
      </c>
      <c r="G28" s="10">
        <v>1000000</v>
      </c>
      <c r="H28" s="8">
        <v>4.57</v>
      </c>
      <c r="I28" s="24">
        <v>-0.75</v>
      </c>
      <c r="J28" s="8">
        <v>5.3840000000000003</v>
      </c>
      <c r="K28">
        <f t="shared" si="0"/>
        <v>1000000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4.6340000000000003</v>
      </c>
      <c r="P28" s="5">
        <f t="shared" si="5"/>
        <v>64000.000000000058</v>
      </c>
    </row>
    <row r="29" spans="1:16" x14ac:dyDescent="0.2">
      <c r="A29" t="s">
        <v>40</v>
      </c>
      <c r="B29" t="s">
        <v>438</v>
      </c>
      <c r="C29" s="8" t="s">
        <v>19</v>
      </c>
      <c r="D29" t="s">
        <v>17</v>
      </c>
      <c r="E29" t="s">
        <v>20</v>
      </c>
      <c r="F29" s="9">
        <v>36982</v>
      </c>
      <c r="G29" s="10">
        <v>800000</v>
      </c>
      <c r="H29" s="8">
        <v>4.57</v>
      </c>
      <c r="I29" s="24">
        <v>-0.75</v>
      </c>
      <c r="J29" s="8">
        <v>5.3840000000000003</v>
      </c>
      <c r="K29">
        <f t="shared" si="0"/>
        <v>800000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4.6340000000000003</v>
      </c>
      <c r="P29" s="5">
        <f t="shared" si="5"/>
        <v>51200.000000000044</v>
      </c>
    </row>
    <row r="30" spans="1:16" x14ac:dyDescent="0.2">
      <c r="A30" s="7" t="s">
        <v>40</v>
      </c>
      <c r="B30" t="s">
        <v>439</v>
      </c>
      <c r="C30" t="s">
        <v>19</v>
      </c>
      <c r="D30" t="s">
        <v>17</v>
      </c>
      <c r="E30" t="s">
        <v>20</v>
      </c>
      <c r="F30" s="9">
        <v>36982</v>
      </c>
      <c r="G30" s="10">
        <v>310000</v>
      </c>
      <c r="H30" s="8">
        <v>4.57</v>
      </c>
      <c r="I30" s="24">
        <v>-1</v>
      </c>
      <c r="J30" s="8">
        <v>5.3840000000000003</v>
      </c>
      <c r="K30">
        <f t="shared" si="0"/>
        <v>310000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4.3840000000000003</v>
      </c>
      <c r="P30" s="5">
        <f t="shared" si="5"/>
        <v>0</v>
      </c>
    </row>
    <row r="31" spans="1:16" x14ac:dyDescent="0.2">
      <c r="A31" t="s">
        <v>414</v>
      </c>
      <c r="B31" t="s">
        <v>440</v>
      </c>
      <c r="C31" s="8" t="s">
        <v>19</v>
      </c>
      <c r="D31" t="s">
        <v>17</v>
      </c>
      <c r="E31" t="s">
        <v>18</v>
      </c>
      <c r="F31" s="9">
        <v>36982</v>
      </c>
      <c r="G31" s="10">
        <v>300000</v>
      </c>
      <c r="H31" s="8">
        <v>4.57</v>
      </c>
      <c r="I31" s="36">
        <v>-0.7</v>
      </c>
      <c r="J31" s="8">
        <v>5.3840000000000003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4.6840000000000002</v>
      </c>
      <c r="P31" s="5">
        <f t="shared" si="5"/>
        <v>0</v>
      </c>
    </row>
    <row r="32" spans="1:16" x14ac:dyDescent="0.2">
      <c r="A32" s="7" t="s">
        <v>514</v>
      </c>
      <c r="B32" t="s">
        <v>515</v>
      </c>
      <c r="C32" s="8" t="s">
        <v>19</v>
      </c>
      <c r="D32" t="s">
        <v>17</v>
      </c>
      <c r="E32" t="s">
        <v>20</v>
      </c>
      <c r="F32" s="9">
        <v>36982</v>
      </c>
      <c r="G32" s="10">
        <v>600000</v>
      </c>
      <c r="H32" s="8">
        <v>4.57</v>
      </c>
      <c r="I32" s="36">
        <v>-1.5</v>
      </c>
      <c r="J32" s="8">
        <v>5.3840000000000003</v>
      </c>
      <c r="K32">
        <f t="shared" si="0"/>
        <v>600000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3.8840000000000003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36982</v>
      </c>
      <c r="G33" s="30">
        <v>300000</v>
      </c>
      <c r="H33" s="8">
        <v>4.57</v>
      </c>
      <c r="I33" s="36">
        <v>-0.7</v>
      </c>
      <c r="J33" s="8">
        <v>5.3840000000000003</v>
      </c>
      <c r="K33">
        <f t="shared" si="0"/>
        <v>300000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4.6840000000000002</v>
      </c>
      <c r="P33" s="5">
        <f t="shared" si="5"/>
        <v>0</v>
      </c>
    </row>
    <row r="34" spans="1:16" x14ac:dyDescent="0.2">
      <c r="A34" s="26" t="s">
        <v>25</v>
      </c>
      <c r="B34" s="27" t="s">
        <v>441</v>
      </c>
      <c r="C34" s="28" t="s">
        <v>442</v>
      </c>
      <c r="D34" s="27" t="s">
        <v>17</v>
      </c>
      <c r="E34" s="27" t="s">
        <v>20</v>
      </c>
      <c r="F34" s="29">
        <v>36982</v>
      </c>
      <c r="G34" s="30">
        <v>1000000</v>
      </c>
      <c r="H34" s="8">
        <v>5.82</v>
      </c>
      <c r="I34" s="23">
        <v>0.28000000000000003</v>
      </c>
      <c r="J34" s="8">
        <v>5.3840000000000003</v>
      </c>
      <c r="K34">
        <f t="shared" si="0"/>
        <v>1000000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5.6640000000000006</v>
      </c>
      <c r="P34" s="5">
        <f t="shared" si="5"/>
        <v>0</v>
      </c>
    </row>
    <row r="35" spans="1:16" x14ac:dyDescent="0.2">
      <c r="A35" s="26" t="s">
        <v>443</v>
      </c>
      <c r="B35" s="27" t="s">
        <v>444</v>
      </c>
      <c r="C35" s="28" t="s">
        <v>21</v>
      </c>
      <c r="D35" s="27" t="s">
        <v>17</v>
      </c>
      <c r="E35" s="27" t="s">
        <v>18</v>
      </c>
      <c r="F35" s="29">
        <v>36982</v>
      </c>
      <c r="G35" s="30">
        <v>500000</v>
      </c>
      <c r="H35" s="8">
        <v>5.86</v>
      </c>
      <c r="I35" s="8">
        <v>0.3</v>
      </c>
      <c r="J35" s="8">
        <v>5.3840000000000003</v>
      </c>
      <c r="K35">
        <f t="shared" ref="K35:K66" si="6">ABS(G35)</f>
        <v>500000</v>
      </c>
      <c r="L35" t="str">
        <f t="shared" ref="L35:L66" si="7">IF(G35&gt;0,"BUY","SELL")</f>
        <v>BUY</v>
      </c>
      <c r="M35" t="str">
        <f t="shared" ref="M35:M66" si="8">IF(E35="C","CALL","PUT")</f>
        <v>CALL</v>
      </c>
      <c r="N35" t="str">
        <f t="shared" si="3"/>
        <v>BUY - CALL</v>
      </c>
      <c r="O35">
        <f t="shared" si="4"/>
        <v>5.6840000000000002</v>
      </c>
      <c r="P35" s="5">
        <f t="shared" ref="P35:P66" si="9">IF(N35="SELL - PUT",IF(H35-O35&gt;0,0,(H35-O35)*K35),IF(N35="BUY - CALL",IF(O35-H35&gt;0,0,(H35-O35)*K35),IF(N35="SELL - CALL",IF(O35-H35&gt;0,0,(O35-H35)*K35),IF(N35="BUY - PUT",IF(H35-O35&gt;0,0,(O35-H35)*K35)))))</f>
        <v>88000.000000000073</v>
      </c>
    </row>
    <row r="36" spans="1:16" x14ac:dyDescent="0.2">
      <c r="A36" s="26" t="s">
        <v>28</v>
      </c>
      <c r="B36" s="27" t="s">
        <v>445</v>
      </c>
      <c r="C36" s="28" t="s">
        <v>21</v>
      </c>
      <c r="D36" s="27" t="s">
        <v>17</v>
      </c>
      <c r="E36" s="27" t="s">
        <v>18</v>
      </c>
      <c r="F36" s="29">
        <v>36982</v>
      </c>
      <c r="G36" s="30">
        <v>-1000000</v>
      </c>
      <c r="H36" s="8">
        <v>5.86</v>
      </c>
      <c r="I36">
        <v>0.7</v>
      </c>
      <c r="J36" s="8">
        <v>5.3840000000000003</v>
      </c>
      <c r="K36">
        <f t="shared" si="6"/>
        <v>1000000</v>
      </c>
      <c r="L36" t="str">
        <f t="shared" si="7"/>
        <v>SELL</v>
      </c>
      <c r="M36" t="str">
        <f t="shared" si="8"/>
        <v>CALL</v>
      </c>
      <c r="N36" t="str">
        <f t="shared" si="3"/>
        <v>SELL - CALL</v>
      </c>
      <c r="O36">
        <f t="shared" si="4"/>
        <v>6.0840000000000005</v>
      </c>
      <c r="P36" s="5">
        <f t="shared" si="9"/>
        <v>0</v>
      </c>
    </row>
    <row r="37" spans="1:16" x14ac:dyDescent="0.2">
      <c r="A37" s="26" t="s">
        <v>36</v>
      </c>
      <c r="B37" s="27" t="s">
        <v>446</v>
      </c>
      <c r="C37" s="28" t="s">
        <v>21</v>
      </c>
      <c r="D37" s="27" t="s">
        <v>17</v>
      </c>
      <c r="E37" s="27" t="s">
        <v>18</v>
      </c>
      <c r="F37" s="29">
        <v>36982</v>
      </c>
      <c r="G37" s="30">
        <v>-2100000</v>
      </c>
      <c r="H37" s="8">
        <v>5.86</v>
      </c>
      <c r="I37">
        <v>0.7</v>
      </c>
      <c r="J37" s="8">
        <v>5.3840000000000003</v>
      </c>
      <c r="K37">
        <f t="shared" si="6"/>
        <v>2100000</v>
      </c>
      <c r="L37" t="str">
        <f t="shared" si="7"/>
        <v>SELL</v>
      </c>
      <c r="M37" t="str">
        <f t="shared" si="8"/>
        <v>CALL</v>
      </c>
      <c r="N37" t="str">
        <f t="shared" si="3"/>
        <v>SELL - CALL</v>
      </c>
      <c r="O37">
        <f t="shared" si="4"/>
        <v>6.0840000000000005</v>
      </c>
      <c r="P37" s="5">
        <f t="shared" si="9"/>
        <v>0</v>
      </c>
    </row>
    <row r="38" spans="1:16" x14ac:dyDescent="0.2">
      <c r="A38" s="26" t="s">
        <v>28</v>
      </c>
      <c r="B38" s="27" t="s">
        <v>447</v>
      </c>
      <c r="C38" s="28" t="s">
        <v>21</v>
      </c>
      <c r="D38" s="27" t="s">
        <v>17</v>
      </c>
      <c r="E38" s="27" t="s">
        <v>20</v>
      </c>
      <c r="F38" s="29">
        <v>36982</v>
      </c>
      <c r="G38" s="30">
        <v>-1000000</v>
      </c>
      <c r="H38" s="8">
        <v>5.86</v>
      </c>
      <c r="I38">
        <v>0.4</v>
      </c>
      <c r="J38" s="8">
        <v>5.3840000000000003</v>
      </c>
      <c r="K38">
        <f t="shared" si="6"/>
        <v>1000000</v>
      </c>
      <c r="L38" t="str">
        <f t="shared" si="7"/>
        <v>SELL</v>
      </c>
      <c r="M38" t="str">
        <f t="shared" si="8"/>
        <v>PUT</v>
      </c>
      <c r="N38" t="str">
        <f t="shared" si="3"/>
        <v>SELL - PUT</v>
      </c>
      <c r="O38">
        <f t="shared" si="4"/>
        <v>5.7840000000000007</v>
      </c>
      <c r="P38" s="5">
        <f t="shared" si="9"/>
        <v>0</v>
      </c>
    </row>
    <row r="39" spans="1:16" x14ac:dyDescent="0.2">
      <c r="A39" s="26" t="s">
        <v>28</v>
      </c>
      <c r="B39" s="27" t="s">
        <v>448</v>
      </c>
      <c r="C39" s="28" t="s">
        <v>21</v>
      </c>
      <c r="D39" s="27" t="s">
        <v>17</v>
      </c>
      <c r="E39" s="27" t="s">
        <v>18</v>
      </c>
      <c r="F39" s="29">
        <v>36982</v>
      </c>
      <c r="G39" s="30">
        <v>-1000000</v>
      </c>
      <c r="H39" s="8">
        <v>5.86</v>
      </c>
      <c r="I39">
        <v>0.7</v>
      </c>
      <c r="J39" s="8">
        <v>5.3840000000000003</v>
      </c>
      <c r="K39">
        <f t="shared" si="6"/>
        <v>1000000</v>
      </c>
      <c r="L39" t="str">
        <f t="shared" si="7"/>
        <v>SELL</v>
      </c>
      <c r="M39" t="str">
        <f t="shared" si="8"/>
        <v>CALL</v>
      </c>
      <c r="N39" t="str">
        <f t="shared" si="3"/>
        <v>SELL - CALL</v>
      </c>
      <c r="O39">
        <f t="shared" si="4"/>
        <v>6.0840000000000005</v>
      </c>
      <c r="P39" s="5">
        <f t="shared" si="9"/>
        <v>0</v>
      </c>
    </row>
    <row r="40" spans="1:16" x14ac:dyDescent="0.2">
      <c r="A40" s="6" t="s">
        <v>26</v>
      </c>
      <c r="B40" t="s">
        <v>449</v>
      </c>
      <c r="C40" s="8" t="s">
        <v>21</v>
      </c>
      <c r="D40" t="s">
        <v>17</v>
      </c>
      <c r="E40" t="s">
        <v>18</v>
      </c>
      <c r="F40" s="9">
        <v>36982</v>
      </c>
      <c r="G40" s="10">
        <v>300000</v>
      </c>
      <c r="H40" s="8">
        <v>5.86</v>
      </c>
      <c r="I40">
        <v>0.5</v>
      </c>
      <c r="J40" s="8">
        <v>5.3840000000000003</v>
      </c>
      <c r="K40">
        <f t="shared" si="6"/>
        <v>300000</v>
      </c>
      <c r="L40" t="str">
        <f t="shared" si="7"/>
        <v>BUY</v>
      </c>
      <c r="M40" t="str">
        <f t="shared" si="8"/>
        <v>CALL</v>
      </c>
      <c r="N40" t="str">
        <f t="shared" si="3"/>
        <v>BUY - CALL</v>
      </c>
      <c r="O40">
        <f t="shared" si="4"/>
        <v>5.8840000000000003</v>
      </c>
      <c r="P40" s="5">
        <f t="shared" si="9"/>
        <v>0</v>
      </c>
    </row>
    <row r="41" spans="1:16" x14ac:dyDescent="0.2">
      <c r="A41" s="6" t="s">
        <v>36</v>
      </c>
      <c r="B41" t="s">
        <v>450</v>
      </c>
      <c r="C41" s="8" t="s">
        <v>21</v>
      </c>
      <c r="D41" t="s">
        <v>17</v>
      </c>
      <c r="E41" t="s">
        <v>18</v>
      </c>
      <c r="F41" s="9">
        <v>36982</v>
      </c>
      <c r="G41" s="10">
        <v>-1200000</v>
      </c>
      <c r="H41" s="8">
        <v>5.86</v>
      </c>
      <c r="I41" s="23">
        <v>0.7</v>
      </c>
      <c r="J41" s="8">
        <v>5.3840000000000003</v>
      </c>
      <c r="K41">
        <f t="shared" si="6"/>
        <v>1200000</v>
      </c>
      <c r="L41" t="str">
        <f t="shared" si="7"/>
        <v>SELL</v>
      </c>
      <c r="M41" t="str">
        <f t="shared" si="8"/>
        <v>CALL</v>
      </c>
      <c r="N41" t="str">
        <f t="shared" si="3"/>
        <v>SELL - CALL</v>
      </c>
      <c r="O41">
        <f t="shared" si="4"/>
        <v>6.0840000000000005</v>
      </c>
      <c r="P41" s="5">
        <f t="shared" si="9"/>
        <v>0</v>
      </c>
    </row>
    <row r="42" spans="1:16" x14ac:dyDescent="0.2">
      <c r="A42" s="6" t="s">
        <v>25</v>
      </c>
      <c r="B42" t="s">
        <v>451</v>
      </c>
      <c r="C42" s="8" t="s">
        <v>21</v>
      </c>
      <c r="D42" t="s">
        <v>17</v>
      </c>
      <c r="E42" t="s">
        <v>20</v>
      </c>
      <c r="F42" s="9">
        <v>36982</v>
      </c>
      <c r="G42" s="10">
        <v>300000</v>
      </c>
      <c r="H42" s="8">
        <v>5.86</v>
      </c>
      <c r="I42" s="23">
        <v>0.3</v>
      </c>
      <c r="J42" s="8">
        <v>5.3840000000000003</v>
      </c>
      <c r="K42">
        <f t="shared" si="6"/>
        <v>300000</v>
      </c>
      <c r="L42" t="str">
        <f t="shared" si="7"/>
        <v>BUY</v>
      </c>
      <c r="M42" t="str">
        <f t="shared" si="8"/>
        <v>PUT</v>
      </c>
      <c r="N42" t="str">
        <f t="shared" si="3"/>
        <v>BUY - PUT</v>
      </c>
      <c r="O42">
        <f t="shared" si="4"/>
        <v>5.6840000000000002</v>
      </c>
      <c r="P42" s="5">
        <f t="shared" si="9"/>
        <v>0</v>
      </c>
    </row>
    <row r="43" spans="1:16" x14ac:dyDescent="0.2">
      <c r="A43" t="s">
        <v>26</v>
      </c>
      <c r="B43" t="s">
        <v>452</v>
      </c>
      <c r="C43" s="8" t="s">
        <v>21</v>
      </c>
      <c r="D43" t="s">
        <v>17</v>
      </c>
      <c r="E43" t="s">
        <v>18</v>
      </c>
      <c r="F43" s="11">
        <v>36982</v>
      </c>
      <c r="G43" s="10">
        <v>500000</v>
      </c>
      <c r="H43" s="8">
        <v>5.86</v>
      </c>
      <c r="I43" s="23">
        <v>0.7</v>
      </c>
      <c r="J43" s="8">
        <v>5.3840000000000003</v>
      </c>
      <c r="K43">
        <f t="shared" si="6"/>
        <v>500000</v>
      </c>
      <c r="L43" t="str">
        <f t="shared" si="7"/>
        <v>BUY</v>
      </c>
      <c r="M43" t="str">
        <f t="shared" si="8"/>
        <v>CALL</v>
      </c>
      <c r="N43" t="str">
        <f t="shared" si="3"/>
        <v>BUY - CALL</v>
      </c>
      <c r="O43">
        <f t="shared" si="4"/>
        <v>6.0840000000000005</v>
      </c>
      <c r="P43" s="5">
        <f t="shared" si="9"/>
        <v>0</v>
      </c>
    </row>
    <row r="44" spans="1:16" x14ac:dyDescent="0.2">
      <c r="A44" t="s">
        <v>29</v>
      </c>
      <c r="B44" t="s">
        <v>453</v>
      </c>
      <c r="C44" s="8" t="s">
        <v>21</v>
      </c>
      <c r="D44" t="s">
        <v>17</v>
      </c>
      <c r="E44" t="s">
        <v>18</v>
      </c>
      <c r="F44" s="9">
        <v>36982</v>
      </c>
      <c r="G44" s="10">
        <v>500000</v>
      </c>
      <c r="H44" s="8">
        <v>5.86</v>
      </c>
      <c r="I44" s="23">
        <v>0.5</v>
      </c>
      <c r="J44" s="8">
        <v>5.3840000000000003</v>
      </c>
      <c r="K44">
        <f t="shared" si="6"/>
        <v>500000</v>
      </c>
      <c r="L44" t="str">
        <f t="shared" si="7"/>
        <v>BUY</v>
      </c>
      <c r="M44" t="str">
        <f t="shared" si="8"/>
        <v>CALL</v>
      </c>
      <c r="N44" t="str">
        <f t="shared" si="3"/>
        <v>BUY - CALL</v>
      </c>
      <c r="O44">
        <f t="shared" si="4"/>
        <v>5.8840000000000003</v>
      </c>
      <c r="P44" s="5">
        <f t="shared" si="9"/>
        <v>0</v>
      </c>
    </row>
    <row r="45" spans="1:16" x14ac:dyDescent="0.2">
      <c r="A45" s="26" t="s">
        <v>29</v>
      </c>
      <c r="B45" s="27" t="s">
        <v>454</v>
      </c>
      <c r="C45" s="28" t="s">
        <v>21</v>
      </c>
      <c r="D45" s="27" t="s">
        <v>17</v>
      </c>
      <c r="E45" s="27" t="s">
        <v>20</v>
      </c>
      <c r="F45" s="29">
        <v>36982</v>
      </c>
      <c r="G45" s="30">
        <v>1000000</v>
      </c>
      <c r="H45" s="8">
        <v>5.86</v>
      </c>
      <c r="I45" s="23">
        <v>0.3</v>
      </c>
      <c r="J45" s="8">
        <v>5.3840000000000003</v>
      </c>
      <c r="K45">
        <f t="shared" si="6"/>
        <v>1000000</v>
      </c>
      <c r="L45" t="str">
        <f t="shared" si="7"/>
        <v>BUY</v>
      </c>
      <c r="M45" t="str">
        <f t="shared" si="8"/>
        <v>PUT</v>
      </c>
      <c r="N45" t="str">
        <f t="shared" si="3"/>
        <v>BUY - PUT</v>
      </c>
      <c r="O45">
        <f t="shared" si="4"/>
        <v>5.6840000000000002</v>
      </c>
      <c r="P45" s="5">
        <f t="shared" si="9"/>
        <v>0</v>
      </c>
    </row>
    <row r="46" spans="1:16" x14ac:dyDescent="0.2">
      <c r="A46" s="26" t="s">
        <v>26</v>
      </c>
      <c r="B46" s="27" t="s">
        <v>455</v>
      </c>
      <c r="C46" s="28" t="s">
        <v>21</v>
      </c>
      <c r="D46" s="27" t="s">
        <v>17</v>
      </c>
      <c r="E46" s="27" t="s">
        <v>18</v>
      </c>
      <c r="F46" s="29">
        <v>36982</v>
      </c>
      <c r="G46" s="30">
        <v>500000</v>
      </c>
      <c r="H46" s="8">
        <v>5.86</v>
      </c>
      <c r="I46" s="23">
        <v>0.42</v>
      </c>
      <c r="J46" s="8">
        <v>5.3840000000000003</v>
      </c>
      <c r="K46">
        <f t="shared" si="6"/>
        <v>500000</v>
      </c>
      <c r="L46" t="str">
        <f t="shared" si="7"/>
        <v>BUY</v>
      </c>
      <c r="M46" t="str">
        <f t="shared" si="8"/>
        <v>CALL</v>
      </c>
      <c r="N46" t="str">
        <f t="shared" si="3"/>
        <v>BUY - CALL</v>
      </c>
      <c r="O46">
        <f t="shared" si="4"/>
        <v>5.8040000000000003</v>
      </c>
      <c r="P46" s="5">
        <f t="shared" si="9"/>
        <v>28000.000000000025</v>
      </c>
    </row>
    <row r="47" spans="1:16" x14ac:dyDescent="0.2">
      <c r="A47" s="26" t="s">
        <v>26</v>
      </c>
      <c r="B47" s="27" t="s">
        <v>456</v>
      </c>
      <c r="C47" s="28" t="s">
        <v>21</v>
      </c>
      <c r="D47" s="27" t="s">
        <v>17</v>
      </c>
      <c r="E47" s="27" t="s">
        <v>20</v>
      </c>
      <c r="F47" s="29">
        <v>36982</v>
      </c>
      <c r="G47" s="30">
        <v>500000</v>
      </c>
      <c r="H47" s="8">
        <v>5.86</v>
      </c>
      <c r="I47" s="23">
        <v>0.42</v>
      </c>
      <c r="J47" s="8">
        <v>5.3840000000000003</v>
      </c>
      <c r="K47">
        <f t="shared" si="6"/>
        <v>500000</v>
      </c>
      <c r="L47" t="str">
        <f t="shared" si="7"/>
        <v>BUY</v>
      </c>
      <c r="M47" t="str">
        <f t="shared" si="8"/>
        <v>PUT</v>
      </c>
      <c r="N47" t="str">
        <f t="shared" si="3"/>
        <v>BUY - PUT</v>
      </c>
      <c r="O47">
        <f t="shared" si="4"/>
        <v>5.8040000000000003</v>
      </c>
      <c r="P47" s="5">
        <f t="shared" si="9"/>
        <v>0</v>
      </c>
    </row>
    <row r="48" spans="1:16" x14ac:dyDescent="0.2">
      <c r="A48" s="26" t="s">
        <v>29</v>
      </c>
      <c r="B48" s="27" t="s">
        <v>457</v>
      </c>
      <c r="C48" s="28" t="s">
        <v>21</v>
      </c>
      <c r="D48" s="27" t="s">
        <v>17</v>
      </c>
      <c r="E48" s="27" t="s">
        <v>18</v>
      </c>
      <c r="F48" s="29">
        <v>36982</v>
      </c>
      <c r="G48" s="30">
        <v>300000</v>
      </c>
      <c r="H48" s="8">
        <v>5.86</v>
      </c>
      <c r="I48" s="23">
        <v>0.5</v>
      </c>
      <c r="J48" s="8">
        <v>5.3840000000000003</v>
      </c>
      <c r="K48">
        <f t="shared" si="6"/>
        <v>300000</v>
      </c>
      <c r="L48" t="str">
        <f t="shared" si="7"/>
        <v>BUY</v>
      </c>
      <c r="M48" t="str">
        <f t="shared" si="8"/>
        <v>CALL</v>
      </c>
      <c r="N48" t="str">
        <f t="shared" si="3"/>
        <v>BUY - CALL</v>
      </c>
      <c r="O48">
        <f t="shared" si="4"/>
        <v>5.8840000000000003</v>
      </c>
      <c r="P48" s="5">
        <f t="shared" si="9"/>
        <v>0</v>
      </c>
    </row>
    <row r="49" spans="1:16" x14ac:dyDescent="0.2">
      <c r="A49" s="26" t="s">
        <v>37</v>
      </c>
      <c r="B49" s="27" t="s">
        <v>458</v>
      </c>
      <c r="C49" s="28" t="s">
        <v>21</v>
      </c>
      <c r="D49" s="27" t="s">
        <v>17</v>
      </c>
      <c r="E49" s="27" t="s">
        <v>20</v>
      </c>
      <c r="F49" s="29">
        <v>36982</v>
      </c>
      <c r="G49" s="30">
        <v>500000</v>
      </c>
      <c r="H49" s="8">
        <v>5.86</v>
      </c>
      <c r="I49" s="23">
        <v>0.3</v>
      </c>
      <c r="J49" s="8">
        <v>5.3840000000000003</v>
      </c>
      <c r="K49">
        <f t="shared" si="6"/>
        <v>500000</v>
      </c>
      <c r="L49" t="str">
        <f t="shared" si="7"/>
        <v>BUY</v>
      </c>
      <c r="M49" t="str">
        <f t="shared" si="8"/>
        <v>PUT</v>
      </c>
      <c r="N49" t="str">
        <f t="shared" si="3"/>
        <v>BUY - PUT</v>
      </c>
      <c r="O49">
        <f t="shared" si="4"/>
        <v>5.6840000000000002</v>
      </c>
      <c r="P49" s="5">
        <f t="shared" si="9"/>
        <v>0</v>
      </c>
    </row>
    <row r="50" spans="1:16" x14ac:dyDescent="0.2">
      <c r="A50" s="6" t="s">
        <v>30</v>
      </c>
      <c r="B50" t="s">
        <v>459</v>
      </c>
      <c r="C50" s="8" t="s">
        <v>21</v>
      </c>
      <c r="D50" t="s">
        <v>17</v>
      </c>
      <c r="E50" t="s">
        <v>20</v>
      </c>
      <c r="F50" s="9">
        <v>36982</v>
      </c>
      <c r="G50" s="10">
        <v>-500000</v>
      </c>
      <c r="H50" s="8">
        <v>5.86</v>
      </c>
      <c r="I50" s="24">
        <v>0.3</v>
      </c>
      <c r="J50" s="8">
        <v>5.3840000000000003</v>
      </c>
      <c r="K50">
        <f t="shared" si="6"/>
        <v>500000</v>
      </c>
      <c r="L50" t="str">
        <f t="shared" si="7"/>
        <v>SELL</v>
      </c>
      <c r="M50" t="str">
        <f t="shared" si="8"/>
        <v>PUT</v>
      </c>
      <c r="N50" t="str">
        <f t="shared" si="3"/>
        <v>SELL - PUT</v>
      </c>
      <c r="O50">
        <f t="shared" si="4"/>
        <v>5.6840000000000002</v>
      </c>
      <c r="P50" s="5">
        <f t="shared" si="9"/>
        <v>0</v>
      </c>
    </row>
    <row r="51" spans="1:16" x14ac:dyDescent="0.2">
      <c r="A51" t="s">
        <v>28</v>
      </c>
      <c r="B51" t="s">
        <v>460</v>
      </c>
      <c r="C51" s="8" t="s">
        <v>21</v>
      </c>
      <c r="D51" t="s">
        <v>17</v>
      </c>
      <c r="E51" t="s">
        <v>18</v>
      </c>
      <c r="F51" s="9">
        <v>36982</v>
      </c>
      <c r="G51" s="10">
        <v>-1500000</v>
      </c>
      <c r="H51" s="8">
        <v>5.86</v>
      </c>
      <c r="I51" s="24">
        <v>1</v>
      </c>
      <c r="J51" s="8">
        <v>5.3840000000000003</v>
      </c>
      <c r="K51">
        <f t="shared" si="6"/>
        <v>1500000</v>
      </c>
      <c r="L51" t="str">
        <f t="shared" si="7"/>
        <v>SELL</v>
      </c>
      <c r="M51" t="str">
        <f t="shared" si="8"/>
        <v>CALL</v>
      </c>
      <c r="N51" t="str">
        <f t="shared" si="3"/>
        <v>SELL - CALL</v>
      </c>
      <c r="O51">
        <f t="shared" si="4"/>
        <v>6.3840000000000003</v>
      </c>
      <c r="P51" s="5">
        <f t="shared" si="9"/>
        <v>0</v>
      </c>
    </row>
    <row r="52" spans="1:16" x14ac:dyDescent="0.2">
      <c r="A52" t="s">
        <v>36</v>
      </c>
      <c r="B52" t="s">
        <v>461</v>
      </c>
      <c r="C52" s="8" t="s">
        <v>21</v>
      </c>
      <c r="D52" t="s">
        <v>17</v>
      </c>
      <c r="E52" t="s">
        <v>18</v>
      </c>
      <c r="F52" s="9">
        <v>36982</v>
      </c>
      <c r="G52" s="10">
        <v>900000</v>
      </c>
      <c r="H52" s="8">
        <v>5.86</v>
      </c>
      <c r="I52" s="24">
        <v>1</v>
      </c>
      <c r="J52" s="8">
        <v>5.3840000000000003</v>
      </c>
      <c r="K52">
        <f t="shared" si="6"/>
        <v>900000</v>
      </c>
      <c r="L52" t="str">
        <f t="shared" si="7"/>
        <v>BUY</v>
      </c>
      <c r="M52" t="str">
        <f t="shared" si="8"/>
        <v>CALL</v>
      </c>
      <c r="N52" t="str">
        <f t="shared" si="3"/>
        <v>BUY - CALL</v>
      </c>
      <c r="O52">
        <f t="shared" si="4"/>
        <v>6.3840000000000003</v>
      </c>
      <c r="P52" s="5">
        <f t="shared" si="9"/>
        <v>0</v>
      </c>
    </row>
    <row r="53" spans="1:16" x14ac:dyDescent="0.2">
      <c r="A53" t="s">
        <v>26</v>
      </c>
      <c r="B53" t="s">
        <v>462</v>
      </c>
      <c r="C53" s="8" t="s">
        <v>21</v>
      </c>
      <c r="D53" t="s">
        <v>17</v>
      </c>
      <c r="E53" t="s">
        <v>18</v>
      </c>
      <c r="F53" s="9">
        <v>36982</v>
      </c>
      <c r="G53" s="10">
        <v>1000000</v>
      </c>
      <c r="H53" s="8">
        <v>5.86</v>
      </c>
      <c r="I53" s="24">
        <v>1</v>
      </c>
      <c r="J53" s="8">
        <v>5.3840000000000003</v>
      </c>
      <c r="K53">
        <f t="shared" si="6"/>
        <v>1000000</v>
      </c>
      <c r="L53" t="str">
        <f t="shared" si="7"/>
        <v>BUY</v>
      </c>
      <c r="M53" t="str">
        <f t="shared" si="8"/>
        <v>CALL</v>
      </c>
      <c r="N53" t="str">
        <f t="shared" si="3"/>
        <v>BUY - CALL</v>
      </c>
      <c r="O53">
        <f t="shared" si="4"/>
        <v>6.3840000000000003</v>
      </c>
      <c r="P53" s="5">
        <f t="shared" si="9"/>
        <v>0</v>
      </c>
    </row>
    <row r="54" spans="1:16" x14ac:dyDescent="0.2">
      <c r="A54" t="s">
        <v>37</v>
      </c>
      <c r="B54" t="s">
        <v>463</v>
      </c>
      <c r="C54" s="8" t="s">
        <v>21</v>
      </c>
      <c r="D54" t="s">
        <v>17</v>
      </c>
      <c r="E54" t="s">
        <v>18</v>
      </c>
      <c r="F54" s="9">
        <v>36982</v>
      </c>
      <c r="G54" s="10">
        <v>2000000</v>
      </c>
      <c r="H54" s="8">
        <v>5.86</v>
      </c>
      <c r="I54" s="36">
        <v>0.8</v>
      </c>
      <c r="J54" s="8">
        <v>5.3840000000000003</v>
      </c>
      <c r="K54">
        <f t="shared" si="6"/>
        <v>2000000</v>
      </c>
      <c r="L54" t="str">
        <f t="shared" si="7"/>
        <v>BUY</v>
      </c>
      <c r="M54" t="str">
        <f t="shared" si="8"/>
        <v>CALL</v>
      </c>
      <c r="N54" t="str">
        <f t="shared" si="3"/>
        <v>BUY - CALL</v>
      </c>
      <c r="O54">
        <f t="shared" si="4"/>
        <v>6.1840000000000002</v>
      </c>
      <c r="P54" s="5">
        <f t="shared" si="9"/>
        <v>0</v>
      </c>
    </row>
    <row r="55" spans="1:16" x14ac:dyDescent="0.2">
      <c r="A55" t="s">
        <v>46</v>
      </c>
      <c r="B55" t="s">
        <v>464</v>
      </c>
      <c r="C55" s="8" t="s">
        <v>221</v>
      </c>
      <c r="D55" t="s">
        <v>17</v>
      </c>
      <c r="E55" t="s">
        <v>18</v>
      </c>
      <c r="F55" s="9">
        <v>36982</v>
      </c>
      <c r="G55" s="10">
        <v>-600000</v>
      </c>
      <c r="H55" s="8">
        <v>5.66</v>
      </c>
      <c r="I55" s="24">
        <v>0.3</v>
      </c>
      <c r="J55" s="8">
        <v>5.3840000000000003</v>
      </c>
      <c r="K55">
        <f t="shared" si="6"/>
        <v>600000</v>
      </c>
      <c r="L55" t="str">
        <f t="shared" si="7"/>
        <v>SELL</v>
      </c>
      <c r="M55" t="str">
        <f t="shared" si="8"/>
        <v>CALL</v>
      </c>
      <c r="N55" t="str">
        <f t="shared" si="3"/>
        <v>SELL - CALL</v>
      </c>
      <c r="O55">
        <f t="shared" si="4"/>
        <v>5.6840000000000002</v>
      </c>
      <c r="P55" s="5">
        <f t="shared" si="9"/>
        <v>0</v>
      </c>
    </row>
    <row r="56" spans="1:16" x14ac:dyDescent="0.2">
      <c r="A56" s="6" t="s">
        <v>48</v>
      </c>
      <c r="B56" t="s">
        <v>465</v>
      </c>
      <c r="C56" s="8" t="s">
        <v>22</v>
      </c>
      <c r="D56" t="s">
        <v>17</v>
      </c>
      <c r="E56" t="s">
        <v>18</v>
      </c>
      <c r="F56" s="9">
        <v>36982</v>
      </c>
      <c r="G56" s="10">
        <v>600000</v>
      </c>
      <c r="H56" s="8">
        <v>5.6</v>
      </c>
      <c r="I56" s="23">
        <v>6.5000000000000002E-2</v>
      </c>
      <c r="J56" s="8">
        <v>5.3840000000000003</v>
      </c>
      <c r="K56">
        <f t="shared" si="6"/>
        <v>600000</v>
      </c>
      <c r="L56" t="str">
        <f t="shared" si="7"/>
        <v>BUY</v>
      </c>
      <c r="M56" t="str">
        <f t="shared" si="8"/>
        <v>CALL</v>
      </c>
      <c r="N56" t="str">
        <f t="shared" si="3"/>
        <v>BUY - CALL</v>
      </c>
      <c r="O56">
        <f t="shared" si="4"/>
        <v>5.4490000000000007</v>
      </c>
      <c r="P56" s="5">
        <f t="shared" si="9"/>
        <v>90599.999999999345</v>
      </c>
    </row>
    <row r="57" spans="1:16" x14ac:dyDescent="0.2">
      <c r="A57" s="6" t="s">
        <v>37</v>
      </c>
      <c r="B57" t="s">
        <v>466</v>
      </c>
      <c r="C57" s="8" t="s">
        <v>22</v>
      </c>
      <c r="D57" t="s">
        <v>17</v>
      </c>
      <c r="E57" t="s">
        <v>20</v>
      </c>
      <c r="F57" s="9">
        <v>36982</v>
      </c>
      <c r="G57" s="10">
        <v>-1000000</v>
      </c>
      <c r="H57" s="8">
        <v>5.6</v>
      </c>
      <c r="I57" s="24">
        <v>0.05</v>
      </c>
      <c r="J57" s="8">
        <v>5.3840000000000003</v>
      </c>
      <c r="K57">
        <f t="shared" si="6"/>
        <v>1000000</v>
      </c>
      <c r="L57" t="str">
        <f t="shared" si="7"/>
        <v>SELL</v>
      </c>
      <c r="M57" t="str">
        <f t="shared" si="8"/>
        <v>PUT</v>
      </c>
      <c r="N57" t="str">
        <f t="shared" si="3"/>
        <v>SELL - PUT</v>
      </c>
      <c r="O57">
        <f t="shared" si="4"/>
        <v>5.4340000000000002</v>
      </c>
      <c r="P57" s="5">
        <f t="shared" si="9"/>
        <v>0</v>
      </c>
    </row>
    <row r="58" spans="1:16" x14ac:dyDescent="0.2">
      <c r="A58" t="s">
        <v>46</v>
      </c>
      <c r="B58" t="s">
        <v>467</v>
      </c>
      <c r="C58" s="8" t="s">
        <v>22</v>
      </c>
      <c r="D58" t="s">
        <v>17</v>
      </c>
      <c r="E58" t="s">
        <v>18</v>
      </c>
      <c r="F58" s="9">
        <v>36982</v>
      </c>
      <c r="G58" s="10">
        <v>500000</v>
      </c>
      <c r="H58" s="8">
        <v>5.6</v>
      </c>
      <c r="I58" s="24">
        <v>0.2</v>
      </c>
      <c r="J58" s="8">
        <v>5.3840000000000003</v>
      </c>
      <c r="K58">
        <f t="shared" si="6"/>
        <v>500000</v>
      </c>
      <c r="L58" t="str">
        <f t="shared" si="7"/>
        <v>BUY</v>
      </c>
      <c r="M58" t="str">
        <f t="shared" si="8"/>
        <v>CALL</v>
      </c>
      <c r="N58" t="str">
        <f t="shared" si="3"/>
        <v>BUY - CALL</v>
      </c>
      <c r="O58">
        <f t="shared" si="4"/>
        <v>5.5840000000000005</v>
      </c>
      <c r="P58" s="5">
        <f t="shared" si="9"/>
        <v>7999.9999999995634</v>
      </c>
    </row>
    <row r="59" spans="1:16" x14ac:dyDescent="0.2">
      <c r="A59" t="s">
        <v>46</v>
      </c>
      <c r="B59" t="s">
        <v>468</v>
      </c>
      <c r="C59" s="8" t="s">
        <v>22</v>
      </c>
      <c r="D59" t="s">
        <v>17</v>
      </c>
      <c r="E59" t="s">
        <v>18</v>
      </c>
      <c r="F59" s="9">
        <v>36982</v>
      </c>
      <c r="G59" s="10">
        <v>-1000000</v>
      </c>
      <c r="H59" s="8">
        <v>5.6</v>
      </c>
      <c r="I59" s="24">
        <v>0.2</v>
      </c>
      <c r="J59" s="8">
        <v>5.3840000000000003</v>
      </c>
      <c r="K59">
        <f t="shared" si="6"/>
        <v>1000000</v>
      </c>
      <c r="L59" t="str">
        <f t="shared" si="7"/>
        <v>SELL</v>
      </c>
      <c r="M59" t="str">
        <f t="shared" si="8"/>
        <v>CALL</v>
      </c>
      <c r="N59" t="str">
        <f t="shared" si="3"/>
        <v>SELL - CALL</v>
      </c>
      <c r="O59">
        <f t="shared" si="4"/>
        <v>5.5840000000000005</v>
      </c>
      <c r="P59" s="5">
        <f t="shared" si="9"/>
        <v>-15999.999999999127</v>
      </c>
    </row>
    <row r="60" spans="1:16" x14ac:dyDescent="0.2">
      <c r="A60" s="26" t="s">
        <v>38</v>
      </c>
      <c r="B60" s="27" t="s">
        <v>469</v>
      </c>
      <c r="C60" s="28" t="s">
        <v>22</v>
      </c>
      <c r="D60" s="27" t="s">
        <v>17</v>
      </c>
      <c r="E60" s="27" t="s">
        <v>18</v>
      </c>
      <c r="F60" s="29">
        <v>36982</v>
      </c>
      <c r="G60" s="30">
        <v>600000</v>
      </c>
      <c r="H60" s="8">
        <v>5.6</v>
      </c>
      <c r="I60" s="24">
        <v>0.2</v>
      </c>
      <c r="J60" s="8">
        <v>5.3840000000000003</v>
      </c>
      <c r="K60">
        <f t="shared" si="6"/>
        <v>600000</v>
      </c>
      <c r="L60" t="str">
        <f t="shared" si="7"/>
        <v>BUY</v>
      </c>
      <c r="M60" t="str">
        <f t="shared" si="8"/>
        <v>CALL</v>
      </c>
      <c r="N60" t="str">
        <f t="shared" si="3"/>
        <v>BUY - CALL</v>
      </c>
      <c r="O60">
        <f t="shared" si="4"/>
        <v>5.5840000000000005</v>
      </c>
      <c r="P60" s="5">
        <f t="shared" si="9"/>
        <v>9599.9999999994761</v>
      </c>
    </row>
    <row r="61" spans="1:16" x14ac:dyDescent="0.2">
      <c r="A61" s="26" t="s">
        <v>51</v>
      </c>
      <c r="B61" s="27" t="s">
        <v>470</v>
      </c>
      <c r="C61" s="28" t="s">
        <v>22</v>
      </c>
      <c r="D61" s="27" t="s">
        <v>17</v>
      </c>
      <c r="E61" s="27" t="s">
        <v>18</v>
      </c>
      <c r="F61" s="29">
        <v>36982</v>
      </c>
      <c r="G61" s="30">
        <v>-600000</v>
      </c>
      <c r="H61" s="8">
        <v>5.6</v>
      </c>
      <c r="I61" s="24">
        <v>0.25</v>
      </c>
      <c r="J61" s="8">
        <v>5.3840000000000003</v>
      </c>
      <c r="K61">
        <f t="shared" si="6"/>
        <v>600000</v>
      </c>
      <c r="L61" t="str">
        <f t="shared" si="7"/>
        <v>SELL</v>
      </c>
      <c r="M61" t="str">
        <f t="shared" si="8"/>
        <v>CALL</v>
      </c>
      <c r="N61" t="str">
        <f t="shared" si="3"/>
        <v>SELL - CALL</v>
      </c>
      <c r="O61">
        <f t="shared" si="4"/>
        <v>5.6340000000000003</v>
      </c>
      <c r="P61" s="5">
        <f t="shared" si="9"/>
        <v>0</v>
      </c>
    </row>
    <row r="62" spans="1:16" x14ac:dyDescent="0.2">
      <c r="A62" s="26" t="s">
        <v>38</v>
      </c>
      <c r="B62" s="27" t="s">
        <v>471</v>
      </c>
      <c r="C62" s="28" t="s">
        <v>22</v>
      </c>
      <c r="D62" s="27" t="s">
        <v>17</v>
      </c>
      <c r="E62" s="27" t="s">
        <v>18</v>
      </c>
      <c r="F62" s="29">
        <v>36982</v>
      </c>
      <c r="G62" s="30">
        <v>600000</v>
      </c>
      <c r="H62" s="8">
        <v>5.6</v>
      </c>
      <c r="I62" s="24">
        <v>0.25</v>
      </c>
      <c r="J62" s="8">
        <v>5.3840000000000003</v>
      </c>
      <c r="K62">
        <f t="shared" si="6"/>
        <v>600000</v>
      </c>
      <c r="L62" t="str">
        <f t="shared" si="7"/>
        <v>BUY</v>
      </c>
      <c r="M62" t="str">
        <f t="shared" si="8"/>
        <v>CALL</v>
      </c>
      <c r="N62" t="str">
        <f t="shared" si="3"/>
        <v>BUY - CALL</v>
      </c>
      <c r="O62">
        <f t="shared" si="4"/>
        <v>5.6340000000000003</v>
      </c>
      <c r="P62" s="5">
        <f t="shared" si="9"/>
        <v>0</v>
      </c>
    </row>
    <row r="63" spans="1:16" x14ac:dyDescent="0.2">
      <c r="A63" s="26" t="s">
        <v>38</v>
      </c>
      <c r="B63" s="27" t="s">
        <v>472</v>
      </c>
      <c r="C63" s="28" t="s">
        <v>22</v>
      </c>
      <c r="D63" s="27" t="s">
        <v>17</v>
      </c>
      <c r="E63" s="27" t="s">
        <v>18</v>
      </c>
      <c r="F63" s="29">
        <v>36982</v>
      </c>
      <c r="G63" s="30">
        <v>500000</v>
      </c>
      <c r="H63" s="8">
        <v>5.6</v>
      </c>
      <c r="I63" s="24">
        <v>0.2</v>
      </c>
      <c r="J63" s="8">
        <v>5.3840000000000003</v>
      </c>
      <c r="K63">
        <f t="shared" si="6"/>
        <v>500000</v>
      </c>
      <c r="L63" t="str">
        <f t="shared" si="7"/>
        <v>BUY</v>
      </c>
      <c r="M63" t="str">
        <f t="shared" si="8"/>
        <v>CALL</v>
      </c>
      <c r="N63" t="str">
        <f t="shared" si="3"/>
        <v>BUY - CALL</v>
      </c>
      <c r="O63">
        <f t="shared" si="4"/>
        <v>5.5840000000000005</v>
      </c>
      <c r="P63" s="5">
        <f t="shared" si="9"/>
        <v>7999.9999999995634</v>
      </c>
    </row>
    <row r="64" spans="1:16" x14ac:dyDescent="0.2">
      <c r="A64" s="26" t="s">
        <v>38</v>
      </c>
      <c r="B64" s="27" t="s">
        <v>473</v>
      </c>
      <c r="C64" s="28" t="s">
        <v>22</v>
      </c>
      <c r="D64" s="27" t="s">
        <v>17</v>
      </c>
      <c r="E64" s="27" t="s">
        <v>18</v>
      </c>
      <c r="F64" s="29">
        <v>36982</v>
      </c>
      <c r="G64" s="30">
        <v>300000</v>
      </c>
      <c r="H64" s="8">
        <v>5.6</v>
      </c>
      <c r="I64" s="24">
        <v>0.2</v>
      </c>
      <c r="J64" s="8">
        <v>5.3840000000000003</v>
      </c>
      <c r="K64">
        <f t="shared" si="6"/>
        <v>300000</v>
      </c>
      <c r="L64" t="str">
        <f t="shared" si="7"/>
        <v>BUY</v>
      </c>
      <c r="M64" t="str">
        <f t="shared" si="8"/>
        <v>CALL</v>
      </c>
      <c r="N64" t="str">
        <f t="shared" si="3"/>
        <v>BUY - CALL</v>
      </c>
      <c r="O64">
        <f t="shared" si="4"/>
        <v>5.5840000000000005</v>
      </c>
      <c r="P64" s="5">
        <f t="shared" si="9"/>
        <v>4799.9999999997381</v>
      </c>
    </row>
    <row r="65" spans="1:16" x14ac:dyDescent="0.2">
      <c r="A65" s="26" t="s">
        <v>38</v>
      </c>
      <c r="B65" s="27" t="s">
        <v>474</v>
      </c>
      <c r="C65" s="28" t="s">
        <v>22</v>
      </c>
      <c r="D65" s="27" t="s">
        <v>17</v>
      </c>
      <c r="E65" s="27" t="s">
        <v>18</v>
      </c>
      <c r="F65" s="29">
        <v>36982</v>
      </c>
      <c r="G65" s="30">
        <v>-600000</v>
      </c>
      <c r="H65" s="8">
        <v>5.6</v>
      </c>
      <c r="I65" s="24">
        <v>0.15</v>
      </c>
      <c r="J65" s="8">
        <v>5.3840000000000003</v>
      </c>
      <c r="K65">
        <f t="shared" si="6"/>
        <v>600000</v>
      </c>
      <c r="L65" t="str">
        <f t="shared" si="7"/>
        <v>SELL</v>
      </c>
      <c r="M65" t="str">
        <f t="shared" si="8"/>
        <v>CALL</v>
      </c>
      <c r="N65" t="str">
        <f t="shared" si="3"/>
        <v>SELL - CALL</v>
      </c>
      <c r="O65">
        <f t="shared" si="4"/>
        <v>5.5340000000000007</v>
      </c>
      <c r="P65" s="5">
        <f t="shared" si="9"/>
        <v>-39599.999999999367</v>
      </c>
    </row>
    <row r="66" spans="1:16" x14ac:dyDescent="0.2">
      <c r="A66" s="6" t="s">
        <v>38</v>
      </c>
      <c r="B66" t="s">
        <v>475</v>
      </c>
      <c r="C66" s="8" t="s">
        <v>22</v>
      </c>
      <c r="D66" t="s">
        <v>17</v>
      </c>
      <c r="E66" t="s">
        <v>20</v>
      </c>
      <c r="F66" s="9">
        <v>36982</v>
      </c>
      <c r="G66" s="10">
        <v>-300000</v>
      </c>
      <c r="H66" s="8">
        <v>5.6</v>
      </c>
      <c r="I66" s="36">
        <v>0.08</v>
      </c>
      <c r="J66" s="8">
        <v>5.3840000000000003</v>
      </c>
      <c r="K66">
        <f t="shared" si="6"/>
        <v>300000</v>
      </c>
      <c r="L66" t="str">
        <f t="shared" si="7"/>
        <v>SELL</v>
      </c>
      <c r="M66" t="str">
        <f t="shared" si="8"/>
        <v>PUT</v>
      </c>
      <c r="N66" t="str">
        <f t="shared" si="3"/>
        <v>SELL - PUT</v>
      </c>
      <c r="O66">
        <f t="shared" si="4"/>
        <v>5.4640000000000004</v>
      </c>
      <c r="P66" s="5">
        <f t="shared" si="9"/>
        <v>0</v>
      </c>
    </row>
    <row r="67" spans="1:16" x14ac:dyDescent="0.2">
      <c r="A67" t="s">
        <v>38</v>
      </c>
      <c r="B67" t="s">
        <v>476</v>
      </c>
      <c r="C67" s="8" t="s">
        <v>22</v>
      </c>
      <c r="D67" t="s">
        <v>17</v>
      </c>
      <c r="E67" t="s">
        <v>20</v>
      </c>
      <c r="F67" s="9">
        <v>36982</v>
      </c>
      <c r="G67" s="10">
        <v>1000000</v>
      </c>
      <c r="H67" s="8">
        <v>5.6</v>
      </c>
      <c r="I67" s="36">
        <v>0.12</v>
      </c>
      <c r="J67" s="8">
        <v>5.3840000000000003</v>
      </c>
      <c r="K67">
        <f t="shared" ref="K67:K100" si="10">ABS(G67)</f>
        <v>1000000</v>
      </c>
      <c r="L67" t="str">
        <f t="shared" ref="L67:L100" si="11">IF(G67&gt;0,"BUY","SELL")</f>
        <v>BUY</v>
      </c>
      <c r="M67" t="str">
        <f t="shared" ref="M67:M100" si="12">IF(E67="C","CALL","PUT")</f>
        <v>PUT</v>
      </c>
      <c r="N67" t="str">
        <f t="shared" ref="N67:N100" si="13">CONCATENATE(L67," - ",M67)</f>
        <v>BUY - PUT</v>
      </c>
      <c r="O67">
        <f t="shared" ref="O67:O100" si="14">I67+J67</f>
        <v>5.5040000000000004</v>
      </c>
      <c r="P67" s="5">
        <f t="shared" ref="P67:P98" si="15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28</v>
      </c>
      <c r="B68" t="s">
        <v>477</v>
      </c>
      <c r="C68" s="8" t="s">
        <v>35</v>
      </c>
      <c r="D68" t="s">
        <v>17</v>
      </c>
      <c r="E68" t="s">
        <v>18</v>
      </c>
      <c r="F68" s="9">
        <v>36982</v>
      </c>
      <c r="G68" s="10">
        <v>-500000</v>
      </c>
      <c r="H68" s="8">
        <v>12.56</v>
      </c>
      <c r="I68" s="23">
        <v>1.5</v>
      </c>
      <c r="J68" s="8">
        <v>5.3840000000000003</v>
      </c>
      <c r="K68">
        <f t="shared" si="10"/>
        <v>500000</v>
      </c>
      <c r="L68" t="str">
        <f t="shared" si="11"/>
        <v>SELL</v>
      </c>
      <c r="M68" t="str">
        <f t="shared" si="12"/>
        <v>CALL</v>
      </c>
      <c r="N68" t="str">
        <f t="shared" si="13"/>
        <v>SELL - CALL</v>
      </c>
      <c r="O68">
        <f t="shared" si="14"/>
        <v>6.8840000000000003</v>
      </c>
      <c r="P68" s="5">
        <f t="shared" si="15"/>
        <v>-2838000</v>
      </c>
    </row>
    <row r="69" spans="1:16" x14ac:dyDescent="0.2">
      <c r="A69" s="26" t="s">
        <v>28</v>
      </c>
      <c r="B69" s="27" t="s">
        <v>478</v>
      </c>
      <c r="C69" s="28" t="s">
        <v>35</v>
      </c>
      <c r="D69" s="27" t="s">
        <v>17</v>
      </c>
      <c r="E69" s="27" t="s">
        <v>18</v>
      </c>
      <c r="F69" s="29">
        <v>36982</v>
      </c>
      <c r="G69" s="30">
        <v>-500000</v>
      </c>
      <c r="H69" s="8">
        <v>12.56</v>
      </c>
      <c r="I69" s="23">
        <v>1.5</v>
      </c>
      <c r="J69" s="8">
        <v>5.3840000000000003</v>
      </c>
      <c r="K69">
        <f t="shared" si="10"/>
        <v>500000</v>
      </c>
      <c r="L69" t="str">
        <f t="shared" si="11"/>
        <v>SELL</v>
      </c>
      <c r="M69" t="str">
        <f t="shared" si="12"/>
        <v>CALL</v>
      </c>
      <c r="N69" t="str">
        <f t="shared" si="13"/>
        <v>SELL - CALL</v>
      </c>
      <c r="O69">
        <f t="shared" si="14"/>
        <v>6.8840000000000003</v>
      </c>
      <c r="P69" s="5">
        <f t="shared" si="15"/>
        <v>-2838000</v>
      </c>
    </row>
    <row r="70" spans="1:16" x14ac:dyDescent="0.2">
      <c r="A70" s="26" t="s">
        <v>28</v>
      </c>
      <c r="B70" s="27" t="s">
        <v>479</v>
      </c>
      <c r="C70" s="28" t="s">
        <v>35</v>
      </c>
      <c r="D70" s="27" t="s">
        <v>17</v>
      </c>
      <c r="E70" s="27" t="s">
        <v>18</v>
      </c>
      <c r="F70" s="29">
        <v>36982</v>
      </c>
      <c r="G70" s="30">
        <v>-500000</v>
      </c>
      <c r="H70" s="8">
        <v>12.56</v>
      </c>
      <c r="I70" s="23">
        <v>1.5</v>
      </c>
      <c r="J70" s="8">
        <v>5.3840000000000003</v>
      </c>
      <c r="K70">
        <f t="shared" si="10"/>
        <v>500000</v>
      </c>
      <c r="L70" t="str">
        <f t="shared" si="11"/>
        <v>SELL</v>
      </c>
      <c r="M70" t="str">
        <f t="shared" si="12"/>
        <v>CALL</v>
      </c>
      <c r="N70" t="str">
        <f t="shared" si="13"/>
        <v>SELL - CALL</v>
      </c>
      <c r="O70">
        <f t="shared" si="14"/>
        <v>6.8840000000000003</v>
      </c>
      <c r="P70" s="5">
        <f t="shared" si="15"/>
        <v>-2838000</v>
      </c>
    </row>
    <row r="71" spans="1:16" x14ac:dyDescent="0.2">
      <c r="A71" s="26" t="s">
        <v>28</v>
      </c>
      <c r="B71" s="27" t="s">
        <v>480</v>
      </c>
      <c r="C71" s="28" t="s">
        <v>35</v>
      </c>
      <c r="D71" s="27" t="s">
        <v>17</v>
      </c>
      <c r="E71" s="27" t="s">
        <v>18</v>
      </c>
      <c r="F71" s="29">
        <v>36982</v>
      </c>
      <c r="G71" s="30">
        <v>500000</v>
      </c>
      <c r="H71" s="8">
        <v>12.56</v>
      </c>
      <c r="I71" s="23">
        <v>1</v>
      </c>
      <c r="J71" s="8">
        <v>5.3840000000000003</v>
      </c>
      <c r="K71">
        <f t="shared" si="10"/>
        <v>500000</v>
      </c>
      <c r="L71" t="str">
        <f t="shared" si="11"/>
        <v>BUY</v>
      </c>
      <c r="M71" t="str">
        <f t="shared" si="12"/>
        <v>CALL</v>
      </c>
      <c r="N71" t="str">
        <f t="shared" si="13"/>
        <v>BUY - CALL</v>
      </c>
      <c r="O71">
        <f t="shared" si="14"/>
        <v>6.3840000000000003</v>
      </c>
      <c r="P71" s="5">
        <f t="shared" si="15"/>
        <v>3088000</v>
      </c>
    </row>
    <row r="72" spans="1:16" x14ac:dyDescent="0.2">
      <c r="A72" s="26" t="s">
        <v>28</v>
      </c>
      <c r="B72" s="27" t="s">
        <v>481</v>
      </c>
      <c r="C72" s="28" t="s">
        <v>35</v>
      </c>
      <c r="D72" s="27" t="s">
        <v>17</v>
      </c>
      <c r="E72" s="27" t="s">
        <v>18</v>
      </c>
      <c r="F72" s="29">
        <v>36982</v>
      </c>
      <c r="G72" s="30">
        <v>1000000</v>
      </c>
      <c r="H72" s="8">
        <v>12.56</v>
      </c>
      <c r="I72">
        <v>1.5</v>
      </c>
      <c r="J72" s="8">
        <v>5.3840000000000003</v>
      </c>
      <c r="K72">
        <f t="shared" si="10"/>
        <v>1000000</v>
      </c>
      <c r="L72" t="str">
        <f t="shared" si="11"/>
        <v>BUY</v>
      </c>
      <c r="M72" t="str">
        <f t="shared" si="12"/>
        <v>CALL</v>
      </c>
      <c r="N72" t="str">
        <f t="shared" si="13"/>
        <v>BUY - CALL</v>
      </c>
      <c r="O72">
        <f t="shared" si="14"/>
        <v>6.8840000000000003</v>
      </c>
      <c r="P72" s="5">
        <f t="shared" si="15"/>
        <v>5676000</v>
      </c>
    </row>
    <row r="73" spans="1:16" x14ac:dyDescent="0.2">
      <c r="A73" s="26" t="s">
        <v>28</v>
      </c>
      <c r="B73" s="27" t="s">
        <v>482</v>
      </c>
      <c r="C73" s="28" t="s">
        <v>35</v>
      </c>
      <c r="D73" s="27" t="s">
        <v>17</v>
      </c>
      <c r="E73" s="27" t="s">
        <v>18</v>
      </c>
      <c r="F73" s="29">
        <v>36982</v>
      </c>
      <c r="G73" s="30">
        <v>-500000</v>
      </c>
      <c r="H73" s="8">
        <v>12.56</v>
      </c>
      <c r="I73" s="24">
        <v>1.5</v>
      </c>
      <c r="J73" s="8">
        <v>5.3840000000000003</v>
      </c>
      <c r="K73">
        <f t="shared" si="10"/>
        <v>500000</v>
      </c>
      <c r="L73" t="str">
        <f t="shared" si="11"/>
        <v>SELL</v>
      </c>
      <c r="M73" t="str">
        <f t="shared" si="12"/>
        <v>CALL</v>
      </c>
      <c r="N73" t="str">
        <f t="shared" si="13"/>
        <v>SELL - CALL</v>
      </c>
      <c r="O73">
        <f t="shared" si="14"/>
        <v>6.8840000000000003</v>
      </c>
      <c r="P73" s="5">
        <f t="shared" si="15"/>
        <v>-2838000</v>
      </c>
    </row>
    <row r="74" spans="1:16" x14ac:dyDescent="0.2">
      <c r="A74" s="26" t="s">
        <v>28</v>
      </c>
      <c r="B74" s="27" t="s">
        <v>483</v>
      </c>
      <c r="C74" s="28" t="s">
        <v>35</v>
      </c>
      <c r="D74" s="27" t="s">
        <v>17</v>
      </c>
      <c r="E74" s="27" t="s">
        <v>18</v>
      </c>
      <c r="F74" s="29">
        <v>36982</v>
      </c>
      <c r="G74" s="30">
        <v>700000</v>
      </c>
      <c r="H74" s="8">
        <v>12.56</v>
      </c>
      <c r="I74" s="24">
        <v>2</v>
      </c>
      <c r="J74" s="8">
        <v>5.3840000000000003</v>
      </c>
      <c r="K74">
        <f t="shared" si="10"/>
        <v>700000</v>
      </c>
      <c r="L74" t="str">
        <f t="shared" si="11"/>
        <v>BUY</v>
      </c>
      <c r="M74" t="str">
        <f t="shared" si="12"/>
        <v>CALL</v>
      </c>
      <c r="N74" t="str">
        <f t="shared" si="13"/>
        <v>BUY - CALL</v>
      </c>
      <c r="O74">
        <f t="shared" si="14"/>
        <v>7.3840000000000003</v>
      </c>
      <c r="P74" s="5">
        <f t="shared" si="15"/>
        <v>3623200</v>
      </c>
    </row>
    <row r="75" spans="1:16" x14ac:dyDescent="0.2">
      <c r="A75" t="s">
        <v>40</v>
      </c>
      <c r="B75" t="s">
        <v>484</v>
      </c>
      <c r="C75" s="8" t="s">
        <v>35</v>
      </c>
      <c r="D75" t="s">
        <v>17</v>
      </c>
      <c r="E75" t="s">
        <v>18</v>
      </c>
      <c r="F75" s="9">
        <v>36982</v>
      </c>
      <c r="G75" s="10">
        <v>-300000</v>
      </c>
      <c r="H75" s="8">
        <v>12.56</v>
      </c>
      <c r="I75" s="24">
        <v>3</v>
      </c>
      <c r="J75" s="8">
        <v>5.3840000000000003</v>
      </c>
      <c r="K75">
        <f t="shared" si="10"/>
        <v>300000</v>
      </c>
      <c r="L75" t="str">
        <f t="shared" si="11"/>
        <v>SELL</v>
      </c>
      <c r="M75" t="str">
        <f t="shared" si="12"/>
        <v>CALL</v>
      </c>
      <c r="N75" t="str">
        <f t="shared" si="13"/>
        <v>SELL - CALL</v>
      </c>
      <c r="O75">
        <f t="shared" si="14"/>
        <v>8.3840000000000003</v>
      </c>
      <c r="P75" s="5">
        <f t="shared" si="15"/>
        <v>-1252800</v>
      </c>
    </row>
    <row r="76" spans="1:16" x14ac:dyDescent="0.2">
      <c r="A76" t="s">
        <v>290</v>
      </c>
      <c r="B76" t="s">
        <v>485</v>
      </c>
      <c r="C76" s="8" t="s">
        <v>35</v>
      </c>
      <c r="D76" t="s">
        <v>17</v>
      </c>
      <c r="E76" t="s">
        <v>18</v>
      </c>
      <c r="F76" s="9">
        <v>36982</v>
      </c>
      <c r="G76" s="10">
        <v>500000</v>
      </c>
      <c r="H76" s="8">
        <v>12.56</v>
      </c>
      <c r="I76" s="24">
        <v>4</v>
      </c>
      <c r="J76" s="8">
        <v>5.3840000000000003</v>
      </c>
      <c r="K76">
        <f t="shared" si="10"/>
        <v>500000</v>
      </c>
      <c r="L76" t="str">
        <f t="shared" si="11"/>
        <v>BUY</v>
      </c>
      <c r="M76" t="str">
        <f t="shared" si="12"/>
        <v>CALL</v>
      </c>
      <c r="N76" t="str">
        <f t="shared" si="13"/>
        <v>BUY - CALL</v>
      </c>
      <c r="O76">
        <f t="shared" si="14"/>
        <v>9.3840000000000003</v>
      </c>
      <c r="P76" s="5">
        <f t="shared" si="15"/>
        <v>1588000</v>
      </c>
    </row>
    <row r="77" spans="1:16" x14ac:dyDescent="0.2">
      <c r="A77" t="s">
        <v>320</v>
      </c>
      <c r="B77" t="s">
        <v>486</v>
      </c>
      <c r="C77" s="8" t="s">
        <v>35</v>
      </c>
      <c r="D77" t="s">
        <v>17</v>
      </c>
      <c r="E77" t="s">
        <v>20</v>
      </c>
      <c r="F77" s="9">
        <v>36982</v>
      </c>
      <c r="G77" s="10">
        <v>300000</v>
      </c>
      <c r="H77" s="8">
        <v>12.56</v>
      </c>
      <c r="I77" s="24">
        <v>1</v>
      </c>
      <c r="J77" s="8">
        <v>5.3840000000000003</v>
      </c>
      <c r="K77">
        <f t="shared" si="10"/>
        <v>300000</v>
      </c>
      <c r="L77" t="str">
        <f t="shared" si="11"/>
        <v>BUY</v>
      </c>
      <c r="M77" t="str">
        <f t="shared" si="12"/>
        <v>PUT</v>
      </c>
      <c r="N77" t="str">
        <f t="shared" si="13"/>
        <v>BUY - PUT</v>
      </c>
      <c r="O77">
        <f t="shared" si="14"/>
        <v>6.3840000000000003</v>
      </c>
      <c r="P77" s="5">
        <f t="shared" si="15"/>
        <v>0</v>
      </c>
    </row>
    <row r="78" spans="1:16" x14ac:dyDescent="0.2">
      <c r="A78" t="s">
        <v>290</v>
      </c>
      <c r="B78" t="s">
        <v>487</v>
      </c>
      <c r="C78" s="8" t="s">
        <v>35</v>
      </c>
      <c r="D78" t="s">
        <v>17</v>
      </c>
      <c r="E78" t="s">
        <v>18</v>
      </c>
      <c r="F78" s="9">
        <v>36982</v>
      </c>
      <c r="G78" s="10">
        <v>-150000</v>
      </c>
      <c r="H78" s="8">
        <v>12.56</v>
      </c>
      <c r="I78" s="24">
        <v>5</v>
      </c>
      <c r="J78" s="8">
        <v>5.3840000000000003</v>
      </c>
      <c r="K78">
        <f t="shared" si="10"/>
        <v>150000</v>
      </c>
      <c r="L78" t="str">
        <f t="shared" si="11"/>
        <v>SELL</v>
      </c>
      <c r="M78" t="str">
        <f t="shared" si="12"/>
        <v>CALL</v>
      </c>
      <c r="N78" t="str">
        <f t="shared" si="13"/>
        <v>SELL - CALL</v>
      </c>
      <c r="O78">
        <f t="shared" si="14"/>
        <v>10.384</v>
      </c>
      <c r="P78" s="5">
        <f t="shared" si="15"/>
        <v>-326400</v>
      </c>
    </row>
    <row r="79" spans="1:16" x14ac:dyDescent="0.2">
      <c r="A79" t="s">
        <v>290</v>
      </c>
      <c r="B79" t="s">
        <v>488</v>
      </c>
      <c r="C79" s="8" t="s">
        <v>35</v>
      </c>
      <c r="D79" t="s">
        <v>17</v>
      </c>
      <c r="E79" t="s">
        <v>18</v>
      </c>
      <c r="F79" s="9">
        <v>36982</v>
      </c>
      <c r="G79" s="10">
        <v>-300000</v>
      </c>
      <c r="H79" s="8">
        <v>12.56</v>
      </c>
      <c r="I79" s="24">
        <v>5</v>
      </c>
      <c r="J79" s="8">
        <v>5.3840000000000003</v>
      </c>
      <c r="K79">
        <f t="shared" si="10"/>
        <v>300000</v>
      </c>
      <c r="L79" t="str">
        <f t="shared" si="11"/>
        <v>SELL</v>
      </c>
      <c r="M79" t="str">
        <f t="shared" si="12"/>
        <v>CALL</v>
      </c>
      <c r="N79" t="str">
        <f t="shared" si="13"/>
        <v>SELL - CALL</v>
      </c>
      <c r="O79">
        <f t="shared" si="14"/>
        <v>10.384</v>
      </c>
      <c r="P79" s="5">
        <f t="shared" si="15"/>
        <v>-652800</v>
      </c>
    </row>
    <row r="80" spans="1:16" x14ac:dyDescent="0.2">
      <c r="A80" s="26" t="s">
        <v>290</v>
      </c>
      <c r="B80" s="27" t="s">
        <v>489</v>
      </c>
      <c r="C80" s="28" t="s">
        <v>35</v>
      </c>
      <c r="D80" s="27" t="s">
        <v>17</v>
      </c>
      <c r="E80" s="27" t="s">
        <v>18</v>
      </c>
      <c r="F80" s="29">
        <v>36982</v>
      </c>
      <c r="G80" s="30">
        <v>500000</v>
      </c>
      <c r="H80" s="8">
        <v>12.56</v>
      </c>
      <c r="I80" s="24">
        <v>4</v>
      </c>
      <c r="J80" s="8">
        <v>5.3840000000000003</v>
      </c>
      <c r="K80">
        <f t="shared" si="10"/>
        <v>500000</v>
      </c>
      <c r="L80" t="str">
        <f t="shared" si="11"/>
        <v>BUY</v>
      </c>
      <c r="M80" t="str">
        <f t="shared" si="12"/>
        <v>CALL</v>
      </c>
      <c r="N80" t="str">
        <f t="shared" si="13"/>
        <v>BUY - CALL</v>
      </c>
      <c r="O80">
        <f t="shared" si="14"/>
        <v>9.3840000000000003</v>
      </c>
      <c r="P80" s="5">
        <f t="shared" si="15"/>
        <v>1588000</v>
      </c>
    </row>
    <row r="81" spans="1:16" x14ac:dyDescent="0.2">
      <c r="A81" s="26" t="s">
        <v>290</v>
      </c>
      <c r="B81" s="27" t="s">
        <v>490</v>
      </c>
      <c r="C81" s="28" t="s">
        <v>35</v>
      </c>
      <c r="D81" s="27" t="s">
        <v>17</v>
      </c>
      <c r="E81" s="27" t="s">
        <v>18</v>
      </c>
      <c r="F81" s="29">
        <v>36982</v>
      </c>
      <c r="G81" s="30">
        <v>-500000</v>
      </c>
      <c r="H81" s="8">
        <v>12.56</v>
      </c>
      <c r="I81" s="24">
        <v>5</v>
      </c>
      <c r="J81" s="8">
        <v>5.3840000000000003</v>
      </c>
      <c r="K81">
        <f t="shared" si="10"/>
        <v>500000</v>
      </c>
      <c r="L81" t="str">
        <f t="shared" si="11"/>
        <v>SELL</v>
      </c>
      <c r="M81" t="str">
        <f t="shared" si="12"/>
        <v>CALL</v>
      </c>
      <c r="N81" t="str">
        <f t="shared" si="13"/>
        <v>SELL - CALL</v>
      </c>
      <c r="O81">
        <f t="shared" si="14"/>
        <v>10.384</v>
      </c>
      <c r="P81" s="5">
        <f t="shared" si="15"/>
        <v>-1088000</v>
      </c>
    </row>
    <row r="82" spans="1:16" x14ac:dyDescent="0.2">
      <c r="A82" s="26" t="s">
        <v>290</v>
      </c>
      <c r="B82" s="27" t="s">
        <v>491</v>
      </c>
      <c r="C82" s="28" t="s">
        <v>35</v>
      </c>
      <c r="D82" s="27" t="s">
        <v>17</v>
      </c>
      <c r="E82" s="27" t="s">
        <v>18</v>
      </c>
      <c r="F82" s="29">
        <v>36982</v>
      </c>
      <c r="G82" s="30">
        <v>-300000</v>
      </c>
      <c r="H82" s="8">
        <v>12.56</v>
      </c>
      <c r="I82" s="24">
        <v>5</v>
      </c>
      <c r="J82" s="8">
        <v>5.3840000000000003</v>
      </c>
      <c r="K82">
        <f t="shared" si="10"/>
        <v>300000</v>
      </c>
      <c r="L82" t="str">
        <f t="shared" si="11"/>
        <v>SELL</v>
      </c>
      <c r="M82" t="str">
        <f t="shared" si="12"/>
        <v>CALL</v>
      </c>
      <c r="N82" t="str">
        <f t="shared" si="13"/>
        <v>SELL - CALL</v>
      </c>
      <c r="O82">
        <f t="shared" si="14"/>
        <v>10.384</v>
      </c>
      <c r="P82" s="5">
        <f t="shared" si="15"/>
        <v>-652800</v>
      </c>
    </row>
    <row r="83" spans="1:16" x14ac:dyDescent="0.2">
      <c r="A83" s="26" t="s">
        <v>290</v>
      </c>
      <c r="B83" s="27" t="s">
        <v>492</v>
      </c>
      <c r="C83" s="28" t="s">
        <v>35</v>
      </c>
      <c r="D83" s="27" t="s">
        <v>17</v>
      </c>
      <c r="E83" s="27" t="s">
        <v>20</v>
      </c>
      <c r="F83" s="29">
        <v>36982</v>
      </c>
      <c r="G83" s="30">
        <v>1150000</v>
      </c>
      <c r="H83" s="8">
        <v>12.56</v>
      </c>
      <c r="I83" s="24">
        <v>1</v>
      </c>
      <c r="J83" s="8">
        <v>5.3840000000000003</v>
      </c>
      <c r="K83">
        <f t="shared" si="10"/>
        <v>1150000</v>
      </c>
      <c r="L83" t="str">
        <f t="shared" si="11"/>
        <v>BUY</v>
      </c>
      <c r="M83" t="str">
        <f t="shared" si="12"/>
        <v>PUT</v>
      </c>
      <c r="N83" t="str">
        <f t="shared" si="13"/>
        <v>BUY - PUT</v>
      </c>
      <c r="O83">
        <f t="shared" si="14"/>
        <v>6.3840000000000003</v>
      </c>
      <c r="P83" s="5">
        <f t="shared" si="15"/>
        <v>0</v>
      </c>
    </row>
    <row r="84" spans="1:16" x14ac:dyDescent="0.2">
      <c r="A84" s="26" t="s">
        <v>47</v>
      </c>
      <c r="B84" s="27" t="s">
        <v>493</v>
      </c>
      <c r="C84" s="28" t="s">
        <v>35</v>
      </c>
      <c r="D84" s="27" t="s">
        <v>17</v>
      </c>
      <c r="E84" s="27" t="s">
        <v>20</v>
      </c>
      <c r="F84" s="29">
        <v>36982</v>
      </c>
      <c r="G84" s="30">
        <v>500000</v>
      </c>
      <c r="H84" s="8">
        <v>12.56</v>
      </c>
      <c r="I84" s="24">
        <v>2</v>
      </c>
      <c r="J84" s="8">
        <v>5.3840000000000003</v>
      </c>
      <c r="K84">
        <f t="shared" si="10"/>
        <v>500000</v>
      </c>
      <c r="L84" t="str">
        <f t="shared" si="11"/>
        <v>BUY</v>
      </c>
      <c r="M84" t="str">
        <f t="shared" si="12"/>
        <v>PUT</v>
      </c>
      <c r="N84" t="str">
        <f t="shared" si="13"/>
        <v>BUY - PUT</v>
      </c>
      <c r="O84">
        <f t="shared" si="14"/>
        <v>7.3840000000000003</v>
      </c>
      <c r="P84" s="5">
        <f t="shared" si="15"/>
        <v>0</v>
      </c>
    </row>
    <row r="85" spans="1:16" x14ac:dyDescent="0.2">
      <c r="A85" s="26" t="s">
        <v>290</v>
      </c>
      <c r="B85" s="27" t="s">
        <v>494</v>
      </c>
      <c r="C85" s="28" t="s">
        <v>35</v>
      </c>
      <c r="D85" s="27" t="s">
        <v>17</v>
      </c>
      <c r="E85" s="27" t="s">
        <v>18</v>
      </c>
      <c r="F85" s="29">
        <v>36982</v>
      </c>
      <c r="G85" s="30">
        <v>-150000</v>
      </c>
      <c r="H85" s="8">
        <v>12.56</v>
      </c>
      <c r="I85" s="24">
        <v>5</v>
      </c>
      <c r="J85" s="8">
        <v>5.3840000000000003</v>
      </c>
      <c r="K85">
        <f t="shared" si="10"/>
        <v>150000</v>
      </c>
      <c r="L85" t="str">
        <f t="shared" si="11"/>
        <v>SELL</v>
      </c>
      <c r="M85" t="str">
        <f t="shared" si="12"/>
        <v>CALL</v>
      </c>
      <c r="N85" t="str">
        <f t="shared" si="13"/>
        <v>SELL - CALL</v>
      </c>
      <c r="O85">
        <f t="shared" si="14"/>
        <v>10.384</v>
      </c>
      <c r="P85" s="5">
        <f t="shared" si="15"/>
        <v>-326400</v>
      </c>
    </row>
    <row r="86" spans="1:16" x14ac:dyDescent="0.2">
      <c r="A86" s="26" t="s">
        <v>495</v>
      </c>
      <c r="B86" s="27" t="s">
        <v>496</v>
      </c>
      <c r="C86" s="28" t="s">
        <v>35</v>
      </c>
      <c r="D86" s="27" t="s">
        <v>17</v>
      </c>
      <c r="E86" s="27" t="s">
        <v>20</v>
      </c>
      <c r="F86" s="29">
        <v>36982</v>
      </c>
      <c r="G86" s="30">
        <v>-600000</v>
      </c>
      <c r="H86" s="8">
        <v>12.56</v>
      </c>
      <c r="I86" s="24">
        <v>1</v>
      </c>
      <c r="J86" s="8">
        <v>5.3840000000000003</v>
      </c>
      <c r="K86">
        <f t="shared" si="10"/>
        <v>600000</v>
      </c>
      <c r="L86" t="str">
        <f t="shared" si="11"/>
        <v>SELL</v>
      </c>
      <c r="M86" t="str">
        <f t="shared" si="12"/>
        <v>PUT</v>
      </c>
      <c r="N86" t="str">
        <f t="shared" si="13"/>
        <v>SELL - PUT</v>
      </c>
      <c r="O86">
        <f t="shared" si="14"/>
        <v>6.3840000000000003</v>
      </c>
      <c r="P86" s="5">
        <f t="shared" si="15"/>
        <v>0</v>
      </c>
    </row>
    <row r="87" spans="1:16" x14ac:dyDescent="0.2">
      <c r="A87" s="26" t="s">
        <v>320</v>
      </c>
      <c r="B87" s="27" t="s">
        <v>497</v>
      </c>
      <c r="C87" s="28" t="s">
        <v>35</v>
      </c>
      <c r="D87" s="27" t="s">
        <v>17</v>
      </c>
      <c r="E87" s="27" t="s">
        <v>18</v>
      </c>
      <c r="F87" s="29">
        <v>36982</v>
      </c>
      <c r="G87" s="30">
        <v>-300000</v>
      </c>
      <c r="H87" s="8">
        <v>12.56</v>
      </c>
      <c r="I87" s="24">
        <v>3</v>
      </c>
      <c r="J87" s="8">
        <v>5.3840000000000003</v>
      </c>
      <c r="K87">
        <f t="shared" si="10"/>
        <v>300000</v>
      </c>
      <c r="L87" t="str">
        <f t="shared" si="11"/>
        <v>SELL</v>
      </c>
      <c r="M87" t="str">
        <f t="shared" si="12"/>
        <v>CALL</v>
      </c>
      <c r="N87" t="str">
        <f t="shared" si="13"/>
        <v>SELL - CALL</v>
      </c>
      <c r="O87">
        <f t="shared" si="14"/>
        <v>8.3840000000000003</v>
      </c>
      <c r="P87" s="5">
        <f t="shared" si="15"/>
        <v>-1252800</v>
      </c>
    </row>
    <row r="88" spans="1:16" x14ac:dyDescent="0.2">
      <c r="A88" s="26" t="s">
        <v>290</v>
      </c>
      <c r="B88" s="27" t="s">
        <v>498</v>
      </c>
      <c r="C88" s="28" t="s">
        <v>35</v>
      </c>
      <c r="D88" s="27" t="s">
        <v>17</v>
      </c>
      <c r="E88" s="27" t="s">
        <v>18</v>
      </c>
      <c r="F88" s="29">
        <v>36982</v>
      </c>
      <c r="G88" s="30">
        <v>-300000</v>
      </c>
      <c r="H88" s="8">
        <v>12.56</v>
      </c>
      <c r="I88" s="24">
        <v>3</v>
      </c>
      <c r="J88" s="8">
        <v>5.3840000000000003</v>
      </c>
      <c r="K88">
        <f t="shared" si="10"/>
        <v>300000</v>
      </c>
      <c r="L88" t="str">
        <f t="shared" si="11"/>
        <v>SELL</v>
      </c>
      <c r="M88" t="str">
        <f t="shared" si="12"/>
        <v>CALL</v>
      </c>
      <c r="N88" t="str">
        <f t="shared" si="13"/>
        <v>SELL - CALL</v>
      </c>
      <c r="O88">
        <f t="shared" si="14"/>
        <v>8.3840000000000003</v>
      </c>
      <c r="P88" s="5">
        <f t="shared" si="15"/>
        <v>-1252800</v>
      </c>
    </row>
    <row r="89" spans="1:16" x14ac:dyDescent="0.2">
      <c r="A89" s="26" t="s">
        <v>290</v>
      </c>
      <c r="B89" s="27" t="s">
        <v>499</v>
      </c>
      <c r="C89" s="28" t="s">
        <v>35</v>
      </c>
      <c r="D89" s="27" t="s">
        <v>17</v>
      </c>
      <c r="E89" s="27" t="s">
        <v>18</v>
      </c>
      <c r="F89" s="29">
        <v>36982</v>
      </c>
      <c r="G89" s="30">
        <v>-500000</v>
      </c>
      <c r="H89" s="8">
        <v>12.56</v>
      </c>
      <c r="I89" s="24">
        <v>3</v>
      </c>
      <c r="J89" s="8">
        <v>5.3840000000000003</v>
      </c>
      <c r="K89">
        <f t="shared" si="10"/>
        <v>500000</v>
      </c>
      <c r="L89" t="str">
        <f t="shared" si="11"/>
        <v>SELL</v>
      </c>
      <c r="M89" t="str">
        <f t="shared" si="12"/>
        <v>CALL</v>
      </c>
      <c r="N89" t="str">
        <f t="shared" si="13"/>
        <v>SELL - CALL</v>
      </c>
      <c r="O89">
        <f t="shared" si="14"/>
        <v>8.3840000000000003</v>
      </c>
      <c r="P89" s="5">
        <f t="shared" si="15"/>
        <v>-2088000</v>
      </c>
    </row>
    <row r="90" spans="1:16" x14ac:dyDescent="0.2">
      <c r="A90" s="26" t="s">
        <v>290</v>
      </c>
      <c r="B90" s="27" t="s">
        <v>500</v>
      </c>
      <c r="C90" s="28" t="s">
        <v>35</v>
      </c>
      <c r="D90" s="27" t="s">
        <v>17</v>
      </c>
      <c r="E90" s="27" t="s">
        <v>18</v>
      </c>
      <c r="F90" s="29">
        <v>36982</v>
      </c>
      <c r="G90" s="30">
        <v>-300000</v>
      </c>
      <c r="H90" s="8">
        <v>12.56</v>
      </c>
      <c r="I90" s="24">
        <v>4</v>
      </c>
      <c r="J90" s="8">
        <v>5.3840000000000003</v>
      </c>
      <c r="K90">
        <f t="shared" si="10"/>
        <v>300000</v>
      </c>
      <c r="L90" t="str">
        <f t="shared" si="11"/>
        <v>SELL</v>
      </c>
      <c r="M90" t="str">
        <f t="shared" si="12"/>
        <v>CALL</v>
      </c>
      <c r="N90" t="str">
        <f t="shared" si="13"/>
        <v>SELL - CALL</v>
      </c>
      <c r="O90">
        <f t="shared" si="14"/>
        <v>9.3840000000000003</v>
      </c>
      <c r="P90" s="5">
        <f t="shared" si="15"/>
        <v>-952800</v>
      </c>
    </row>
    <row r="91" spans="1:16" x14ac:dyDescent="0.2">
      <c r="A91" s="6" t="s">
        <v>290</v>
      </c>
      <c r="B91" t="s">
        <v>501</v>
      </c>
      <c r="C91" s="8" t="s">
        <v>35</v>
      </c>
      <c r="D91" t="s">
        <v>17</v>
      </c>
      <c r="E91" t="s">
        <v>18</v>
      </c>
      <c r="F91" s="9">
        <v>36982</v>
      </c>
      <c r="G91" s="10">
        <v>300000</v>
      </c>
      <c r="H91" s="8">
        <v>12.56</v>
      </c>
      <c r="I91" s="24">
        <v>5</v>
      </c>
      <c r="J91" s="8">
        <v>5.3840000000000003</v>
      </c>
      <c r="K91">
        <f t="shared" si="10"/>
        <v>300000</v>
      </c>
      <c r="L91" t="str">
        <f t="shared" si="11"/>
        <v>BUY</v>
      </c>
      <c r="M91" t="str">
        <f t="shared" si="12"/>
        <v>CALL</v>
      </c>
      <c r="N91" t="str">
        <f t="shared" si="13"/>
        <v>BUY - CALL</v>
      </c>
      <c r="O91">
        <f t="shared" si="14"/>
        <v>10.384</v>
      </c>
      <c r="P91" s="5">
        <f t="shared" si="15"/>
        <v>652800</v>
      </c>
    </row>
    <row r="92" spans="1:16" x14ac:dyDescent="0.2">
      <c r="A92" s="6" t="s">
        <v>290</v>
      </c>
      <c r="B92" t="s">
        <v>502</v>
      </c>
      <c r="C92" s="8" t="s">
        <v>35</v>
      </c>
      <c r="D92" t="s">
        <v>17</v>
      </c>
      <c r="E92" t="s">
        <v>18</v>
      </c>
      <c r="F92" s="9">
        <v>36982</v>
      </c>
      <c r="G92" s="10">
        <v>500000</v>
      </c>
      <c r="H92" s="8">
        <v>12.56</v>
      </c>
      <c r="I92" s="24">
        <v>5</v>
      </c>
      <c r="J92" s="8">
        <v>5.3840000000000003</v>
      </c>
      <c r="K92">
        <f t="shared" si="10"/>
        <v>500000</v>
      </c>
      <c r="L92" t="str">
        <f t="shared" si="11"/>
        <v>BUY</v>
      </c>
      <c r="M92" t="str">
        <f t="shared" si="12"/>
        <v>CALL</v>
      </c>
      <c r="N92" t="str">
        <f t="shared" si="13"/>
        <v>BUY - CALL</v>
      </c>
      <c r="O92">
        <f t="shared" si="14"/>
        <v>10.384</v>
      </c>
      <c r="P92" s="5">
        <f t="shared" si="15"/>
        <v>1088000</v>
      </c>
    </row>
    <row r="93" spans="1:16" x14ac:dyDescent="0.2">
      <c r="A93" s="6" t="s">
        <v>290</v>
      </c>
      <c r="B93" t="s">
        <v>503</v>
      </c>
      <c r="C93" s="8" t="s">
        <v>35</v>
      </c>
      <c r="D93" t="s">
        <v>17</v>
      </c>
      <c r="E93" t="s">
        <v>18</v>
      </c>
      <c r="F93" s="9">
        <v>36982</v>
      </c>
      <c r="G93" s="10">
        <v>-500000</v>
      </c>
      <c r="H93" s="8">
        <v>12.56</v>
      </c>
      <c r="I93" s="24">
        <v>8</v>
      </c>
      <c r="J93" s="8">
        <v>5.3840000000000003</v>
      </c>
      <c r="K93">
        <f t="shared" si="10"/>
        <v>500000</v>
      </c>
      <c r="L93" t="str">
        <f t="shared" si="11"/>
        <v>SELL</v>
      </c>
      <c r="M93" t="str">
        <f t="shared" si="12"/>
        <v>CALL</v>
      </c>
      <c r="N93" t="str">
        <f t="shared" si="13"/>
        <v>SELL - CALL</v>
      </c>
      <c r="O93">
        <f t="shared" si="14"/>
        <v>13.384</v>
      </c>
      <c r="P93" s="5">
        <f t="shared" si="15"/>
        <v>0</v>
      </c>
    </row>
    <row r="94" spans="1:16" x14ac:dyDescent="0.2">
      <c r="A94" s="6" t="s">
        <v>40</v>
      </c>
      <c r="B94" t="s">
        <v>504</v>
      </c>
      <c r="C94" s="8" t="s">
        <v>35</v>
      </c>
      <c r="D94" t="s">
        <v>17</v>
      </c>
      <c r="E94" t="s">
        <v>18</v>
      </c>
      <c r="F94" s="9">
        <v>36982</v>
      </c>
      <c r="G94" s="10">
        <v>300000</v>
      </c>
      <c r="H94" s="8">
        <v>12.56</v>
      </c>
      <c r="I94" s="24">
        <v>3</v>
      </c>
      <c r="J94" s="8">
        <v>5.3840000000000003</v>
      </c>
      <c r="K94">
        <f t="shared" si="10"/>
        <v>300000</v>
      </c>
      <c r="L94" t="str">
        <f t="shared" si="11"/>
        <v>BUY</v>
      </c>
      <c r="M94" t="str">
        <f t="shared" si="12"/>
        <v>CALL</v>
      </c>
      <c r="N94" t="str">
        <f t="shared" si="13"/>
        <v>BUY - CALL</v>
      </c>
      <c r="O94">
        <f t="shared" si="14"/>
        <v>8.3840000000000003</v>
      </c>
      <c r="P94" s="5">
        <f t="shared" si="15"/>
        <v>1252800</v>
      </c>
    </row>
    <row r="95" spans="1:16" x14ac:dyDescent="0.2">
      <c r="A95" s="6" t="s">
        <v>290</v>
      </c>
      <c r="B95" t="s">
        <v>505</v>
      </c>
      <c r="C95" s="8" t="s">
        <v>35</v>
      </c>
      <c r="D95" t="s">
        <v>17</v>
      </c>
      <c r="E95" t="s">
        <v>20</v>
      </c>
      <c r="F95" s="9">
        <v>36982</v>
      </c>
      <c r="G95" s="10">
        <v>500000</v>
      </c>
      <c r="H95" s="8">
        <v>12.56</v>
      </c>
      <c r="I95" s="24">
        <v>2</v>
      </c>
      <c r="J95" s="8">
        <v>5.3840000000000003</v>
      </c>
      <c r="K95">
        <f t="shared" si="10"/>
        <v>500000</v>
      </c>
      <c r="L95" t="str">
        <f t="shared" si="11"/>
        <v>BUY</v>
      </c>
      <c r="M95" t="str">
        <f t="shared" si="12"/>
        <v>PUT</v>
      </c>
      <c r="N95" t="str">
        <f t="shared" si="13"/>
        <v>BUY - PUT</v>
      </c>
      <c r="O95">
        <f t="shared" si="14"/>
        <v>7.3840000000000003</v>
      </c>
      <c r="P95" s="5">
        <f t="shared" si="15"/>
        <v>0</v>
      </c>
    </row>
    <row r="96" spans="1:16" x14ac:dyDescent="0.2">
      <c r="A96" s="6" t="s">
        <v>290</v>
      </c>
      <c r="B96" t="s">
        <v>506</v>
      </c>
      <c r="C96" s="8" t="s">
        <v>35</v>
      </c>
      <c r="D96" t="s">
        <v>17</v>
      </c>
      <c r="E96" t="s">
        <v>18</v>
      </c>
      <c r="F96" s="9">
        <v>36982</v>
      </c>
      <c r="G96" s="10">
        <v>300000</v>
      </c>
      <c r="H96" s="8">
        <v>12.56</v>
      </c>
      <c r="I96" s="24">
        <v>5</v>
      </c>
      <c r="J96" s="8">
        <v>5.3840000000000003</v>
      </c>
      <c r="K96">
        <f t="shared" si="10"/>
        <v>300000</v>
      </c>
      <c r="L96" t="str">
        <f t="shared" si="11"/>
        <v>BUY</v>
      </c>
      <c r="M96" t="str">
        <f t="shared" si="12"/>
        <v>CALL</v>
      </c>
      <c r="N96" t="str">
        <f t="shared" si="13"/>
        <v>BUY - CALL</v>
      </c>
      <c r="O96">
        <f t="shared" si="14"/>
        <v>10.384</v>
      </c>
      <c r="P96" s="5">
        <f t="shared" si="15"/>
        <v>652800</v>
      </c>
    </row>
    <row r="97" spans="1:16" x14ac:dyDescent="0.2">
      <c r="A97" s="6" t="s">
        <v>290</v>
      </c>
      <c r="B97" t="s">
        <v>507</v>
      </c>
      <c r="C97" s="8" t="s">
        <v>35</v>
      </c>
      <c r="D97" t="s">
        <v>17</v>
      </c>
      <c r="E97" t="s">
        <v>20</v>
      </c>
      <c r="F97" s="9">
        <v>36982</v>
      </c>
      <c r="G97" s="10">
        <v>500000</v>
      </c>
      <c r="H97" s="8">
        <v>12.56</v>
      </c>
      <c r="I97" s="24">
        <v>5</v>
      </c>
      <c r="J97" s="8">
        <v>5.3840000000000003</v>
      </c>
      <c r="K97">
        <f t="shared" si="10"/>
        <v>500000</v>
      </c>
      <c r="L97" t="str">
        <f t="shared" si="11"/>
        <v>BUY</v>
      </c>
      <c r="M97" t="str">
        <f t="shared" si="12"/>
        <v>PUT</v>
      </c>
      <c r="N97" t="str">
        <f t="shared" si="13"/>
        <v>BUY - PUT</v>
      </c>
      <c r="O97">
        <f t="shared" si="14"/>
        <v>10.384</v>
      </c>
      <c r="P97" s="5">
        <f t="shared" si="15"/>
        <v>0</v>
      </c>
    </row>
    <row r="98" spans="1:16" x14ac:dyDescent="0.2">
      <c r="A98" t="s">
        <v>290</v>
      </c>
      <c r="B98" t="s">
        <v>508</v>
      </c>
      <c r="C98" s="8" t="s">
        <v>35</v>
      </c>
      <c r="D98" t="s">
        <v>17</v>
      </c>
      <c r="E98" t="s">
        <v>20</v>
      </c>
      <c r="F98" s="9">
        <v>36982</v>
      </c>
      <c r="G98" s="10">
        <v>1500000</v>
      </c>
      <c r="H98" s="8">
        <v>12.56</v>
      </c>
      <c r="I98" s="24">
        <v>5</v>
      </c>
      <c r="J98" s="8">
        <v>5.3840000000000003</v>
      </c>
      <c r="K98">
        <f t="shared" si="10"/>
        <v>1500000</v>
      </c>
      <c r="L98" t="str">
        <f t="shared" si="11"/>
        <v>BUY</v>
      </c>
      <c r="M98" t="str">
        <f t="shared" si="12"/>
        <v>PUT</v>
      </c>
      <c r="N98" t="str">
        <f t="shared" si="13"/>
        <v>BUY - PUT</v>
      </c>
      <c r="O98">
        <f t="shared" si="14"/>
        <v>10.384</v>
      </c>
      <c r="P98" s="5">
        <f t="shared" si="15"/>
        <v>0</v>
      </c>
    </row>
    <row r="99" spans="1:16" x14ac:dyDescent="0.2">
      <c r="A99" t="s">
        <v>290</v>
      </c>
      <c r="B99" t="s">
        <v>509</v>
      </c>
      <c r="C99" s="8" t="s">
        <v>35</v>
      </c>
      <c r="D99" t="s">
        <v>17</v>
      </c>
      <c r="E99" t="s">
        <v>20</v>
      </c>
      <c r="F99" s="9">
        <v>36982</v>
      </c>
      <c r="G99" s="10">
        <v>1000000</v>
      </c>
      <c r="H99" s="8">
        <v>12.56</v>
      </c>
      <c r="I99" s="24">
        <v>5</v>
      </c>
      <c r="J99" s="8">
        <v>5.3840000000000003</v>
      </c>
      <c r="K99">
        <f t="shared" si="10"/>
        <v>1000000</v>
      </c>
      <c r="L99" t="str">
        <f t="shared" si="11"/>
        <v>BUY</v>
      </c>
      <c r="M99" t="str">
        <f t="shared" si="12"/>
        <v>PUT</v>
      </c>
      <c r="N99" t="str">
        <f t="shared" si="13"/>
        <v>BUY - PUT</v>
      </c>
      <c r="O99">
        <f t="shared" si="14"/>
        <v>10.384</v>
      </c>
      <c r="P99" s="5">
        <f>IF(N99="SELL - PUT",IF(H99-O99&gt;0,0,(H99-O99)*K99),IF(N99="BUY - CALL",IF(O99-H99&gt;0,0,(H99-O99)*K99),IF(N99="SELL - CALL",IF(O99-H99&gt;0,0,(O99-H99)*K99),IF(N99="BUY - PUT",IF(H99-O99&gt;0,0,(O99-H99)*K99)))))</f>
        <v>0</v>
      </c>
    </row>
    <row r="100" spans="1:16" x14ac:dyDescent="0.2">
      <c r="A100" t="s">
        <v>510</v>
      </c>
      <c r="B100" t="s">
        <v>511</v>
      </c>
      <c r="C100" s="8" t="s">
        <v>35</v>
      </c>
      <c r="D100" t="s">
        <v>17</v>
      </c>
      <c r="E100" t="s">
        <v>20</v>
      </c>
      <c r="F100" s="9">
        <v>36982</v>
      </c>
      <c r="G100" s="10">
        <v>-2000000</v>
      </c>
      <c r="H100" s="8">
        <v>12.56</v>
      </c>
      <c r="I100" s="24">
        <v>5</v>
      </c>
      <c r="J100" s="8">
        <v>5.3840000000000003</v>
      </c>
      <c r="K100">
        <f t="shared" si="10"/>
        <v>2000000</v>
      </c>
      <c r="L100" t="str">
        <f t="shared" si="11"/>
        <v>SELL</v>
      </c>
      <c r="M100" t="str">
        <f t="shared" si="12"/>
        <v>PUT</v>
      </c>
      <c r="N100" t="str">
        <f t="shared" si="13"/>
        <v>SELL - PUT</v>
      </c>
      <c r="O100">
        <f t="shared" si="14"/>
        <v>10.384</v>
      </c>
      <c r="P100" s="5">
        <f>IF(N100="SELL - PUT",IF(H100-O100&gt;0,0,(H100-O100)*K100),IF(N100="BUY - CALL",IF(O100-H100&gt;0,0,(H100-O100)*K100),IF(N100="SELL - CALL",IF(O100-H100&gt;0,0,(O100-H100)*K100),IF(N100="BUY - PUT",IF(H100-O100&gt;0,0,(O100-H100)*K100)))))</f>
        <v>0</v>
      </c>
    </row>
    <row r="101" spans="1:16" x14ac:dyDescent="0.2">
      <c r="A101" s="6" t="s">
        <v>411</v>
      </c>
      <c r="B101" t="s">
        <v>512</v>
      </c>
      <c r="C101" s="8" t="s">
        <v>35</v>
      </c>
      <c r="D101" t="s">
        <v>17</v>
      </c>
      <c r="E101" t="s">
        <v>20</v>
      </c>
      <c r="F101" s="9">
        <v>36982</v>
      </c>
      <c r="G101" s="10">
        <v>-300000</v>
      </c>
      <c r="H101" s="8">
        <v>12.56</v>
      </c>
      <c r="I101" s="36">
        <v>1</v>
      </c>
      <c r="J101" s="8">
        <v>5.3840000000000003</v>
      </c>
      <c r="K101">
        <f>ABS(G101)</f>
        <v>300000</v>
      </c>
      <c r="L101" t="str">
        <f>IF(G101&gt;0,"BUY","SELL")</f>
        <v>SELL</v>
      </c>
      <c r="M101" t="str">
        <f>IF(E101="C","CALL","PUT")</f>
        <v>PUT</v>
      </c>
      <c r="N101" t="str">
        <f>CONCATENATE(L101," - ",M101)</f>
        <v>SELL - PUT</v>
      </c>
      <c r="O101">
        <f>I101+J101</f>
        <v>6.3840000000000003</v>
      </c>
      <c r="P101" s="5">
        <f>IF(N101="SELL - PUT",IF(H101-O101&gt;0,0,(H101-O101)*K101),IF(N101="BUY - CALL",IF(O101-H101&gt;0,0,(H101-O101)*K101),IF(N101="SELL - CALL",IF(O101-H101&gt;0,0,(O101-H101)*K101),IF(N101="BUY - PUT",IF(H101-O101&gt;0,0,(O101-H101)*K101)))))</f>
        <v>0</v>
      </c>
    </row>
    <row r="102" spans="1:16" ht="13.5" thickBot="1" x14ac:dyDescent="0.25">
      <c r="A102" t="s">
        <v>495</v>
      </c>
      <c r="B102" t="s">
        <v>513</v>
      </c>
      <c r="C102" s="8" t="s">
        <v>35</v>
      </c>
      <c r="D102" t="s">
        <v>17</v>
      </c>
      <c r="E102" t="s">
        <v>18</v>
      </c>
      <c r="F102" s="9">
        <v>36982</v>
      </c>
      <c r="G102" s="10">
        <v>-300000</v>
      </c>
      <c r="H102" s="8">
        <v>12.56</v>
      </c>
      <c r="I102" s="36">
        <v>5</v>
      </c>
      <c r="J102" s="8">
        <v>5.3840000000000003</v>
      </c>
      <c r="K102">
        <f>ABS(G102)</f>
        <v>300000</v>
      </c>
      <c r="L102" t="str">
        <f>IF(G102&gt;0,"BUY","SELL")</f>
        <v>SELL</v>
      </c>
      <c r="M102" t="str">
        <f>IF(E102="C","CALL","PUT")</f>
        <v>CALL</v>
      </c>
      <c r="N102" t="str">
        <f>CONCATENATE(L102," - ",M102)</f>
        <v>SELL - CALL</v>
      </c>
      <c r="O102">
        <f>I102+J102</f>
        <v>10.384</v>
      </c>
      <c r="P102" s="5">
        <f>IF(N102="SELL - PUT",IF(H102-O102&gt;0,0,(H102-O102)*K102),IF(N102="BUY - CALL",IF(O102-H102&gt;0,0,(H102-O102)*K102),IF(N102="SELL - CALL",IF(O102-H102&gt;0,0,(O102-H102)*K102),IF(N102="BUY - PUT",IF(H102-O102&gt;0,0,(O102-H102)*K102)))))</f>
        <v>-652800</v>
      </c>
    </row>
    <row r="103" spans="1:16" ht="13.5" thickBot="1" x14ac:dyDescent="0.25">
      <c r="A103" s="20"/>
      <c r="B103" s="21"/>
      <c r="C103" s="21"/>
      <c r="D103" s="21"/>
      <c r="E103" s="21"/>
      <c r="F103" s="21"/>
      <c r="G103" s="34"/>
      <c r="H103" s="21"/>
      <c r="I103" s="32"/>
      <c r="J103" s="21"/>
      <c r="K103" s="21"/>
      <c r="L103" s="21"/>
      <c r="M103" s="21"/>
      <c r="N103" s="21"/>
      <c r="O103" s="33"/>
      <c r="P103" s="37">
        <f>SUM(P3:P102)</f>
        <v>-2035400</v>
      </c>
    </row>
    <row r="104" spans="1:16" x14ac:dyDescent="0.2">
      <c r="G104" s="10"/>
      <c r="H104" s="8"/>
      <c r="I104" s="24"/>
      <c r="J104" s="8"/>
      <c r="P104" s="5"/>
    </row>
    <row r="105" spans="1:16" x14ac:dyDescent="0.2">
      <c r="G105" s="10"/>
      <c r="H105" s="8"/>
      <c r="I105" s="23"/>
      <c r="J105" s="8"/>
      <c r="P105" s="5"/>
    </row>
    <row r="106" spans="1:16" x14ac:dyDescent="0.2">
      <c r="H106" s="8"/>
      <c r="J106" s="8"/>
      <c r="P106" s="5"/>
    </row>
    <row r="107" spans="1:16" x14ac:dyDescent="0.2">
      <c r="G107" s="10"/>
      <c r="H107" s="8"/>
      <c r="I107" s="23"/>
      <c r="J107" s="8"/>
      <c r="P107" s="5"/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90" workbookViewId="0">
      <selection activeCell="A107" sqref="A107:IV10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37012</v>
      </c>
      <c r="G3" s="10">
        <v>620000</v>
      </c>
      <c r="H3" s="47">
        <v>4.91</v>
      </c>
      <c r="I3" s="35">
        <v>0.05</v>
      </c>
      <c r="J3" s="8">
        <v>4.891</v>
      </c>
      <c r="K3">
        <f t="shared" ref="K3:K34" si="0">ABS(G3)</f>
        <v>620000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4.9409999999999998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19219.999999999811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37012</v>
      </c>
      <c r="G4" s="10">
        <v>310000</v>
      </c>
      <c r="H4" s="47">
        <v>4.91</v>
      </c>
      <c r="I4" s="24">
        <v>0.14000000000000001</v>
      </c>
      <c r="J4" s="8">
        <f>J3</f>
        <v>4.891</v>
      </c>
      <c r="K4">
        <f t="shared" si="0"/>
        <v>310000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5.0309999999999997</v>
      </c>
      <c r="P4" s="5">
        <f t="shared" si="5"/>
        <v>37509.999999999862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37012</v>
      </c>
      <c r="G5" s="10">
        <v>310000</v>
      </c>
      <c r="H5" s="47">
        <v>4.91</v>
      </c>
      <c r="I5" s="24">
        <v>0.15</v>
      </c>
      <c r="J5" s="8">
        <f t="shared" ref="J5:J68" si="6">J4</f>
        <v>4.891</v>
      </c>
      <c r="K5">
        <f t="shared" si="0"/>
        <v>310000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5.0410000000000004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37012</v>
      </c>
      <c r="G6" s="10">
        <v>600000</v>
      </c>
      <c r="H6" s="47">
        <v>4.91</v>
      </c>
      <c r="I6" s="24">
        <v>0.05</v>
      </c>
      <c r="J6" s="8">
        <f t="shared" si="6"/>
        <v>4.891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4.9409999999999998</v>
      </c>
      <c r="P6" s="5">
        <f t="shared" si="5"/>
        <v>18599.999999999818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37012</v>
      </c>
      <c r="G7" s="10">
        <v>620000</v>
      </c>
      <c r="H7" s="47">
        <v>4.91</v>
      </c>
      <c r="I7" s="24">
        <v>0.18</v>
      </c>
      <c r="J7" s="8">
        <f t="shared" si="6"/>
        <v>4.891</v>
      </c>
      <c r="K7">
        <f t="shared" si="0"/>
        <v>620000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5.0709999999999997</v>
      </c>
      <c r="P7" s="5">
        <f t="shared" si="5"/>
        <v>99819.999999999738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37012</v>
      </c>
      <c r="G8" s="10">
        <v>-155000</v>
      </c>
      <c r="H8" s="47">
        <v>4.2300000000000004</v>
      </c>
      <c r="I8" s="24">
        <v>-0.45</v>
      </c>
      <c r="J8" s="8">
        <f t="shared" si="6"/>
        <v>4.891</v>
      </c>
      <c r="K8">
        <f t="shared" si="0"/>
        <v>155000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4.4409999999999998</v>
      </c>
      <c r="P8" s="5">
        <f t="shared" si="5"/>
        <v>-32704.999999999909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37012</v>
      </c>
      <c r="G9" s="30">
        <v>-310000</v>
      </c>
      <c r="H9" s="47">
        <v>4.2300000000000004</v>
      </c>
      <c r="I9" s="24">
        <v>-0.75</v>
      </c>
      <c r="J9" s="8">
        <f t="shared" si="6"/>
        <v>4.891</v>
      </c>
      <c r="K9">
        <f t="shared" si="0"/>
        <v>310000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4.141</v>
      </c>
      <c r="P9" s="5">
        <f t="shared" si="5"/>
        <v>0</v>
      </c>
      <c r="Q9" s="7"/>
      <c r="R9" s="7"/>
    </row>
    <row r="10" spans="1:254" x14ac:dyDescent="0.2">
      <c r="A10" s="26" t="s">
        <v>38</v>
      </c>
      <c r="B10" s="13" t="s">
        <v>518</v>
      </c>
      <c r="C10" s="28" t="s">
        <v>519</v>
      </c>
      <c r="D10" s="13" t="s">
        <v>17</v>
      </c>
      <c r="E10" s="13" t="s">
        <v>18</v>
      </c>
      <c r="F10" s="29">
        <v>37012</v>
      </c>
      <c r="G10" s="30">
        <v>-930000</v>
      </c>
      <c r="H10" s="47">
        <v>4.87</v>
      </c>
      <c r="I10" s="24">
        <v>0</v>
      </c>
      <c r="J10" s="8">
        <f t="shared" si="6"/>
        <v>4.891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4.891</v>
      </c>
      <c r="P10" s="5">
        <f t="shared" si="5"/>
        <v>0</v>
      </c>
      <c r="Q10" s="7"/>
      <c r="R10" s="7"/>
    </row>
    <row r="11" spans="1:254" x14ac:dyDescent="0.2">
      <c r="A11" s="26" t="s">
        <v>38</v>
      </c>
      <c r="B11" s="13" t="s">
        <v>518</v>
      </c>
      <c r="C11" s="28" t="s">
        <v>519</v>
      </c>
      <c r="D11" s="13" t="s">
        <v>17</v>
      </c>
      <c r="E11" s="13" t="s">
        <v>20</v>
      </c>
      <c r="F11" s="29">
        <v>37012</v>
      </c>
      <c r="G11" s="30">
        <v>-930000</v>
      </c>
      <c r="H11" s="47">
        <v>4.87</v>
      </c>
      <c r="I11" s="23">
        <v>0</v>
      </c>
      <c r="J11" s="8">
        <f t="shared" si="6"/>
        <v>4.891</v>
      </c>
      <c r="K11">
        <f t="shared" si="0"/>
        <v>930000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4.891</v>
      </c>
      <c r="P11" s="5">
        <f>IF(N11="SELL - PUT",IF(H11-O11&gt;0,0,(H11-O11)*K11),IF(N11="BUY - CALL",IF(O11-H11&gt;0,0,(H11-O11)*K11),IF(N11="SELL - CALL",IF(O11-H11&gt;0,0,(O11-H11)*K11),IF(N11="BUY - PUT",IF(H11-O11&gt;0,0,(O11-H11)*K11)))))</f>
        <v>-19529.999999999913</v>
      </c>
      <c r="Q11" s="14"/>
      <c r="R11" s="19"/>
    </row>
    <row r="12" spans="1:254" x14ac:dyDescent="0.2">
      <c r="A12" s="6" t="s">
        <v>38</v>
      </c>
      <c r="B12" t="s">
        <v>417</v>
      </c>
      <c r="C12" s="8" t="s">
        <v>418</v>
      </c>
      <c r="D12" t="s">
        <v>17</v>
      </c>
      <c r="E12" t="s">
        <v>18</v>
      </c>
      <c r="F12" s="9">
        <v>37012</v>
      </c>
      <c r="G12" s="10">
        <v>620000</v>
      </c>
      <c r="H12" s="47">
        <v>4.76</v>
      </c>
      <c r="I12" s="24">
        <v>-0.08</v>
      </c>
      <c r="J12" s="8">
        <f t="shared" si="6"/>
        <v>4.891</v>
      </c>
      <c r="K12">
        <f t="shared" si="0"/>
        <v>620000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4.8109999999999999</v>
      </c>
      <c r="P12" s="5">
        <f t="shared" si="5"/>
        <v>0</v>
      </c>
      <c r="Q12" s="7"/>
      <c r="R12" s="7"/>
    </row>
    <row r="13" spans="1:254" x14ac:dyDescent="0.2">
      <c r="A13" s="26" t="s">
        <v>37</v>
      </c>
      <c r="B13" t="s">
        <v>419</v>
      </c>
      <c r="C13" s="8" t="s">
        <v>224</v>
      </c>
      <c r="D13" t="s">
        <v>17</v>
      </c>
      <c r="E13" t="s">
        <v>18</v>
      </c>
      <c r="F13" s="9">
        <v>37012</v>
      </c>
      <c r="G13" s="10">
        <v>620000</v>
      </c>
      <c r="H13" s="47">
        <v>4.8099999999999996</v>
      </c>
      <c r="I13" s="24">
        <v>0.2</v>
      </c>
      <c r="J13" s="8">
        <f t="shared" si="6"/>
        <v>4.891</v>
      </c>
      <c r="K13">
        <f t="shared" si="0"/>
        <v>620000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5.0910000000000002</v>
      </c>
      <c r="P13" s="5">
        <f t="shared" si="5"/>
        <v>0</v>
      </c>
      <c r="Q13" s="7"/>
      <c r="R13" s="7"/>
    </row>
    <row r="14" spans="1:254" x14ac:dyDescent="0.2">
      <c r="A14" t="s">
        <v>32</v>
      </c>
      <c r="B14" t="s">
        <v>420</v>
      </c>
      <c r="C14" s="8" t="s">
        <v>19</v>
      </c>
      <c r="D14" t="s">
        <v>17</v>
      </c>
      <c r="E14" t="s">
        <v>20</v>
      </c>
      <c r="F14" s="9">
        <v>37012</v>
      </c>
      <c r="G14" s="10">
        <v>-1000000</v>
      </c>
      <c r="H14" s="47">
        <v>4.0999999999999996</v>
      </c>
      <c r="I14" s="24">
        <v>-0.8</v>
      </c>
      <c r="J14" s="8">
        <f t="shared" si="6"/>
        <v>4.891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4.0910000000000002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421</v>
      </c>
      <c r="C15" s="8" t="s">
        <v>19</v>
      </c>
      <c r="D15" t="s">
        <v>17</v>
      </c>
      <c r="E15" t="s">
        <v>18</v>
      </c>
      <c r="F15" s="9">
        <v>37012</v>
      </c>
      <c r="G15" s="10">
        <v>1240000</v>
      </c>
      <c r="H15" s="47">
        <v>4.0999999999999996</v>
      </c>
      <c r="I15" s="24">
        <v>-0.5</v>
      </c>
      <c r="J15" s="8">
        <f t="shared" si="6"/>
        <v>4.891</v>
      </c>
      <c r="K15">
        <f t="shared" si="0"/>
        <v>1240000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4.391</v>
      </c>
      <c r="P15" s="5">
        <f t="shared" si="5"/>
        <v>0</v>
      </c>
    </row>
    <row r="16" spans="1:254" x14ac:dyDescent="0.2">
      <c r="A16" s="7" t="s">
        <v>40</v>
      </c>
      <c r="B16" t="s">
        <v>422</v>
      </c>
      <c r="C16" s="8" t="s">
        <v>19</v>
      </c>
      <c r="D16" t="s">
        <v>17</v>
      </c>
      <c r="E16" t="s">
        <v>20</v>
      </c>
      <c r="F16" s="9">
        <v>37012</v>
      </c>
      <c r="G16" s="10">
        <v>-1240000</v>
      </c>
      <c r="H16" s="47">
        <v>4.0999999999999996</v>
      </c>
      <c r="I16" s="24">
        <v>-1</v>
      </c>
      <c r="J16" s="8">
        <f t="shared" si="6"/>
        <v>4.891</v>
      </c>
      <c r="K16">
        <f t="shared" si="0"/>
        <v>1240000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3.891</v>
      </c>
      <c r="P16" s="5">
        <f t="shared" si="5"/>
        <v>0</v>
      </c>
    </row>
    <row r="17" spans="1:16" x14ac:dyDescent="0.2">
      <c r="A17" s="6" t="s">
        <v>40</v>
      </c>
      <c r="B17" t="s">
        <v>423</v>
      </c>
      <c r="C17" s="8" t="s">
        <v>19</v>
      </c>
      <c r="D17" t="s">
        <v>17</v>
      </c>
      <c r="E17" t="s">
        <v>18</v>
      </c>
      <c r="F17" s="9">
        <v>37012</v>
      </c>
      <c r="G17" s="10">
        <v>930000</v>
      </c>
      <c r="H17" s="47">
        <v>4.0999999999999996</v>
      </c>
      <c r="I17" s="24">
        <v>-0.5</v>
      </c>
      <c r="J17" s="8">
        <f t="shared" si="6"/>
        <v>4.891</v>
      </c>
      <c r="K17">
        <f t="shared" si="0"/>
        <v>930000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4.391</v>
      </c>
      <c r="P17" s="5">
        <f t="shared" si="5"/>
        <v>0</v>
      </c>
    </row>
    <row r="18" spans="1:16" x14ac:dyDescent="0.2">
      <c r="A18" t="s">
        <v>40</v>
      </c>
      <c r="B18" t="s">
        <v>424</v>
      </c>
      <c r="C18" s="8" t="s">
        <v>19</v>
      </c>
      <c r="D18" t="s">
        <v>17</v>
      </c>
      <c r="E18" t="s">
        <v>20</v>
      </c>
      <c r="F18" s="9">
        <v>37012</v>
      </c>
      <c r="G18" s="10">
        <v>-930000</v>
      </c>
      <c r="H18" s="47">
        <v>4.0999999999999996</v>
      </c>
      <c r="I18" s="24">
        <v>-1</v>
      </c>
      <c r="J18" s="8">
        <f t="shared" si="6"/>
        <v>4.891</v>
      </c>
      <c r="K18">
        <f t="shared" si="0"/>
        <v>930000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3.891</v>
      </c>
      <c r="P18" s="5">
        <f t="shared" si="5"/>
        <v>0</v>
      </c>
    </row>
    <row r="19" spans="1:16" x14ac:dyDescent="0.2">
      <c r="A19" s="6" t="s">
        <v>40</v>
      </c>
      <c r="B19" t="s">
        <v>425</v>
      </c>
      <c r="C19" s="8" t="s">
        <v>19</v>
      </c>
      <c r="D19" t="s">
        <v>17</v>
      </c>
      <c r="E19" t="s">
        <v>18</v>
      </c>
      <c r="F19" s="9">
        <v>37012</v>
      </c>
      <c r="G19" s="10">
        <v>930000</v>
      </c>
      <c r="H19" s="47">
        <v>4.0999999999999996</v>
      </c>
      <c r="I19" s="24">
        <v>-0.35</v>
      </c>
      <c r="J19" s="8">
        <f t="shared" si="6"/>
        <v>4.891</v>
      </c>
      <c r="K19">
        <f t="shared" si="0"/>
        <v>930000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4.5410000000000004</v>
      </c>
      <c r="P19" s="5">
        <f t="shared" si="5"/>
        <v>0</v>
      </c>
    </row>
    <row r="20" spans="1:16" x14ac:dyDescent="0.2">
      <c r="A20" s="26" t="s">
        <v>40</v>
      </c>
      <c r="B20" t="s">
        <v>426</v>
      </c>
      <c r="C20" s="8" t="s">
        <v>19</v>
      </c>
      <c r="D20" t="s">
        <v>17</v>
      </c>
      <c r="E20" t="s">
        <v>18</v>
      </c>
      <c r="F20" s="9">
        <v>37012</v>
      </c>
      <c r="G20" s="10">
        <v>-930000</v>
      </c>
      <c r="H20" s="47">
        <v>4.0999999999999996</v>
      </c>
      <c r="I20" s="24">
        <v>-0.5</v>
      </c>
      <c r="J20" s="8">
        <f t="shared" si="6"/>
        <v>4.891</v>
      </c>
      <c r="K20">
        <f t="shared" si="0"/>
        <v>930000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4.391</v>
      </c>
      <c r="P20" s="5">
        <f t="shared" si="5"/>
        <v>0</v>
      </c>
    </row>
    <row r="21" spans="1:16" x14ac:dyDescent="0.2">
      <c r="A21" t="s">
        <v>51</v>
      </c>
      <c r="B21" t="s">
        <v>427</v>
      </c>
      <c r="C21" s="8" t="s">
        <v>19</v>
      </c>
      <c r="D21" t="s">
        <v>17</v>
      </c>
      <c r="E21" t="s">
        <v>18</v>
      </c>
      <c r="F21" s="9">
        <v>37012</v>
      </c>
      <c r="G21" s="10">
        <v>-930000</v>
      </c>
      <c r="H21" s="47">
        <v>4.0999999999999996</v>
      </c>
      <c r="I21" s="24">
        <v>-0.5</v>
      </c>
      <c r="J21" s="8">
        <f t="shared" si="6"/>
        <v>4.891</v>
      </c>
      <c r="K21">
        <f t="shared" si="0"/>
        <v>930000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4.391</v>
      </c>
      <c r="P21" s="5">
        <f t="shared" si="5"/>
        <v>0</v>
      </c>
    </row>
    <row r="22" spans="1:16" x14ac:dyDescent="0.2">
      <c r="A22" s="26" t="s">
        <v>51</v>
      </c>
      <c r="B22" t="s">
        <v>428</v>
      </c>
      <c r="C22" s="8" t="s">
        <v>19</v>
      </c>
      <c r="D22" t="s">
        <v>17</v>
      </c>
      <c r="E22" t="s">
        <v>20</v>
      </c>
      <c r="F22" s="9">
        <v>37012</v>
      </c>
      <c r="G22" s="10">
        <v>930000</v>
      </c>
      <c r="H22" s="47">
        <v>4.0999999999999996</v>
      </c>
      <c r="I22" s="24">
        <v>-1</v>
      </c>
      <c r="J22" s="8">
        <f t="shared" si="6"/>
        <v>4.891</v>
      </c>
      <c r="K22">
        <f t="shared" si="0"/>
        <v>930000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3.891</v>
      </c>
      <c r="P22" s="5">
        <f t="shared" si="5"/>
        <v>0</v>
      </c>
    </row>
    <row r="23" spans="1:16" x14ac:dyDescent="0.2">
      <c r="A23" s="26" t="s">
        <v>51</v>
      </c>
      <c r="B23" t="s">
        <v>429</v>
      </c>
      <c r="C23" s="8" t="s">
        <v>19</v>
      </c>
      <c r="D23" t="s">
        <v>17</v>
      </c>
      <c r="E23" t="s">
        <v>20</v>
      </c>
      <c r="F23" s="9">
        <v>37012</v>
      </c>
      <c r="G23" s="10">
        <v>930000</v>
      </c>
      <c r="H23" s="47">
        <v>4.0999999999999996</v>
      </c>
      <c r="I23" s="24">
        <v>-1</v>
      </c>
      <c r="J23" s="8">
        <f t="shared" si="6"/>
        <v>4.891</v>
      </c>
      <c r="K23">
        <f t="shared" si="0"/>
        <v>930000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3.891</v>
      </c>
      <c r="P23" s="5">
        <f t="shared" si="5"/>
        <v>0</v>
      </c>
    </row>
    <row r="24" spans="1:16" x14ac:dyDescent="0.2">
      <c r="A24" s="6" t="s">
        <v>51</v>
      </c>
      <c r="B24" t="s">
        <v>430</v>
      </c>
      <c r="C24" s="8" t="s">
        <v>19</v>
      </c>
      <c r="D24" t="s">
        <v>17</v>
      </c>
      <c r="E24" t="s">
        <v>18</v>
      </c>
      <c r="F24" s="9">
        <v>37012</v>
      </c>
      <c r="G24" s="10">
        <v>-930000</v>
      </c>
      <c r="H24" s="47">
        <v>4.0999999999999996</v>
      </c>
      <c r="I24" s="24">
        <v>-0.5</v>
      </c>
      <c r="J24" s="8">
        <f t="shared" si="6"/>
        <v>4.891</v>
      </c>
      <c r="K24">
        <f t="shared" si="0"/>
        <v>930000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4.391</v>
      </c>
      <c r="P24" s="5">
        <f t="shared" si="5"/>
        <v>0</v>
      </c>
    </row>
    <row r="25" spans="1:16" x14ac:dyDescent="0.2">
      <c r="A25" s="6" t="s">
        <v>51</v>
      </c>
      <c r="B25" t="s">
        <v>431</v>
      </c>
      <c r="C25" s="8" t="s">
        <v>19</v>
      </c>
      <c r="D25" t="s">
        <v>17</v>
      </c>
      <c r="E25" t="s">
        <v>18</v>
      </c>
      <c r="F25" s="9">
        <v>37012</v>
      </c>
      <c r="G25" s="10">
        <v>465000</v>
      </c>
      <c r="H25" s="47">
        <v>4.0999999999999996</v>
      </c>
      <c r="I25" s="24">
        <v>-0.6</v>
      </c>
      <c r="J25" s="8">
        <f t="shared" si="6"/>
        <v>4.891</v>
      </c>
      <c r="K25">
        <f t="shared" si="0"/>
        <v>465000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4.2910000000000004</v>
      </c>
      <c r="P25" s="5">
        <f t="shared" si="5"/>
        <v>0</v>
      </c>
    </row>
    <row r="26" spans="1:16" x14ac:dyDescent="0.2">
      <c r="A26" t="s">
        <v>51</v>
      </c>
      <c r="B26" t="s">
        <v>432</v>
      </c>
      <c r="C26" s="8" t="s">
        <v>19</v>
      </c>
      <c r="D26" t="s">
        <v>17</v>
      </c>
      <c r="E26" t="s">
        <v>18</v>
      </c>
      <c r="F26" s="9">
        <v>37012</v>
      </c>
      <c r="G26" s="10">
        <v>155000</v>
      </c>
      <c r="H26" s="47">
        <v>4.0999999999999996</v>
      </c>
      <c r="I26" s="24">
        <v>-0.6</v>
      </c>
      <c r="J26" s="8">
        <f t="shared" si="6"/>
        <v>4.891</v>
      </c>
      <c r="K26">
        <f t="shared" si="0"/>
        <v>155000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4.2910000000000004</v>
      </c>
      <c r="P26" s="5">
        <f t="shared" si="5"/>
        <v>0</v>
      </c>
    </row>
    <row r="27" spans="1:16" x14ac:dyDescent="0.2">
      <c r="A27" t="s">
        <v>51</v>
      </c>
      <c r="B27" t="s">
        <v>433</v>
      </c>
      <c r="C27" s="8" t="s">
        <v>19</v>
      </c>
      <c r="D27" t="s">
        <v>17</v>
      </c>
      <c r="E27" t="s">
        <v>18</v>
      </c>
      <c r="F27" s="9">
        <v>37012</v>
      </c>
      <c r="G27" s="10">
        <v>-930000</v>
      </c>
      <c r="H27" s="47">
        <v>4.0999999999999996</v>
      </c>
      <c r="I27" s="24">
        <v>-0.5</v>
      </c>
      <c r="J27" s="8">
        <f t="shared" si="6"/>
        <v>4.891</v>
      </c>
      <c r="K27">
        <f t="shared" si="0"/>
        <v>930000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4.391</v>
      </c>
      <c r="P27" s="5">
        <f t="shared" si="5"/>
        <v>0</v>
      </c>
    </row>
    <row r="28" spans="1:16" x14ac:dyDescent="0.2">
      <c r="A28" t="s">
        <v>51</v>
      </c>
      <c r="B28" t="s">
        <v>434</v>
      </c>
      <c r="C28" s="8" t="s">
        <v>19</v>
      </c>
      <c r="D28" t="s">
        <v>17</v>
      </c>
      <c r="E28" t="s">
        <v>20</v>
      </c>
      <c r="F28" s="9">
        <v>37012</v>
      </c>
      <c r="G28" s="10">
        <v>930000</v>
      </c>
      <c r="H28" s="47">
        <v>4.0999999999999996</v>
      </c>
      <c r="I28" s="24">
        <v>-1</v>
      </c>
      <c r="J28" s="8">
        <f t="shared" si="6"/>
        <v>4.891</v>
      </c>
      <c r="K28">
        <f t="shared" si="0"/>
        <v>930000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3.891</v>
      </c>
      <c r="P28" s="5">
        <f t="shared" si="5"/>
        <v>0</v>
      </c>
    </row>
    <row r="29" spans="1:16" x14ac:dyDescent="0.2">
      <c r="A29" t="s">
        <v>51</v>
      </c>
      <c r="B29" t="s">
        <v>435</v>
      </c>
      <c r="C29" s="8" t="s">
        <v>19</v>
      </c>
      <c r="D29" t="s">
        <v>17</v>
      </c>
      <c r="E29" t="s">
        <v>18</v>
      </c>
      <c r="F29" s="9">
        <v>37012</v>
      </c>
      <c r="G29" s="10">
        <v>-930000</v>
      </c>
      <c r="H29" s="47">
        <v>4.0999999999999996</v>
      </c>
      <c r="I29" s="24">
        <v>-0.5</v>
      </c>
      <c r="J29" s="8">
        <f t="shared" si="6"/>
        <v>4.891</v>
      </c>
      <c r="K29">
        <f t="shared" si="0"/>
        <v>930000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4.391</v>
      </c>
      <c r="P29" s="5">
        <f t="shared" si="5"/>
        <v>0</v>
      </c>
    </row>
    <row r="30" spans="1:16" x14ac:dyDescent="0.2">
      <c r="A30" s="7" t="s">
        <v>51</v>
      </c>
      <c r="B30" t="s">
        <v>436</v>
      </c>
      <c r="C30" s="8" t="s">
        <v>19</v>
      </c>
      <c r="D30" t="s">
        <v>17</v>
      </c>
      <c r="E30" t="s">
        <v>20</v>
      </c>
      <c r="F30" s="9">
        <v>37012</v>
      </c>
      <c r="G30" s="10">
        <v>930000</v>
      </c>
      <c r="H30" s="47">
        <v>4.0999999999999996</v>
      </c>
      <c r="I30" s="24">
        <v>-1</v>
      </c>
      <c r="J30" s="8">
        <f t="shared" si="6"/>
        <v>4.891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3.891</v>
      </c>
      <c r="P30" s="5">
        <f t="shared" si="5"/>
        <v>0</v>
      </c>
    </row>
    <row r="31" spans="1:16" x14ac:dyDescent="0.2">
      <c r="A31" t="s">
        <v>414</v>
      </c>
      <c r="B31" s="27" t="s">
        <v>440</v>
      </c>
      <c r="C31" s="28" t="s">
        <v>19</v>
      </c>
      <c r="D31" s="27" t="s">
        <v>17</v>
      </c>
      <c r="E31" s="27" t="s">
        <v>18</v>
      </c>
      <c r="F31" s="29">
        <v>37012</v>
      </c>
      <c r="G31" s="30">
        <v>310000</v>
      </c>
      <c r="H31" s="47">
        <v>4.0999999999999996</v>
      </c>
      <c r="I31" s="36">
        <v>-0.7</v>
      </c>
      <c r="J31" s="8">
        <f t="shared" si="6"/>
        <v>4.891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4.1909999999999998</v>
      </c>
      <c r="P31" s="5">
        <f t="shared" si="5"/>
        <v>0</v>
      </c>
    </row>
    <row r="32" spans="1:16" x14ac:dyDescent="0.2">
      <c r="A32" s="7" t="s">
        <v>514</v>
      </c>
      <c r="B32" s="27" t="s">
        <v>515</v>
      </c>
      <c r="C32" s="28" t="s">
        <v>19</v>
      </c>
      <c r="D32" s="27" t="s">
        <v>17</v>
      </c>
      <c r="E32" s="27" t="s">
        <v>20</v>
      </c>
      <c r="F32" s="29">
        <v>37012</v>
      </c>
      <c r="G32" s="30">
        <v>620000</v>
      </c>
      <c r="H32" s="47">
        <v>4.0999999999999996</v>
      </c>
      <c r="I32" s="36">
        <v>-1.5</v>
      </c>
      <c r="J32" s="8">
        <f t="shared" si="6"/>
        <v>4.891</v>
      </c>
      <c r="K32">
        <f t="shared" si="0"/>
        <v>620000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3.391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37012</v>
      </c>
      <c r="G33" s="30">
        <v>310000</v>
      </c>
      <c r="H33" s="47">
        <v>4.0999999999999996</v>
      </c>
      <c r="I33" s="36">
        <v>-0.7</v>
      </c>
      <c r="J33" s="8">
        <f t="shared" si="6"/>
        <v>4.891</v>
      </c>
      <c r="K33">
        <f t="shared" si="0"/>
        <v>310000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4.1909999999999998</v>
      </c>
      <c r="P33" s="5">
        <f t="shared" si="5"/>
        <v>0</v>
      </c>
    </row>
    <row r="34" spans="1:16" x14ac:dyDescent="0.2">
      <c r="A34" s="26" t="s">
        <v>414</v>
      </c>
      <c r="B34" s="27" t="s">
        <v>520</v>
      </c>
      <c r="C34" s="28" t="s">
        <v>19</v>
      </c>
      <c r="D34" s="27" t="s">
        <v>17</v>
      </c>
      <c r="E34" s="27" t="s">
        <v>18</v>
      </c>
      <c r="F34" s="29">
        <v>37012</v>
      </c>
      <c r="G34" s="30">
        <v>-930000</v>
      </c>
      <c r="H34" s="47">
        <v>4.0999999999999996</v>
      </c>
      <c r="I34" s="23">
        <v>-0.75</v>
      </c>
      <c r="J34" s="8">
        <f t="shared" si="6"/>
        <v>4.891</v>
      </c>
      <c r="K34">
        <f t="shared" si="0"/>
        <v>930000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4.141</v>
      </c>
      <c r="P34" s="5">
        <f t="shared" si="5"/>
        <v>0</v>
      </c>
    </row>
    <row r="35" spans="1:16" x14ac:dyDescent="0.2">
      <c r="A35" s="26" t="s">
        <v>414</v>
      </c>
      <c r="B35" s="27" t="s">
        <v>521</v>
      </c>
      <c r="C35" s="28" t="s">
        <v>19</v>
      </c>
      <c r="D35" s="27" t="s">
        <v>17</v>
      </c>
      <c r="E35" s="27" t="s">
        <v>18</v>
      </c>
      <c r="F35" s="29">
        <v>37012</v>
      </c>
      <c r="G35" s="30">
        <v>930000</v>
      </c>
      <c r="H35" s="47">
        <v>4.0999999999999996</v>
      </c>
      <c r="I35" s="8">
        <v>-0.5</v>
      </c>
      <c r="J35" s="8">
        <f t="shared" si="6"/>
        <v>4.891</v>
      </c>
      <c r="K35">
        <f t="shared" ref="K35:K66" si="7">ABS(G35)</f>
        <v>930000</v>
      </c>
      <c r="L35" t="str">
        <f t="shared" ref="L35:L66" si="8">IF(G35&gt;0,"BUY","SELL")</f>
        <v>BUY</v>
      </c>
      <c r="M35" t="str">
        <f t="shared" ref="M35:M66" si="9">IF(E35="C","CALL","PUT")</f>
        <v>CALL</v>
      </c>
      <c r="N35" t="str">
        <f t="shared" ref="N35:N66" si="10">CONCATENATE(L35," - ",M35)</f>
        <v>BUY - CALL</v>
      </c>
      <c r="O35">
        <f t="shared" ref="O35:O66" si="11">I35+J35</f>
        <v>4.391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522</v>
      </c>
      <c r="C36" s="28" t="s">
        <v>19</v>
      </c>
      <c r="D36" s="27" t="s">
        <v>17</v>
      </c>
      <c r="E36" s="27" t="s">
        <v>18</v>
      </c>
      <c r="F36" s="29">
        <v>37012</v>
      </c>
      <c r="G36" s="30">
        <v>-310000</v>
      </c>
      <c r="H36" s="47">
        <v>4.0999999999999996</v>
      </c>
      <c r="I36">
        <v>-0.75</v>
      </c>
      <c r="J36" s="8">
        <f t="shared" si="6"/>
        <v>4.891</v>
      </c>
      <c r="K36">
        <f t="shared" si="7"/>
        <v>310000</v>
      </c>
      <c r="L36" t="str">
        <f t="shared" si="8"/>
        <v>SELL</v>
      </c>
      <c r="M36" t="str">
        <f t="shared" si="9"/>
        <v>CALL</v>
      </c>
      <c r="N36" t="str">
        <f t="shared" si="10"/>
        <v>SELL - CALL</v>
      </c>
      <c r="O36">
        <f t="shared" si="11"/>
        <v>4.141</v>
      </c>
      <c r="P36" s="5">
        <f t="shared" si="12"/>
        <v>0</v>
      </c>
    </row>
    <row r="37" spans="1:16" x14ac:dyDescent="0.2">
      <c r="A37" s="26" t="s">
        <v>414</v>
      </c>
      <c r="B37" s="27" t="s">
        <v>523</v>
      </c>
      <c r="C37" s="28" t="s">
        <v>19</v>
      </c>
      <c r="D37" s="27" t="s">
        <v>17</v>
      </c>
      <c r="E37" s="27" t="s">
        <v>18</v>
      </c>
      <c r="F37" s="29">
        <v>37012</v>
      </c>
      <c r="G37" s="30">
        <v>310000</v>
      </c>
      <c r="H37" s="47">
        <v>4.0999999999999996</v>
      </c>
      <c r="I37">
        <v>-0.5</v>
      </c>
      <c r="J37" s="8">
        <f t="shared" si="6"/>
        <v>4.891</v>
      </c>
      <c r="K37">
        <f t="shared" si="7"/>
        <v>310000</v>
      </c>
      <c r="L37" t="str">
        <f t="shared" si="8"/>
        <v>BUY</v>
      </c>
      <c r="M37" t="str">
        <f t="shared" si="9"/>
        <v>CALL</v>
      </c>
      <c r="N37" t="str">
        <f t="shared" si="10"/>
        <v>BUY - CALL</v>
      </c>
      <c r="O37">
        <f t="shared" si="11"/>
        <v>4.391</v>
      </c>
      <c r="P37" s="5">
        <f t="shared" si="12"/>
        <v>0</v>
      </c>
    </row>
    <row r="38" spans="1:16" x14ac:dyDescent="0.2">
      <c r="A38" s="26" t="s">
        <v>411</v>
      </c>
      <c r="B38" s="27" t="s">
        <v>524</v>
      </c>
      <c r="C38" s="28" t="s">
        <v>19</v>
      </c>
      <c r="D38" s="27" t="s">
        <v>17</v>
      </c>
      <c r="E38" s="27" t="s">
        <v>18</v>
      </c>
      <c r="F38" s="29">
        <v>37012</v>
      </c>
      <c r="G38" s="30">
        <v>-310000</v>
      </c>
      <c r="H38" s="47">
        <v>4.0999999999999996</v>
      </c>
      <c r="I38">
        <v>-0.3</v>
      </c>
      <c r="J38" s="8">
        <f t="shared" si="6"/>
        <v>4.891</v>
      </c>
      <c r="K38">
        <f t="shared" si="7"/>
        <v>310000</v>
      </c>
      <c r="L38" t="str">
        <f t="shared" si="8"/>
        <v>SELL</v>
      </c>
      <c r="M38" t="str">
        <f t="shared" si="9"/>
        <v>CALL</v>
      </c>
      <c r="N38" t="str">
        <f t="shared" si="10"/>
        <v>SELL - CALL</v>
      </c>
      <c r="O38">
        <f t="shared" si="11"/>
        <v>4.5910000000000002</v>
      </c>
      <c r="P38" s="5">
        <f t="shared" si="12"/>
        <v>0</v>
      </c>
    </row>
    <row r="39" spans="1:16" x14ac:dyDescent="0.2">
      <c r="A39" s="26" t="s">
        <v>414</v>
      </c>
      <c r="B39" s="38" t="s">
        <v>525</v>
      </c>
      <c r="C39" s="39" t="s">
        <v>19</v>
      </c>
      <c r="D39" s="38" t="s">
        <v>17</v>
      </c>
      <c r="E39" s="38" t="s">
        <v>18</v>
      </c>
      <c r="F39" s="40">
        <v>37012</v>
      </c>
      <c r="G39" s="41">
        <v>930000</v>
      </c>
      <c r="H39" s="47">
        <v>4.0999999999999996</v>
      </c>
      <c r="I39">
        <v>-0.3</v>
      </c>
      <c r="J39" s="8">
        <f t="shared" si="6"/>
        <v>4.891</v>
      </c>
      <c r="K39">
        <f t="shared" si="7"/>
        <v>930000</v>
      </c>
      <c r="L39" t="str">
        <f t="shared" si="8"/>
        <v>BUY</v>
      </c>
      <c r="M39" t="str">
        <f t="shared" si="9"/>
        <v>CALL</v>
      </c>
      <c r="N39" t="str">
        <f t="shared" si="10"/>
        <v>BUY - CALL</v>
      </c>
      <c r="O39">
        <f t="shared" si="11"/>
        <v>4.5910000000000002</v>
      </c>
      <c r="P39" s="5">
        <f t="shared" si="12"/>
        <v>0</v>
      </c>
    </row>
    <row r="40" spans="1:16" x14ac:dyDescent="0.2">
      <c r="A40" s="6" t="s">
        <v>24</v>
      </c>
      <c r="B40" s="27" t="s">
        <v>526</v>
      </c>
      <c r="C40" s="28" t="s">
        <v>19</v>
      </c>
      <c r="D40" s="27" t="s">
        <v>17</v>
      </c>
      <c r="E40" s="27" t="s">
        <v>18</v>
      </c>
      <c r="F40" s="29">
        <v>37012</v>
      </c>
      <c r="G40" s="30">
        <v>310000</v>
      </c>
      <c r="H40" s="47">
        <v>4.0999999999999996</v>
      </c>
      <c r="I40">
        <v>-0.7</v>
      </c>
      <c r="J40" s="8">
        <f t="shared" si="6"/>
        <v>4.891</v>
      </c>
      <c r="K40">
        <f t="shared" si="7"/>
        <v>310000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4.1909999999999998</v>
      </c>
      <c r="P40" s="5">
        <f t="shared" si="12"/>
        <v>0</v>
      </c>
    </row>
    <row r="41" spans="1:16" x14ac:dyDescent="0.2">
      <c r="A41" s="6" t="s">
        <v>30</v>
      </c>
      <c r="B41" s="27" t="s">
        <v>527</v>
      </c>
      <c r="C41" s="28" t="s">
        <v>19</v>
      </c>
      <c r="D41" s="27" t="s">
        <v>17</v>
      </c>
      <c r="E41" s="27" t="s">
        <v>20</v>
      </c>
      <c r="F41" s="29">
        <v>37012</v>
      </c>
      <c r="G41" s="30">
        <v>620000</v>
      </c>
      <c r="H41" s="47">
        <v>4.0999999999999996</v>
      </c>
      <c r="I41" s="23">
        <v>-1.5</v>
      </c>
      <c r="J41" s="8">
        <f t="shared" si="6"/>
        <v>4.891</v>
      </c>
      <c r="K41">
        <f t="shared" si="7"/>
        <v>620000</v>
      </c>
      <c r="L41" t="str">
        <f t="shared" si="8"/>
        <v>BUY</v>
      </c>
      <c r="M41" t="str">
        <f t="shared" si="9"/>
        <v>PUT</v>
      </c>
      <c r="N41" t="str">
        <f t="shared" si="10"/>
        <v>BUY - PUT</v>
      </c>
      <c r="O41">
        <f t="shared" si="11"/>
        <v>3.391</v>
      </c>
      <c r="P41" s="5">
        <f t="shared" si="12"/>
        <v>0</v>
      </c>
    </row>
    <row r="42" spans="1:16" x14ac:dyDescent="0.2">
      <c r="A42" s="6" t="s">
        <v>30</v>
      </c>
      <c r="B42" s="27" t="s">
        <v>528</v>
      </c>
      <c r="C42" s="28" t="s">
        <v>19</v>
      </c>
      <c r="D42" s="27" t="s">
        <v>17</v>
      </c>
      <c r="E42" s="27" t="s">
        <v>20</v>
      </c>
      <c r="F42" s="29">
        <v>37012</v>
      </c>
      <c r="G42" s="30">
        <v>310000</v>
      </c>
      <c r="H42" s="47">
        <v>4.0999999999999996</v>
      </c>
      <c r="I42" s="23">
        <v>-1.5</v>
      </c>
      <c r="J42" s="8">
        <f t="shared" si="6"/>
        <v>4.891</v>
      </c>
      <c r="K42">
        <f t="shared" si="7"/>
        <v>310000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3.391</v>
      </c>
      <c r="P42" s="5">
        <f t="shared" si="12"/>
        <v>0</v>
      </c>
    </row>
    <row r="43" spans="1:16" x14ac:dyDescent="0.2">
      <c r="A43" t="s">
        <v>30</v>
      </c>
      <c r="B43" s="27" t="s">
        <v>529</v>
      </c>
      <c r="C43" s="28" t="s">
        <v>19</v>
      </c>
      <c r="D43" s="27" t="s">
        <v>17</v>
      </c>
      <c r="E43" s="27" t="s">
        <v>20</v>
      </c>
      <c r="F43" s="29">
        <v>37012</v>
      </c>
      <c r="G43" s="30">
        <v>620000</v>
      </c>
      <c r="H43" s="47">
        <v>4.0999999999999996</v>
      </c>
      <c r="I43" s="23">
        <v>-1.5</v>
      </c>
      <c r="J43" s="8">
        <f t="shared" si="6"/>
        <v>4.891</v>
      </c>
      <c r="K43">
        <f t="shared" si="7"/>
        <v>620000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3.391</v>
      </c>
      <c r="P43" s="5">
        <f t="shared" si="12"/>
        <v>0</v>
      </c>
    </row>
    <row r="44" spans="1:16" x14ac:dyDescent="0.2">
      <c r="A44" t="s">
        <v>40</v>
      </c>
      <c r="B44" s="13" t="s">
        <v>530</v>
      </c>
      <c r="C44" s="28" t="s">
        <v>19</v>
      </c>
      <c r="D44" s="13" t="s">
        <v>17</v>
      </c>
      <c r="E44" s="13" t="s">
        <v>20</v>
      </c>
      <c r="F44" s="29">
        <v>37012</v>
      </c>
      <c r="G44" s="30">
        <v>2170000</v>
      </c>
      <c r="H44" s="47">
        <v>4.0999999999999996</v>
      </c>
      <c r="I44" s="23">
        <v>-1</v>
      </c>
      <c r="J44" s="8">
        <f t="shared" si="6"/>
        <v>4.891</v>
      </c>
      <c r="K44">
        <f t="shared" si="7"/>
        <v>2170000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3.891</v>
      </c>
      <c r="P44" s="5">
        <f t="shared" si="12"/>
        <v>0</v>
      </c>
    </row>
    <row r="45" spans="1:16" x14ac:dyDescent="0.2">
      <c r="A45" s="26" t="s">
        <v>38</v>
      </c>
      <c r="B45" s="27" t="s">
        <v>531</v>
      </c>
      <c r="C45" s="28" t="s">
        <v>220</v>
      </c>
      <c r="D45" s="27" t="s">
        <v>17</v>
      </c>
      <c r="E45" s="27" t="s">
        <v>18</v>
      </c>
      <c r="F45" s="29">
        <v>37012</v>
      </c>
      <c r="G45" s="30">
        <v>620000</v>
      </c>
      <c r="H45" s="47">
        <v>4.82</v>
      </c>
      <c r="I45" s="23">
        <v>-7.4999999999999997E-2</v>
      </c>
      <c r="J45" s="8">
        <f t="shared" si="6"/>
        <v>4.891</v>
      </c>
      <c r="K45">
        <f t="shared" si="7"/>
        <v>620000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4.8159999999999998</v>
      </c>
      <c r="P45" s="5">
        <f t="shared" si="12"/>
        <v>2480.0000000002774</v>
      </c>
    </row>
    <row r="46" spans="1:16" x14ac:dyDescent="0.2">
      <c r="A46" s="26" t="s">
        <v>38</v>
      </c>
      <c r="B46" s="38" t="s">
        <v>532</v>
      </c>
      <c r="C46" s="39" t="s">
        <v>220</v>
      </c>
      <c r="D46" s="38" t="s">
        <v>17</v>
      </c>
      <c r="E46" s="38" t="s">
        <v>20</v>
      </c>
      <c r="F46" s="40">
        <v>37012</v>
      </c>
      <c r="G46" s="41">
        <v>620000</v>
      </c>
      <c r="H46" s="47">
        <v>4.82</v>
      </c>
      <c r="I46" s="23">
        <v>-7.4999999999999997E-2</v>
      </c>
      <c r="J46" s="8">
        <f t="shared" si="6"/>
        <v>4.891</v>
      </c>
      <c r="K46">
        <f t="shared" si="7"/>
        <v>620000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4.8159999999999998</v>
      </c>
      <c r="P46" s="5">
        <f t="shared" si="12"/>
        <v>0</v>
      </c>
    </row>
    <row r="47" spans="1:16" x14ac:dyDescent="0.2">
      <c r="A47" s="26" t="s">
        <v>25</v>
      </c>
      <c r="B47" t="s">
        <v>441</v>
      </c>
      <c r="C47" s="8" t="s">
        <v>442</v>
      </c>
      <c r="D47" t="s">
        <v>17</v>
      </c>
      <c r="E47" t="s">
        <v>20</v>
      </c>
      <c r="F47" s="9">
        <v>37012</v>
      </c>
      <c r="G47" s="10">
        <v>1000000</v>
      </c>
      <c r="H47" s="47">
        <v>5.29</v>
      </c>
      <c r="I47" s="23">
        <v>0.28000000000000003</v>
      </c>
      <c r="J47" s="8">
        <f t="shared" si="6"/>
        <v>4.891</v>
      </c>
      <c r="K47">
        <f t="shared" si="7"/>
        <v>1000000</v>
      </c>
      <c r="L47" t="str">
        <f t="shared" si="8"/>
        <v>BUY</v>
      </c>
      <c r="M47" t="str">
        <f t="shared" si="9"/>
        <v>PUT</v>
      </c>
      <c r="N47" t="str">
        <f t="shared" si="10"/>
        <v>BUY - PUT</v>
      </c>
      <c r="O47">
        <f t="shared" si="11"/>
        <v>5.1710000000000003</v>
      </c>
      <c r="P47" s="5">
        <f t="shared" si="12"/>
        <v>0</v>
      </c>
    </row>
    <row r="48" spans="1:16" x14ac:dyDescent="0.2">
      <c r="A48" s="26" t="s">
        <v>443</v>
      </c>
      <c r="B48" s="42" t="s">
        <v>444</v>
      </c>
      <c r="C48" s="8" t="s">
        <v>21</v>
      </c>
      <c r="D48" s="8" t="s">
        <v>17</v>
      </c>
      <c r="E48" s="9" t="s">
        <v>18</v>
      </c>
      <c r="F48" s="9">
        <v>37012</v>
      </c>
      <c r="G48" s="10">
        <v>500000</v>
      </c>
      <c r="H48" s="47">
        <v>5.33</v>
      </c>
      <c r="I48" s="23">
        <v>0.3</v>
      </c>
      <c r="J48" s="8">
        <f t="shared" si="6"/>
        <v>4.891</v>
      </c>
      <c r="K48">
        <f t="shared" si="7"/>
        <v>500000</v>
      </c>
      <c r="L48" t="str">
        <f t="shared" si="8"/>
        <v>BUY</v>
      </c>
      <c r="M48" t="str">
        <f t="shared" si="9"/>
        <v>CALL</v>
      </c>
      <c r="N48" t="str">
        <f t="shared" si="10"/>
        <v>BUY - CALL</v>
      </c>
      <c r="O48">
        <f t="shared" si="11"/>
        <v>5.1909999999999998</v>
      </c>
      <c r="P48" s="5">
        <f t="shared" si="12"/>
        <v>69500.000000000116</v>
      </c>
    </row>
    <row r="49" spans="1:16" x14ac:dyDescent="0.2">
      <c r="A49" s="26" t="s">
        <v>26</v>
      </c>
      <c r="B49" t="s">
        <v>449</v>
      </c>
      <c r="C49" s="8" t="s">
        <v>21</v>
      </c>
      <c r="D49" t="s">
        <v>17</v>
      </c>
      <c r="E49" t="s">
        <v>18</v>
      </c>
      <c r="F49" s="9">
        <v>37012</v>
      </c>
      <c r="G49" s="10">
        <v>310000</v>
      </c>
      <c r="H49" s="47">
        <v>5.33</v>
      </c>
      <c r="I49" s="23">
        <v>0.5</v>
      </c>
      <c r="J49" s="8">
        <f t="shared" si="6"/>
        <v>4.891</v>
      </c>
      <c r="K49">
        <f t="shared" si="7"/>
        <v>310000</v>
      </c>
      <c r="L49" t="str">
        <f t="shared" si="8"/>
        <v>BUY</v>
      </c>
      <c r="M49" t="str">
        <f t="shared" si="9"/>
        <v>CALL</v>
      </c>
      <c r="N49" t="str">
        <f t="shared" si="10"/>
        <v>BUY - CALL</v>
      </c>
      <c r="O49">
        <f t="shared" si="11"/>
        <v>5.391</v>
      </c>
      <c r="P49" s="5">
        <f t="shared" si="12"/>
        <v>0</v>
      </c>
    </row>
    <row r="50" spans="1:16" x14ac:dyDescent="0.2">
      <c r="A50" s="6" t="s">
        <v>25</v>
      </c>
      <c r="B50" t="s">
        <v>451</v>
      </c>
      <c r="C50" s="8" t="s">
        <v>21</v>
      </c>
      <c r="D50" t="s">
        <v>17</v>
      </c>
      <c r="E50" t="s">
        <v>20</v>
      </c>
      <c r="F50" s="9">
        <v>37012</v>
      </c>
      <c r="G50" s="10">
        <v>310000</v>
      </c>
      <c r="H50" s="47">
        <v>5.33</v>
      </c>
      <c r="I50" s="24">
        <v>0.3</v>
      </c>
      <c r="J50" s="8">
        <f t="shared" si="6"/>
        <v>4.891</v>
      </c>
      <c r="K50">
        <f t="shared" si="7"/>
        <v>310000</v>
      </c>
      <c r="L50" t="str">
        <f t="shared" si="8"/>
        <v>BUY</v>
      </c>
      <c r="M50" t="str">
        <f t="shared" si="9"/>
        <v>PUT</v>
      </c>
      <c r="N50" t="str">
        <f t="shared" si="10"/>
        <v>BUY - PUT</v>
      </c>
      <c r="O50">
        <f t="shared" si="11"/>
        <v>5.1909999999999998</v>
      </c>
      <c r="P50" s="5">
        <f t="shared" si="12"/>
        <v>0</v>
      </c>
    </row>
    <row r="51" spans="1:16" x14ac:dyDescent="0.2">
      <c r="A51" t="s">
        <v>29</v>
      </c>
      <c r="B51" t="s">
        <v>453</v>
      </c>
      <c r="C51" s="8" t="s">
        <v>21</v>
      </c>
      <c r="D51" t="s">
        <v>17</v>
      </c>
      <c r="E51" t="s">
        <v>18</v>
      </c>
      <c r="F51" s="9">
        <v>37012</v>
      </c>
      <c r="G51" s="10">
        <v>500000</v>
      </c>
      <c r="H51" s="47">
        <v>5.33</v>
      </c>
      <c r="I51" s="24">
        <v>0.5</v>
      </c>
      <c r="J51" s="8">
        <f t="shared" si="6"/>
        <v>4.891</v>
      </c>
      <c r="K51">
        <f t="shared" si="7"/>
        <v>500000</v>
      </c>
      <c r="L51" t="str">
        <f t="shared" si="8"/>
        <v>BUY</v>
      </c>
      <c r="M51" t="str">
        <f t="shared" si="9"/>
        <v>CALL</v>
      </c>
      <c r="N51" t="str">
        <f t="shared" si="10"/>
        <v>BUY - CALL</v>
      </c>
      <c r="O51">
        <f t="shared" si="11"/>
        <v>5.391</v>
      </c>
      <c r="P51" s="5">
        <f t="shared" si="12"/>
        <v>0</v>
      </c>
    </row>
    <row r="52" spans="1:16" x14ac:dyDescent="0.2">
      <c r="A52" t="s">
        <v>29</v>
      </c>
      <c r="B52" t="s">
        <v>454</v>
      </c>
      <c r="C52" s="8" t="s">
        <v>21</v>
      </c>
      <c r="D52" t="s">
        <v>17</v>
      </c>
      <c r="E52" t="s">
        <v>20</v>
      </c>
      <c r="F52" s="9">
        <v>37012</v>
      </c>
      <c r="G52" s="10">
        <v>1000000</v>
      </c>
      <c r="H52" s="47">
        <v>5.33</v>
      </c>
      <c r="I52" s="24">
        <v>0.3</v>
      </c>
      <c r="J52" s="8">
        <f t="shared" si="6"/>
        <v>4.891</v>
      </c>
      <c r="K52">
        <f t="shared" si="7"/>
        <v>1000000</v>
      </c>
      <c r="L52" t="str">
        <f t="shared" si="8"/>
        <v>BUY</v>
      </c>
      <c r="M52" t="str">
        <f t="shared" si="9"/>
        <v>PUT</v>
      </c>
      <c r="N52" t="str">
        <f t="shared" si="10"/>
        <v>BUY - PUT</v>
      </c>
      <c r="O52">
        <f t="shared" si="11"/>
        <v>5.1909999999999998</v>
      </c>
      <c r="P52" s="5">
        <f t="shared" si="12"/>
        <v>0</v>
      </c>
    </row>
    <row r="53" spans="1:16" x14ac:dyDescent="0.2">
      <c r="A53" t="s">
        <v>26</v>
      </c>
      <c r="B53" t="s">
        <v>455</v>
      </c>
      <c r="C53" s="8" t="s">
        <v>21</v>
      </c>
      <c r="D53" t="s">
        <v>17</v>
      </c>
      <c r="E53" t="s">
        <v>18</v>
      </c>
      <c r="F53" s="9">
        <v>37012</v>
      </c>
      <c r="G53" s="10">
        <v>500000</v>
      </c>
      <c r="H53" s="47">
        <v>5.33</v>
      </c>
      <c r="I53" s="24">
        <v>0.42</v>
      </c>
      <c r="J53" s="8">
        <f t="shared" si="6"/>
        <v>4.891</v>
      </c>
      <c r="K53">
        <f t="shared" si="7"/>
        <v>500000</v>
      </c>
      <c r="L53" t="str">
        <f t="shared" si="8"/>
        <v>BUY</v>
      </c>
      <c r="M53" t="str">
        <f t="shared" si="9"/>
        <v>CALL</v>
      </c>
      <c r="N53" t="str">
        <f t="shared" si="10"/>
        <v>BUY - CALL</v>
      </c>
      <c r="O53">
        <f t="shared" si="11"/>
        <v>5.3109999999999999</v>
      </c>
      <c r="P53" s="5">
        <f t="shared" si="12"/>
        <v>9500.0000000000637</v>
      </c>
    </row>
    <row r="54" spans="1:16" x14ac:dyDescent="0.2">
      <c r="A54" t="s">
        <v>26</v>
      </c>
      <c r="B54" t="s">
        <v>456</v>
      </c>
      <c r="C54" s="8" t="s">
        <v>21</v>
      </c>
      <c r="D54" t="s">
        <v>17</v>
      </c>
      <c r="E54" t="s">
        <v>20</v>
      </c>
      <c r="F54" s="9">
        <v>37012</v>
      </c>
      <c r="G54" s="10">
        <v>500000</v>
      </c>
      <c r="H54" s="47">
        <v>5.33</v>
      </c>
      <c r="I54" s="36">
        <v>0.42</v>
      </c>
      <c r="J54" s="8">
        <f t="shared" si="6"/>
        <v>4.891</v>
      </c>
      <c r="K54">
        <f t="shared" si="7"/>
        <v>500000</v>
      </c>
      <c r="L54" t="str">
        <f t="shared" si="8"/>
        <v>BUY</v>
      </c>
      <c r="M54" t="str">
        <f t="shared" si="9"/>
        <v>PUT</v>
      </c>
      <c r="N54" t="str">
        <f t="shared" si="10"/>
        <v>BUY - PUT</v>
      </c>
      <c r="O54">
        <f t="shared" si="11"/>
        <v>5.3109999999999999</v>
      </c>
      <c r="P54" s="5">
        <f t="shared" si="12"/>
        <v>0</v>
      </c>
    </row>
    <row r="55" spans="1:16" x14ac:dyDescent="0.2">
      <c r="A55" t="s">
        <v>29</v>
      </c>
      <c r="B55" t="s">
        <v>457</v>
      </c>
      <c r="C55" s="8" t="s">
        <v>21</v>
      </c>
      <c r="D55" t="s">
        <v>17</v>
      </c>
      <c r="E55" t="s">
        <v>18</v>
      </c>
      <c r="F55" s="9">
        <v>37012</v>
      </c>
      <c r="G55" s="10">
        <v>310000</v>
      </c>
      <c r="H55" s="47">
        <v>5.33</v>
      </c>
      <c r="I55" s="24">
        <v>0.5</v>
      </c>
      <c r="J55" s="8">
        <f t="shared" si="6"/>
        <v>4.891</v>
      </c>
      <c r="K55">
        <f t="shared" si="7"/>
        <v>310000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5.391</v>
      </c>
      <c r="P55" s="5">
        <f t="shared" si="12"/>
        <v>0</v>
      </c>
    </row>
    <row r="56" spans="1:16" x14ac:dyDescent="0.2">
      <c r="A56" s="6" t="s">
        <v>37</v>
      </c>
      <c r="B56" t="s">
        <v>458</v>
      </c>
      <c r="C56" s="8" t="s">
        <v>21</v>
      </c>
      <c r="D56" t="s">
        <v>17</v>
      </c>
      <c r="E56" t="s">
        <v>20</v>
      </c>
      <c r="F56" s="9">
        <v>37012</v>
      </c>
      <c r="G56" s="10">
        <v>500000</v>
      </c>
      <c r="H56" s="47">
        <v>5.33</v>
      </c>
      <c r="I56" s="23">
        <v>0.3</v>
      </c>
      <c r="J56" s="8">
        <f t="shared" si="6"/>
        <v>4.891</v>
      </c>
      <c r="K56">
        <f t="shared" si="7"/>
        <v>500000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5.1909999999999998</v>
      </c>
      <c r="P56" s="5">
        <f t="shared" si="12"/>
        <v>0</v>
      </c>
    </row>
    <row r="57" spans="1:16" x14ac:dyDescent="0.2">
      <c r="A57" s="6" t="s">
        <v>30</v>
      </c>
      <c r="B57" t="s">
        <v>459</v>
      </c>
      <c r="C57" s="8" t="s">
        <v>21</v>
      </c>
      <c r="D57" t="s">
        <v>17</v>
      </c>
      <c r="E57" t="s">
        <v>20</v>
      </c>
      <c r="F57" s="9">
        <v>37012</v>
      </c>
      <c r="G57" s="10">
        <v>-500000</v>
      </c>
      <c r="H57" s="47">
        <v>5.33</v>
      </c>
      <c r="I57" s="24">
        <v>0.3</v>
      </c>
      <c r="J57" s="8">
        <f t="shared" si="6"/>
        <v>4.891</v>
      </c>
      <c r="K57">
        <f t="shared" si="7"/>
        <v>500000</v>
      </c>
      <c r="L57" t="str">
        <f t="shared" si="8"/>
        <v>SELL</v>
      </c>
      <c r="M57" t="str">
        <f t="shared" si="9"/>
        <v>PUT</v>
      </c>
      <c r="N57" t="str">
        <f t="shared" si="10"/>
        <v>SELL - PUT</v>
      </c>
      <c r="O57">
        <f t="shared" si="11"/>
        <v>5.1909999999999998</v>
      </c>
      <c r="P57" s="5">
        <f t="shared" si="12"/>
        <v>0</v>
      </c>
    </row>
    <row r="58" spans="1:16" x14ac:dyDescent="0.2">
      <c r="A58" t="s">
        <v>290</v>
      </c>
      <c r="B58" t="s">
        <v>533</v>
      </c>
      <c r="C58" s="8" t="s">
        <v>21</v>
      </c>
      <c r="D58" t="s">
        <v>17</v>
      </c>
      <c r="E58" t="s">
        <v>18</v>
      </c>
      <c r="F58" s="9">
        <v>37012</v>
      </c>
      <c r="G58" s="10">
        <v>-500000</v>
      </c>
      <c r="H58" s="47">
        <v>5.33</v>
      </c>
      <c r="I58" s="24">
        <v>1</v>
      </c>
      <c r="J58" s="8">
        <f t="shared" si="6"/>
        <v>4.891</v>
      </c>
      <c r="K58">
        <f t="shared" si="7"/>
        <v>500000</v>
      </c>
      <c r="L58" t="str">
        <f t="shared" si="8"/>
        <v>SELL</v>
      </c>
      <c r="M58" t="str">
        <f t="shared" si="9"/>
        <v>CALL</v>
      </c>
      <c r="N58" t="str">
        <f t="shared" si="10"/>
        <v>SELL - CALL</v>
      </c>
      <c r="O58">
        <f t="shared" si="11"/>
        <v>5.891</v>
      </c>
      <c r="P58" s="5">
        <f t="shared" si="12"/>
        <v>0</v>
      </c>
    </row>
    <row r="59" spans="1:16" x14ac:dyDescent="0.2">
      <c r="A59" t="s">
        <v>290</v>
      </c>
      <c r="B59" t="s">
        <v>460</v>
      </c>
      <c r="C59" s="8" t="s">
        <v>21</v>
      </c>
      <c r="D59" t="s">
        <v>17</v>
      </c>
      <c r="E59" t="s">
        <v>18</v>
      </c>
      <c r="F59" s="9">
        <v>37012</v>
      </c>
      <c r="G59" s="10">
        <v>-1500000</v>
      </c>
      <c r="H59" s="47">
        <v>5.33</v>
      </c>
      <c r="I59" s="24">
        <v>1</v>
      </c>
      <c r="J59" s="8">
        <f t="shared" si="6"/>
        <v>4.891</v>
      </c>
      <c r="K59">
        <f t="shared" si="7"/>
        <v>1500000</v>
      </c>
      <c r="L59" t="str">
        <f t="shared" si="8"/>
        <v>SELL</v>
      </c>
      <c r="M59" t="str">
        <f t="shared" si="9"/>
        <v>CALL</v>
      </c>
      <c r="N59" t="str">
        <f t="shared" si="10"/>
        <v>SELL - CALL</v>
      </c>
      <c r="O59">
        <f t="shared" si="11"/>
        <v>5.891</v>
      </c>
      <c r="P59" s="5">
        <f t="shared" si="12"/>
        <v>0</v>
      </c>
    </row>
    <row r="60" spans="1:16" x14ac:dyDescent="0.2">
      <c r="A60" s="26" t="s">
        <v>37</v>
      </c>
      <c r="B60" s="27" t="s">
        <v>463</v>
      </c>
      <c r="C60" s="28" t="s">
        <v>21</v>
      </c>
      <c r="D60" s="27" t="s">
        <v>17</v>
      </c>
      <c r="E60" s="27" t="s">
        <v>18</v>
      </c>
      <c r="F60" s="29">
        <v>37012</v>
      </c>
      <c r="G60" s="30">
        <v>2000000</v>
      </c>
      <c r="H60" s="47">
        <v>5.33</v>
      </c>
      <c r="I60" s="24">
        <v>0.8</v>
      </c>
      <c r="J60" s="8">
        <f t="shared" si="6"/>
        <v>4.891</v>
      </c>
      <c r="K60">
        <f t="shared" si="7"/>
        <v>2000000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5.6909999999999998</v>
      </c>
      <c r="P60" s="5">
        <f t="shared" si="12"/>
        <v>0</v>
      </c>
    </row>
    <row r="61" spans="1:16" x14ac:dyDescent="0.2">
      <c r="A61" s="26" t="s">
        <v>411</v>
      </c>
      <c r="B61" t="s">
        <v>464</v>
      </c>
      <c r="C61" s="8" t="s">
        <v>221</v>
      </c>
      <c r="D61" t="s">
        <v>17</v>
      </c>
      <c r="E61" t="s">
        <v>18</v>
      </c>
      <c r="F61" s="9">
        <v>37012</v>
      </c>
      <c r="G61" s="10">
        <v>-620000</v>
      </c>
      <c r="H61" s="47">
        <v>5.14</v>
      </c>
      <c r="I61" s="24">
        <v>0.3</v>
      </c>
      <c r="J61" s="8">
        <f t="shared" si="6"/>
        <v>4.891</v>
      </c>
      <c r="K61">
        <f t="shared" si="7"/>
        <v>620000</v>
      </c>
      <c r="L61" t="str">
        <f t="shared" si="8"/>
        <v>SELL</v>
      </c>
      <c r="M61" t="str">
        <f t="shared" si="9"/>
        <v>CALL</v>
      </c>
      <c r="N61" t="str">
        <f t="shared" si="10"/>
        <v>SELL - CALL</v>
      </c>
      <c r="O61">
        <f t="shared" si="11"/>
        <v>5.1909999999999998</v>
      </c>
      <c r="P61" s="5">
        <f t="shared" si="12"/>
        <v>0</v>
      </c>
    </row>
    <row r="62" spans="1:16" x14ac:dyDescent="0.2">
      <c r="A62" s="26" t="s">
        <v>411</v>
      </c>
      <c r="B62" s="27" t="s">
        <v>534</v>
      </c>
      <c r="C62" s="28" t="s">
        <v>221</v>
      </c>
      <c r="D62" s="27" t="s">
        <v>17</v>
      </c>
      <c r="E62" s="27" t="s">
        <v>18</v>
      </c>
      <c r="F62" s="29">
        <v>37012</v>
      </c>
      <c r="G62" s="30">
        <v>-620000</v>
      </c>
      <c r="H62" s="47">
        <v>5.14</v>
      </c>
      <c r="I62" s="24">
        <v>0.27</v>
      </c>
      <c r="J62" s="8">
        <f t="shared" si="6"/>
        <v>4.891</v>
      </c>
      <c r="K62">
        <f t="shared" si="7"/>
        <v>620000</v>
      </c>
      <c r="L62" t="str">
        <f t="shared" si="8"/>
        <v>SELL</v>
      </c>
      <c r="M62" t="str">
        <f t="shared" si="9"/>
        <v>CALL</v>
      </c>
      <c r="N62" t="str">
        <f t="shared" si="10"/>
        <v>SELL - CALL</v>
      </c>
      <c r="O62">
        <f t="shared" si="11"/>
        <v>5.1609999999999996</v>
      </c>
      <c r="P62" s="5">
        <f t="shared" si="12"/>
        <v>0</v>
      </c>
    </row>
    <row r="63" spans="1:16" x14ac:dyDescent="0.2">
      <c r="A63" s="26" t="s">
        <v>48</v>
      </c>
      <c r="B63" t="s">
        <v>465</v>
      </c>
      <c r="C63" s="8" t="s">
        <v>22</v>
      </c>
      <c r="D63" t="s">
        <v>17</v>
      </c>
      <c r="E63" t="s">
        <v>18</v>
      </c>
      <c r="F63" s="9">
        <v>37012</v>
      </c>
      <c r="G63" s="10">
        <v>620000</v>
      </c>
      <c r="H63" s="47">
        <v>5.03</v>
      </c>
      <c r="I63" s="24">
        <v>6.5000000000000002E-2</v>
      </c>
      <c r="J63" s="8">
        <f t="shared" si="6"/>
        <v>4.891</v>
      </c>
      <c r="K63">
        <f t="shared" si="7"/>
        <v>620000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4.9560000000000004</v>
      </c>
      <c r="P63" s="5">
        <f t="shared" si="12"/>
        <v>45879.999999999905</v>
      </c>
    </row>
    <row r="64" spans="1:16" x14ac:dyDescent="0.2">
      <c r="A64" s="26" t="s">
        <v>37</v>
      </c>
      <c r="B64" t="s">
        <v>466</v>
      </c>
      <c r="C64" s="8" t="s">
        <v>22</v>
      </c>
      <c r="D64" t="s">
        <v>17</v>
      </c>
      <c r="E64" t="s">
        <v>20</v>
      </c>
      <c r="F64" s="9">
        <v>37012</v>
      </c>
      <c r="G64" s="10">
        <v>-1000000</v>
      </c>
      <c r="H64" s="47">
        <v>5.03</v>
      </c>
      <c r="I64" s="24">
        <v>0.05</v>
      </c>
      <c r="J64" s="8">
        <f t="shared" si="6"/>
        <v>4.891</v>
      </c>
      <c r="K64">
        <f t="shared" si="7"/>
        <v>1000000</v>
      </c>
      <c r="L64" t="str">
        <f t="shared" si="8"/>
        <v>SELL</v>
      </c>
      <c r="M64" t="str">
        <f t="shared" si="9"/>
        <v>PUT</v>
      </c>
      <c r="N64" t="str">
        <f t="shared" si="10"/>
        <v>SELL - PUT</v>
      </c>
      <c r="O64">
        <f t="shared" si="11"/>
        <v>4.9409999999999998</v>
      </c>
      <c r="P64" s="5">
        <f t="shared" si="12"/>
        <v>0</v>
      </c>
    </row>
    <row r="65" spans="1:16" x14ac:dyDescent="0.2">
      <c r="A65" s="26" t="s">
        <v>411</v>
      </c>
      <c r="B65" s="43" t="s">
        <v>467</v>
      </c>
      <c r="C65" s="44" t="s">
        <v>22</v>
      </c>
      <c r="D65" s="43" t="s">
        <v>17</v>
      </c>
      <c r="E65" s="43" t="s">
        <v>18</v>
      </c>
      <c r="F65" s="45">
        <v>37012</v>
      </c>
      <c r="G65" s="46">
        <v>500000</v>
      </c>
      <c r="H65" s="47">
        <v>5.03</v>
      </c>
      <c r="I65" s="24">
        <v>0.2</v>
      </c>
      <c r="J65" s="8">
        <f t="shared" si="6"/>
        <v>4.891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5.0910000000000002</v>
      </c>
      <c r="P65" s="5">
        <f t="shared" si="12"/>
        <v>0</v>
      </c>
    </row>
    <row r="66" spans="1:16" x14ac:dyDescent="0.2">
      <c r="A66" s="6" t="s">
        <v>411</v>
      </c>
      <c r="B66" t="s">
        <v>468</v>
      </c>
      <c r="C66" s="8" t="s">
        <v>22</v>
      </c>
      <c r="D66" t="s">
        <v>17</v>
      </c>
      <c r="E66" t="s">
        <v>18</v>
      </c>
      <c r="F66" s="9">
        <v>37012</v>
      </c>
      <c r="G66" s="10">
        <v>-1000000</v>
      </c>
      <c r="H66" s="47">
        <v>5.03</v>
      </c>
      <c r="I66" s="36">
        <v>0.2</v>
      </c>
      <c r="J66" s="8">
        <f t="shared" si="6"/>
        <v>4.891</v>
      </c>
      <c r="K66">
        <f t="shared" si="7"/>
        <v>1000000</v>
      </c>
      <c r="L66" t="str">
        <f t="shared" si="8"/>
        <v>SELL</v>
      </c>
      <c r="M66" t="str">
        <f t="shared" si="9"/>
        <v>CALL</v>
      </c>
      <c r="N66" t="str">
        <f t="shared" si="10"/>
        <v>SELL - CALL</v>
      </c>
      <c r="O66">
        <f t="shared" si="11"/>
        <v>5.0910000000000002</v>
      </c>
      <c r="P66" s="5">
        <f t="shared" si="12"/>
        <v>0</v>
      </c>
    </row>
    <row r="67" spans="1:16" x14ac:dyDescent="0.2">
      <c r="A67" t="s">
        <v>38</v>
      </c>
      <c r="B67" t="s">
        <v>469</v>
      </c>
      <c r="C67" s="8" t="s">
        <v>22</v>
      </c>
      <c r="D67" t="s">
        <v>17</v>
      </c>
      <c r="E67" t="s">
        <v>18</v>
      </c>
      <c r="F67" s="9">
        <v>37012</v>
      </c>
      <c r="G67" s="10">
        <v>620000</v>
      </c>
      <c r="H67" s="47">
        <v>5.03</v>
      </c>
      <c r="I67" s="36">
        <v>0.2</v>
      </c>
      <c r="J67" s="8">
        <f t="shared" si="6"/>
        <v>4.891</v>
      </c>
      <c r="K67">
        <f t="shared" ref="K67:K102" si="13">ABS(G67)</f>
        <v>620000</v>
      </c>
      <c r="L67" t="str">
        <f t="shared" ref="L67:L102" si="14">IF(G67&gt;0,"BUY","SELL")</f>
        <v>BUY</v>
      </c>
      <c r="M67" t="str">
        <f t="shared" ref="M67:M102" si="15">IF(E67="C","CALL","PUT")</f>
        <v>CALL</v>
      </c>
      <c r="N67" t="str">
        <f t="shared" ref="N67:N98" si="16">CONCATENATE(L67," - ",M67)</f>
        <v>BUY - CALL</v>
      </c>
      <c r="O67">
        <f t="shared" ref="O67:O102" si="17">I67+J67</f>
        <v>5.0910000000000002</v>
      </c>
      <c r="P67" s="5">
        <f t="shared" ref="P67:P98" si="18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51</v>
      </c>
      <c r="B68" t="s">
        <v>470</v>
      </c>
      <c r="C68" s="8" t="s">
        <v>22</v>
      </c>
      <c r="D68" t="s">
        <v>17</v>
      </c>
      <c r="E68" t="s">
        <v>18</v>
      </c>
      <c r="F68" s="9">
        <v>37012</v>
      </c>
      <c r="G68" s="10">
        <v>-620000</v>
      </c>
      <c r="H68" s="47">
        <v>5.03</v>
      </c>
      <c r="I68" s="23">
        <v>0.25</v>
      </c>
      <c r="J68" s="8">
        <f t="shared" si="6"/>
        <v>4.891</v>
      </c>
      <c r="K68">
        <f t="shared" si="13"/>
        <v>620000</v>
      </c>
      <c r="L68" t="str">
        <f t="shared" si="14"/>
        <v>SELL</v>
      </c>
      <c r="M68" t="str">
        <f t="shared" si="15"/>
        <v>CALL</v>
      </c>
      <c r="N68" t="str">
        <f t="shared" si="16"/>
        <v>SELL - CALL</v>
      </c>
      <c r="O68">
        <f t="shared" si="17"/>
        <v>5.141</v>
      </c>
      <c r="P68" s="5">
        <f t="shared" si="18"/>
        <v>0</v>
      </c>
    </row>
    <row r="69" spans="1:16" x14ac:dyDescent="0.2">
      <c r="A69" s="26" t="s">
        <v>38</v>
      </c>
      <c r="B69" t="s">
        <v>471</v>
      </c>
      <c r="C69" s="8" t="s">
        <v>22</v>
      </c>
      <c r="D69" t="s">
        <v>17</v>
      </c>
      <c r="E69" t="s">
        <v>18</v>
      </c>
      <c r="F69" s="9">
        <v>37012</v>
      </c>
      <c r="G69" s="10">
        <v>620000</v>
      </c>
      <c r="H69" s="47">
        <v>5.03</v>
      </c>
      <c r="I69" s="23">
        <v>0.25</v>
      </c>
      <c r="J69" s="8">
        <f t="shared" ref="J69:J106" si="19">J68</f>
        <v>4.891</v>
      </c>
      <c r="K69">
        <f t="shared" si="13"/>
        <v>620000</v>
      </c>
      <c r="L69" t="str">
        <f t="shared" si="14"/>
        <v>BUY</v>
      </c>
      <c r="M69" t="str">
        <f t="shared" si="15"/>
        <v>CALL</v>
      </c>
      <c r="N69" t="str">
        <f t="shared" si="16"/>
        <v>BUY - CALL</v>
      </c>
      <c r="O69">
        <f t="shared" si="17"/>
        <v>5.141</v>
      </c>
      <c r="P69" s="5">
        <f t="shared" si="18"/>
        <v>0</v>
      </c>
    </row>
    <row r="70" spans="1:16" x14ac:dyDescent="0.2">
      <c r="A70" s="26" t="s">
        <v>38</v>
      </c>
      <c r="B70" t="s">
        <v>472</v>
      </c>
      <c r="C70" s="8" t="s">
        <v>22</v>
      </c>
      <c r="D70" t="s">
        <v>17</v>
      </c>
      <c r="E70" t="s">
        <v>18</v>
      </c>
      <c r="F70" s="9">
        <v>37012</v>
      </c>
      <c r="G70" s="10">
        <v>500000</v>
      </c>
      <c r="H70" s="47">
        <v>5.03</v>
      </c>
      <c r="I70" s="23">
        <v>0.2</v>
      </c>
      <c r="J70" s="8">
        <f t="shared" si="19"/>
        <v>4.891</v>
      </c>
      <c r="K70">
        <f t="shared" si="13"/>
        <v>500000</v>
      </c>
      <c r="L70" t="str">
        <f t="shared" si="14"/>
        <v>BUY</v>
      </c>
      <c r="M70" t="str">
        <f t="shared" si="15"/>
        <v>CALL</v>
      </c>
      <c r="N70" t="str">
        <f t="shared" si="16"/>
        <v>BUY - CALL</v>
      </c>
      <c r="O70">
        <f t="shared" si="17"/>
        <v>5.0910000000000002</v>
      </c>
      <c r="P70" s="5">
        <f t="shared" si="18"/>
        <v>0</v>
      </c>
    </row>
    <row r="71" spans="1:16" x14ac:dyDescent="0.2">
      <c r="A71" s="26" t="s">
        <v>38</v>
      </c>
      <c r="B71" t="s">
        <v>473</v>
      </c>
      <c r="C71" s="8" t="s">
        <v>22</v>
      </c>
      <c r="D71" t="s">
        <v>17</v>
      </c>
      <c r="E71" t="s">
        <v>18</v>
      </c>
      <c r="F71" s="9">
        <v>37012</v>
      </c>
      <c r="G71" s="10">
        <v>310000</v>
      </c>
      <c r="H71" s="47">
        <v>5.03</v>
      </c>
      <c r="I71" s="23">
        <v>0.2</v>
      </c>
      <c r="J71" s="8">
        <f t="shared" si="19"/>
        <v>4.891</v>
      </c>
      <c r="K71">
        <f t="shared" si="13"/>
        <v>310000</v>
      </c>
      <c r="L71" t="str">
        <f t="shared" si="14"/>
        <v>BUY</v>
      </c>
      <c r="M71" t="str">
        <f t="shared" si="15"/>
        <v>CALL</v>
      </c>
      <c r="N71" t="str">
        <f t="shared" si="16"/>
        <v>BUY - CALL</v>
      </c>
      <c r="O71">
        <f t="shared" si="17"/>
        <v>5.0910000000000002</v>
      </c>
      <c r="P71" s="5">
        <f t="shared" si="18"/>
        <v>0</v>
      </c>
    </row>
    <row r="72" spans="1:16" x14ac:dyDescent="0.2">
      <c r="A72" s="26" t="s">
        <v>38</v>
      </c>
      <c r="B72" t="s">
        <v>474</v>
      </c>
      <c r="C72" s="8" t="s">
        <v>22</v>
      </c>
      <c r="D72" t="s">
        <v>17</v>
      </c>
      <c r="E72" t="s">
        <v>18</v>
      </c>
      <c r="F72" s="9">
        <v>37012</v>
      </c>
      <c r="G72" s="10">
        <v>-620000</v>
      </c>
      <c r="H72" s="47">
        <v>5.03</v>
      </c>
      <c r="I72">
        <v>0.15</v>
      </c>
      <c r="J72" s="8">
        <f t="shared" si="19"/>
        <v>4.891</v>
      </c>
      <c r="K72">
        <f t="shared" si="13"/>
        <v>620000</v>
      </c>
      <c r="L72" t="str">
        <f t="shared" si="14"/>
        <v>SELL</v>
      </c>
      <c r="M72" t="str">
        <f t="shared" si="15"/>
        <v>CALL</v>
      </c>
      <c r="N72" t="str">
        <f t="shared" si="16"/>
        <v>SELL - CALL</v>
      </c>
      <c r="O72">
        <f t="shared" si="17"/>
        <v>5.0410000000000004</v>
      </c>
      <c r="P72" s="5">
        <f t="shared" si="18"/>
        <v>0</v>
      </c>
    </row>
    <row r="73" spans="1:16" x14ac:dyDescent="0.2">
      <c r="A73" s="26" t="s">
        <v>38</v>
      </c>
      <c r="B73" s="27" t="s">
        <v>475</v>
      </c>
      <c r="C73" s="28" t="s">
        <v>22</v>
      </c>
      <c r="D73" s="27" t="s">
        <v>17</v>
      </c>
      <c r="E73" s="27" t="s">
        <v>20</v>
      </c>
      <c r="F73" s="29">
        <v>37012</v>
      </c>
      <c r="G73" s="30">
        <v>-310000</v>
      </c>
      <c r="H73" s="47">
        <v>5.03</v>
      </c>
      <c r="I73" s="24">
        <v>0.08</v>
      </c>
      <c r="J73" s="8">
        <f t="shared" si="19"/>
        <v>4.891</v>
      </c>
      <c r="K73">
        <f t="shared" si="13"/>
        <v>310000</v>
      </c>
      <c r="L73" t="str">
        <f t="shared" si="14"/>
        <v>SELL</v>
      </c>
      <c r="M73" t="str">
        <f t="shared" si="15"/>
        <v>PUT</v>
      </c>
      <c r="N73" t="str">
        <f t="shared" si="16"/>
        <v>SELL - PUT</v>
      </c>
      <c r="O73">
        <f t="shared" si="17"/>
        <v>4.9710000000000001</v>
      </c>
      <c r="P73" s="5">
        <f t="shared" si="18"/>
        <v>0</v>
      </c>
    </row>
    <row r="74" spans="1:16" x14ac:dyDescent="0.2">
      <c r="A74" s="26" t="s">
        <v>38</v>
      </c>
      <c r="B74" s="27" t="s">
        <v>476</v>
      </c>
      <c r="C74" s="28" t="s">
        <v>22</v>
      </c>
      <c r="D74" s="27" t="s">
        <v>17</v>
      </c>
      <c r="E74" s="27" t="s">
        <v>20</v>
      </c>
      <c r="F74" s="29">
        <v>37012</v>
      </c>
      <c r="G74" s="30">
        <v>1000000</v>
      </c>
      <c r="H74" s="47">
        <v>5.03</v>
      </c>
      <c r="I74" s="24">
        <v>0.12</v>
      </c>
      <c r="J74" s="8">
        <f t="shared" si="19"/>
        <v>4.891</v>
      </c>
      <c r="K74">
        <f t="shared" si="13"/>
        <v>1000000</v>
      </c>
      <c r="L74" t="str">
        <f t="shared" si="14"/>
        <v>BUY</v>
      </c>
      <c r="M74" t="str">
        <f t="shared" si="15"/>
        <v>PUT</v>
      </c>
      <c r="N74" t="str">
        <f t="shared" si="16"/>
        <v>BUY - PUT</v>
      </c>
      <c r="O74">
        <f t="shared" si="17"/>
        <v>5.0110000000000001</v>
      </c>
      <c r="P74" s="5">
        <f t="shared" si="18"/>
        <v>0</v>
      </c>
    </row>
    <row r="75" spans="1:16" x14ac:dyDescent="0.2">
      <c r="A75" t="s">
        <v>411</v>
      </c>
      <c r="B75" s="27" t="s">
        <v>535</v>
      </c>
      <c r="C75" s="28" t="s">
        <v>22</v>
      </c>
      <c r="D75" s="27" t="s">
        <v>17</v>
      </c>
      <c r="E75" s="27" t="s">
        <v>18</v>
      </c>
      <c r="F75" s="29">
        <v>37012</v>
      </c>
      <c r="G75" s="30">
        <v>-155000</v>
      </c>
      <c r="H75" s="47">
        <v>5.03</v>
      </c>
      <c r="I75" s="24">
        <v>0.18</v>
      </c>
      <c r="J75" s="8">
        <f t="shared" si="19"/>
        <v>4.891</v>
      </c>
      <c r="K75">
        <f t="shared" si="13"/>
        <v>155000</v>
      </c>
      <c r="L75" t="str">
        <f t="shared" si="14"/>
        <v>SELL</v>
      </c>
      <c r="M75" t="str">
        <f t="shared" si="15"/>
        <v>CALL</v>
      </c>
      <c r="N75" t="str">
        <f t="shared" si="16"/>
        <v>SELL - CALL</v>
      </c>
      <c r="O75">
        <f t="shared" si="17"/>
        <v>5.0709999999999997</v>
      </c>
      <c r="P75" s="5">
        <f t="shared" si="18"/>
        <v>0</v>
      </c>
    </row>
    <row r="76" spans="1:16" x14ac:dyDescent="0.2">
      <c r="A76" t="s">
        <v>51</v>
      </c>
      <c r="B76" s="27" t="s">
        <v>536</v>
      </c>
      <c r="C76" s="28" t="s">
        <v>22</v>
      </c>
      <c r="D76" s="27" t="s">
        <v>17</v>
      </c>
      <c r="E76" s="27" t="s">
        <v>18</v>
      </c>
      <c r="F76" s="29">
        <v>37012</v>
      </c>
      <c r="G76" s="30">
        <v>155000</v>
      </c>
      <c r="H76" s="47">
        <v>5.03</v>
      </c>
      <c r="I76" s="24">
        <v>0.18</v>
      </c>
      <c r="J76" s="8">
        <f t="shared" si="19"/>
        <v>4.891</v>
      </c>
      <c r="K76">
        <f t="shared" si="13"/>
        <v>155000</v>
      </c>
      <c r="L76" t="str">
        <f t="shared" si="14"/>
        <v>BUY</v>
      </c>
      <c r="M76" t="str">
        <f t="shared" si="15"/>
        <v>CALL</v>
      </c>
      <c r="N76" t="str">
        <f t="shared" si="16"/>
        <v>BUY - CALL</v>
      </c>
      <c r="O76">
        <f t="shared" si="17"/>
        <v>5.0709999999999997</v>
      </c>
      <c r="P76" s="5">
        <f t="shared" si="18"/>
        <v>0</v>
      </c>
    </row>
    <row r="77" spans="1:16" x14ac:dyDescent="0.2">
      <c r="A77" t="s">
        <v>38</v>
      </c>
      <c r="B77" s="27" t="s">
        <v>537</v>
      </c>
      <c r="C77" s="28" t="s">
        <v>22</v>
      </c>
      <c r="D77" s="27" t="s">
        <v>17</v>
      </c>
      <c r="E77" s="27" t="s">
        <v>20</v>
      </c>
      <c r="F77" s="29">
        <v>37012</v>
      </c>
      <c r="G77" s="30">
        <v>1000000</v>
      </c>
      <c r="H77" s="47">
        <v>5.03</v>
      </c>
      <c r="I77" s="24">
        <v>0.1</v>
      </c>
      <c r="J77" s="8">
        <f t="shared" si="19"/>
        <v>4.891</v>
      </c>
      <c r="K77">
        <f t="shared" si="13"/>
        <v>1000000</v>
      </c>
      <c r="L77" t="str">
        <f t="shared" si="14"/>
        <v>BUY</v>
      </c>
      <c r="M77" t="str">
        <f t="shared" si="15"/>
        <v>PUT</v>
      </c>
      <c r="N77" t="str">
        <f t="shared" si="16"/>
        <v>BUY - PUT</v>
      </c>
      <c r="O77">
        <f t="shared" si="17"/>
        <v>4.9909999999999997</v>
      </c>
      <c r="P77" s="5">
        <f t="shared" si="18"/>
        <v>0</v>
      </c>
    </row>
    <row r="78" spans="1:16" x14ac:dyDescent="0.2">
      <c r="A78" t="s">
        <v>290</v>
      </c>
      <c r="B78" t="s">
        <v>477</v>
      </c>
      <c r="C78" s="8" t="s">
        <v>35</v>
      </c>
      <c r="D78" t="s">
        <v>17</v>
      </c>
      <c r="E78" t="s">
        <v>18</v>
      </c>
      <c r="F78" s="9">
        <v>37012</v>
      </c>
      <c r="G78" s="10">
        <v>-500000</v>
      </c>
      <c r="H78" s="47">
        <v>14.94</v>
      </c>
      <c r="I78" s="24">
        <v>1.5</v>
      </c>
      <c r="J78" s="8">
        <f t="shared" si="19"/>
        <v>4.891</v>
      </c>
      <c r="K78">
        <f t="shared" si="13"/>
        <v>500000</v>
      </c>
      <c r="L78" t="str">
        <f t="shared" si="14"/>
        <v>SELL</v>
      </c>
      <c r="M78" t="str">
        <f t="shared" si="15"/>
        <v>CALL</v>
      </c>
      <c r="N78" t="str">
        <f t="shared" si="16"/>
        <v>SELL - CALL</v>
      </c>
      <c r="O78">
        <f t="shared" si="17"/>
        <v>6.391</v>
      </c>
      <c r="P78" s="5">
        <f t="shared" si="18"/>
        <v>-4274500</v>
      </c>
    </row>
    <row r="79" spans="1:16" x14ac:dyDescent="0.2">
      <c r="A79" t="s">
        <v>290</v>
      </c>
      <c r="B79" t="s">
        <v>478</v>
      </c>
      <c r="C79" s="8" t="s">
        <v>35</v>
      </c>
      <c r="D79" t="s">
        <v>17</v>
      </c>
      <c r="E79" t="s">
        <v>18</v>
      </c>
      <c r="F79" s="9">
        <v>37012</v>
      </c>
      <c r="G79" s="10">
        <v>-500000</v>
      </c>
      <c r="H79" s="47">
        <v>14.94</v>
      </c>
      <c r="I79" s="24">
        <v>1.5</v>
      </c>
      <c r="J79" s="8">
        <f t="shared" si="19"/>
        <v>4.891</v>
      </c>
      <c r="K79">
        <f t="shared" si="13"/>
        <v>500000</v>
      </c>
      <c r="L79" t="str">
        <f t="shared" si="14"/>
        <v>SELL</v>
      </c>
      <c r="M79" t="str">
        <f t="shared" si="15"/>
        <v>CALL</v>
      </c>
      <c r="N79" t="str">
        <f t="shared" si="16"/>
        <v>SELL - CALL</v>
      </c>
      <c r="O79">
        <f t="shared" si="17"/>
        <v>6.391</v>
      </c>
      <c r="P79" s="5">
        <f t="shared" si="18"/>
        <v>-4274500</v>
      </c>
    </row>
    <row r="80" spans="1:16" x14ac:dyDescent="0.2">
      <c r="A80" s="26" t="s">
        <v>290</v>
      </c>
      <c r="B80" t="s">
        <v>479</v>
      </c>
      <c r="C80" s="8" t="s">
        <v>35</v>
      </c>
      <c r="D80" t="s">
        <v>17</v>
      </c>
      <c r="E80" t="s">
        <v>18</v>
      </c>
      <c r="F80" s="9">
        <v>37012</v>
      </c>
      <c r="G80" s="10">
        <v>-500000</v>
      </c>
      <c r="H80" s="47">
        <v>14.94</v>
      </c>
      <c r="I80" s="24">
        <v>1.5</v>
      </c>
      <c r="J80" s="8">
        <f t="shared" si="19"/>
        <v>4.891</v>
      </c>
      <c r="K80">
        <f t="shared" si="13"/>
        <v>500000</v>
      </c>
      <c r="L80" t="str">
        <f t="shared" si="14"/>
        <v>SELL</v>
      </c>
      <c r="M80" t="str">
        <f t="shared" si="15"/>
        <v>CALL</v>
      </c>
      <c r="N80" t="str">
        <f t="shared" si="16"/>
        <v>SELL - CALL</v>
      </c>
      <c r="O80">
        <f t="shared" si="17"/>
        <v>6.391</v>
      </c>
      <c r="P80" s="5">
        <f t="shared" si="18"/>
        <v>-4274500</v>
      </c>
    </row>
    <row r="81" spans="1:16" x14ac:dyDescent="0.2">
      <c r="A81" s="26" t="s">
        <v>290</v>
      </c>
      <c r="B81" t="s">
        <v>480</v>
      </c>
      <c r="C81" s="8" t="s">
        <v>35</v>
      </c>
      <c r="D81" t="s">
        <v>17</v>
      </c>
      <c r="E81" t="s">
        <v>18</v>
      </c>
      <c r="F81" s="9">
        <v>37012</v>
      </c>
      <c r="G81" s="10">
        <v>500000</v>
      </c>
      <c r="H81" s="47">
        <v>14.94</v>
      </c>
      <c r="I81" s="24">
        <v>1</v>
      </c>
      <c r="J81" s="8">
        <f t="shared" si="19"/>
        <v>4.891</v>
      </c>
      <c r="K81">
        <f t="shared" si="13"/>
        <v>500000</v>
      </c>
      <c r="L81" t="str">
        <f t="shared" si="14"/>
        <v>BUY</v>
      </c>
      <c r="M81" t="str">
        <f t="shared" si="15"/>
        <v>CALL</v>
      </c>
      <c r="N81" t="str">
        <f t="shared" si="16"/>
        <v>BUY - CALL</v>
      </c>
      <c r="O81">
        <f t="shared" si="17"/>
        <v>5.891</v>
      </c>
      <c r="P81" s="5">
        <f t="shared" si="18"/>
        <v>4524500</v>
      </c>
    </row>
    <row r="82" spans="1:16" x14ac:dyDescent="0.2">
      <c r="A82" s="26" t="s">
        <v>290</v>
      </c>
      <c r="B82" t="s">
        <v>481</v>
      </c>
      <c r="C82" s="8" t="s">
        <v>35</v>
      </c>
      <c r="D82" t="s">
        <v>17</v>
      </c>
      <c r="E82" t="s">
        <v>18</v>
      </c>
      <c r="F82" s="9">
        <v>37012</v>
      </c>
      <c r="G82" s="10">
        <v>1000000</v>
      </c>
      <c r="H82" s="47">
        <v>14.94</v>
      </c>
      <c r="I82" s="24">
        <v>1.5</v>
      </c>
      <c r="J82" s="8">
        <f t="shared" si="19"/>
        <v>4.891</v>
      </c>
      <c r="K82">
        <f t="shared" si="13"/>
        <v>1000000</v>
      </c>
      <c r="L82" t="str">
        <f t="shared" si="14"/>
        <v>BUY</v>
      </c>
      <c r="M82" t="str">
        <f t="shared" si="15"/>
        <v>CALL</v>
      </c>
      <c r="N82" t="str">
        <f t="shared" si="16"/>
        <v>BUY - CALL</v>
      </c>
      <c r="O82">
        <f t="shared" si="17"/>
        <v>6.391</v>
      </c>
      <c r="P82" s="5">
        <f t="shared" si="18"/>
        <v>8549000</v>
      </c>
    </row>
    <row r="83" spans="1:16" x14ac:dyDescent="0.2">
      <c r="A83" s="26" t="s">
        <v>290</v>
      </c>
      <c r="B83" t="s">
        <v>482</v>
      </c>
      <c r="C83" s="8" t="s">
        <v>35</v>
      </c>
      <c r="D83" t="s">
        <v>17</v>
      </c>
      <c r="E83" t="s">
        <v>18</v>
      </c>
      <c r="F83" s="9">
        <v>37012</v>
      </c>
      <c r="G83" s="10">
        <v>-500000</v>
      </c>
      <c r="H83" s="47">
        <v>14.94</v>
      </c>
      <c r="I83" s="24">
        <v>1.5</v>
      </c>
      <c r="J83" s="8">
        <f t="shared" si="19"/>
        <v>4.891</v>
      </c>
      <c r="K83">
        <f t="shared" si="13"/>
        <v>500000</v>
      </c>
      <c r="L83" t="str">
        <f t="shared" si="14"/>
        <v>SELL</v>
      </c>
      <c r="M83" t="str">
        <f t="shared" si="15"/>
        <v>CALL</v>
      </c>
      <c r="N83" t="str">
        <f t="shared" si="16"/>
        <v>SELL - CALL</v>
      </c>
      <c r="O83">
        <f t="shared" si="17"/>
        <v>6.391</v>
      </c>
      <c r="P83" s="5">
        <f t="shared" si="18"/>
        <v>-4274500</v>
      </c>
    </row>
    <row r="84" spans="1:16" x14ac:dyDescent="0.2">
      <c r="A84" s="26" t="s">
        <v>290</v>
      </c>
      <c r="B84" t="s">
        <v>483</v>
      </c>
      <c r="C84" s="8" t="s">
        <v>35</v>
      </c>
      <c r="D84" t="s">
        <v>17</v>
      </c>
      <c r="E84" t="s">
        <v>18</v>
      </c>
      <c r="F84" s="9">
        <v>37012</v>
      </c>
      <c r="G84" s="10">
        <v>700000</v>
      </c>
      <c r="H84" s="47">
        <v>14.94</v>
      </c>
      <c r="I84" s="24">
        <v>2</v>
      </c>
      <c r="J84" s="8">
        <f t="shared" si="19"/>
        <v>4.891</v>
      </c>
      <c r="K84">
        <f t="shared" si="13"/>
        <v>700000</v>
      </c>
      <c r="L84" t="str">
        <f t="shared" si="14"/>
        <v>BUY</v>
      </c>
      <c r="M84" t="str">
        <f t="shared" si="15"/>
        <v>CALL</v>
      </c>
      <c r="N84" t="str">
        <f t="shared" si="16"/>
        <v>BUY - CALL</v>
      </c>
      <c r="O84">
        <f t="shared" si="17"/>
        <v>6.891</v>
      </c>
      <c r="P84" s="5">
        <f t="shared" si="18"/>
        <v>5634300</v>
      </c>
    </row>
    <row r="85" spans="1:16" x14ac:dyDescent="0.2">
      <c r="A85" s="26" t="s">
        <v>40</v>
      </c>
      <c r="B85" t="s">
        <v>484</v>
      </c>
      <c r="C85" s="8" t="s">
        <v>35</v>
      </c>
      <c r="D85" t="s">
        <v>17</v>
      </c>
      <c r="E85" t="s">
        <v>18</v>
      </c>
      <c r="F85" s="9">
        <v>37012</v>
      </c>
      <c r="G85" s="10">
        <v>-310000</v>
      </c>
      <c r="H85" s="47">
        <v>14.94</v>
      </c>
      <c r="I85" s="24">
        <v>3</v>
      </c>
      <c r="J85" s="8">
        <f t="shared" si="19"/>
        <v>4.891</v>
      </c>
      <c r="K85">
        <f t="shared" si="13"/>
        <v>310000</v>
      </c>
      <c r="L85" t="str">
        <f t="shared" si="14"/>
        <v>SELL</v>
      </c>
      <c r="M85" t="str">
        <f t="shared" si="15"/>
        <v>CALL</v>
      </c>
      <c r="N85" t="str">
        <f t="shared" si="16"/>
        <v>SELL - CALL</v>
      </c>
      <c r="O85">
        <f t="shared" si="17"/>
        <v>7.891</v>
      </c>
      <c r="P85" s="5">
        <f t="shared" si="18"/>
        <v>-2185190</v>
      </c>
    </row>
    <row r="86" spans="1:16" x14ac:dyDescent="0.2">
      <c r="A86" s="26" t="s">
        <v>290</v>
      </c>
      <c r="B86" t="s">
        <v>485</v>
      </c>
      <c r="C86" s="8" t="s">
        <v>35</v>
      </c>
      <c r="D86" t="s">
        <v>17</v>
      </c>
      <c r="E86" t="s">
        <v>18</v>
      </c>
      <c r="F86" s="9">
        <v>37012</v>
      </c>
      <c r="G86" s="10">
        <v>500000</v>
      </c>
      <c r="H86" s="47">
        <v>14.94</v>
      </c>
      <c r="I86" s="24">
        <v>4</v>
      </c>
      <c r="J86" s="8">
        <f t="shared" si="19"/>
        <v>4.891</v>
      </c>
      <c r="K86">
        <f t="shared" si="13"/>
        <v>500000</v>
      </c>
      <c r="L86" t="str">
        <f t="shared" si="14"/>
        <v>BUY</v>
      </c>
      <c r="M86" t="str">
        <f t="shared" si="15"/>
        <v>CALL</v>
      </c>
      <c r="N86" t="str">
        <f t="shared" si="16"/>
        <v>BUY - CALL</v>
      </c>
      <c r="O86">
        <f t="shared" si="17"/>
        <v>8.891</v>
      </c>
      <c r="P86" s="5">
        <f t="shared" si="18"/>
        <v>3024499.9999999995</v>
      </c>
    </row>
    <row r="87" spans="1:16" x14ac:dyDescent="0.2">
      <c r="A87" s="26" t="s">
        <v>320</v>
      </c>
      <c r="B87" t="s">
        <v>486</v>
      </c>
      <c r="C87" s="8" t="s">
        <v>35</v>
      </c>
      <c r="D87" t="s">
        <v>17</v>
      </c>
      <c r="E87" t="s">
        <v>20</v>
      </c>
      <c r="F87" s="9">
        <v>37012</v>
      </c>
      <c r="G87" s="10">
        <v>310000</v>
      </c>
      <c r="H87" s="47">
        <v>14.94</v>
      </c>
      <c r="I87" s="24">
        <v>1</v>
      </c>
      <c r="J87" s="8">
        <f t="shared" si="19"/>
        <v>4.891</v>
      </c>
      <c r="K87">
        <f t="shared" si="13"/>
        <v>310000</v>
      </c>
      <c r="L87" t="str">
        <f t="shared" si="14"/>
        <v>BUY</v>
      </c>
      <c r="M87" t="str">
        <f t="shared" si="15"/>
        <v>PUT</v>
      </c>
      <c r="N87" t="str">
        <f t="shared" si="16"/>
        <v>BUY - PUT</v>
      </c>
      <c r="O87">
        <f t="shared" si="17"/>
        <v>5.891</v>
      </c>
      <c r="P87" s="5">
        <f t="shared" si="18"/>
        <v>0</v>
      </c>
    </row>
    <row r="88" spans="1:16" x14ac:dyDescent="0.2">
      <c r="A88" s="26" t="s">
        <v>290</v>
      </c>
      <c r="B88" t="s">
        <v>487</v>
      </c>
      <c r="C88" s="8" t="s">
        <v>35</v>
      </c>
      <c r="D88" t="s">
        <v>17</v>
      </c>
      <c r="E88" t="s">
        <v>18</v>
      </c>
      <c r="F88" s="9">
        <v>37012</v>
      </c>
      <c r="G88" s="10">
        <v>-155000</v>
      </c>
      <c r="H88" s="47">
        <v>14.94</v>
      </c>
      <c r="I88" s="24">
        <v>5</v>
      </c>
      <c r="J88" s="8">
        <f t="shared" si="19"/>
        <v>4.891</v>
      </c>
      <c r="K88">
        <f t="shared" si="13"/>
        <v>155000</v>
      </c>
      <c r="L88" t="str">
        <f t="shared" si="14"/>
        <v>SELL</v>
      </c>
      <c r="M88" t="str">
        <f t="shared" si="15"/>
        <v>CALL</v>
      </c>
      <c r="N88" t="str">
        <f t="shared" si="16"/>
        <v>SELL - CALL</v>
      </c>
      <c r="O88">
        <f t="shared" si="17"/>
        <v>9.891</v>
      </c>
      <c r="P88" s="5">
        <f t="shared" si="18"/>
        <v>-782594.99999999988</v>
      </c>
    </row>
    <row r="89" spans="1:16" x14ac:dyDescent="0.2">
      <c r="A89" s="26" t="s">
        <v>290</v>
      </c>
      <c r="B89" t="s">
        <v>488</v>
      </c>
      <c r="C89" s="8" t="s">
        <v>35</v>
      </c>
      <c r="D89" t="s">
        <v>17</v>
      </c>
      <c r="E89" t="s">
        <v>18</v>
      </c>
      <c r="F89" s="9">
        <v>37012</v>
      </c>
      <c r="G89" s="10">
        <v>-310000</v>
      </c>
      <c r="H89" s="47">
        <v>14.94</v>
      </c>
      <c r="I89" s="24">
        <v>5</v>
      </c>
      <c r="J89" s="8">
        <f t="shared" si="19"/>
        <v>4.891</v>
      </c>
      <c r="K89">
        <f t="shared" si="13"/>
        <v>310000</v>
      </c>
      <c r="L89" t="str">
        <f t="shared" si="14"/>
        <v>SELL</v>
      </c>
      <c r="M89" t="str">
        <f t="shared" si="15"/>
        <v>CALL</v>
      </c>
      <c r="N89" t="str">
        <f t="shared" si="16"/>
        <v>SELL - CALL</v>
      </c>
      <c r="O89">
        <f t="shared" si="17"/>
        <v>9.891</v>
      </c>
      <c r="P89" s="5">
        <f t="shared" si="18"/>
        <v>-1565189.9999999998</v>
      </c>
    </row>
    <row r="90" spans="1:16" x14ac:dyDescent="0.2">
      <c r="A90" s="26" t="s">
        <v>290</v>
      </c>
      <c r="B90" t="s">
        <v>489</v>
      </c>
      <c r="C90" s="8" t="s">
        <v>35</v>
      </c>
      <c r="D90" t="s">
        <v>17</v>
      </c>
      <c r="E90" t="s">
        <v>18</v>
      </c>
      <c r="F90" s="9">
        <v>37012</v>
      </c>
      <c r="G90" s="10">
        <v>500000</v>
      </c>
      <c r="H90" s="47">
        <v>14.94</v>
      </c>
      <c r="I90" s="24">
        <v>4</v>
      </c>
      <c r="J90" s="8">
        <f t="shared" si="19"/>
        <v>4.891</v>
      </c>
      <c r="K90">
        <f t="shared" si="13"/>
        <v>500000</v>
      </c>
      <c r="L90" t="str">
        <f t="shared" si="14"/>
        <v>BUY</v>
      </c>
      <c r="M90" t="str">
        <f t="shared" si="15"/>
        <v>CALL</v>
      </c>
      <c r="N90" t="str">
        <f t="shared" si="16"/>
        <v>BUY - CALL</v>
      </c>
      <c r="O90">
        <f t="shared" si="17"/>
        <v>8.891</v>
      </c>
      <c r="P90" s="5">
        <f t="shared" si="18"/>
        <v>3024499.9999999995</v>
      </c>
    </row>
    <row r="91" spans="1:16" x14ac:dyDescent="0.2">
      <c r="A91" s="6" t="s">
        <v>290</v>
      </c>
      <c r="B91" t="s">
        <v>490</v>
      </c>
      <c r="C91" s="8" t="s">
        <v>35</v>
      </c>
      <c r="D91" t="s">
        <v>17</v>
      </c>
      <c r="E91" t="s">
        <v>18</v>
      </c>
      <c r="F91" s="9">
        <v>37012</v>
      </c>
      <c r="G91" s="10">
        <v>-500000</v>
      </c>
      <c r="H91" s="47">
        <v>14.94</v>
      </c>
      <c r="I91" s="24">
        <v>5</v>
      </c>
      <c r="J91" s="8">
        <f t="shared" si="19"/>
        <v>4.891</v>
      </c>
      <c r="K91">
        <f t="shared" si="13"/>
        <v>500000</v>
      </c>
      <c r="L91" t="str">
        <f t="shared" si="14"/>
        <v>SELL</v>
      </c>
      <c r="M91" t="str">
        <f t="shared" si="15"/>
        <v>CALL</v>
      </c>
      <c r="N91" t="str">
        <f t="shared" si="16"/>
        <v>SELL - CALL</v>
      </c>
      <c r="O91">
        <f t="shared" si="17"/>
        <v>9.891</v>
      </c>
      <c r="P91" s="5">
        <f t="shared" si="18"/>
        <v>-2524499.9999999995</v>
      </c>
    </row>
    <row r="92" spans="1:16" x14ac:dyDescent="0.2">
      <c r="A92" s="6" t="s">
        <v>290</v>
      </c>
      <c r="B92" t="s">
        <v>491</v>
      </c>
      <c r="C92" s="8" t="s">
        <v>35</v>
      </c>
      <c r="D92" t="s">
        <v>17</v>
      </c>
      <c r="E92" t="s">
        <v>18</v>
      </c>
      <c r="F92" s="9">
        <v>37012</v>
      </c>
      <c r="G92" s="10">
        <v>-310000</v>
      </c>
      <c r="H92" s="47">
        <v>14.94</v>
      </c>
      <c r="I92" s="24">
        <v>5</v>
      </c>
      <c r="J92" s="8">
        <f t="shared" si="19"/>
        <v>4.891</v>
      </c>
      <c r="K92">
        <f t="shared" si="13"/>
        <v>310000</v>
      </c>
      <c r="L92" t="str">
        <f t="shared" si="14"/>
        <v>SELL</v>
      </c>
      <c r="M92" t="str">
        <f t="shared" si="15"/>
        <v>CALL</v>
      </c>
      <c r="N92" t="str">
        <f t="shared" si="16"/>
        <v>SELL - CALL</v>
      </c>
      <c r="O92">
        <f t="shared" si="17"/>
        <v>9.891</v>
      </c>
      <c r="P92" s="5">
        <f t="shared" si="18"/>
        <v>-1565189.9999999998</v>
      </c>
    </row>
    <row r="93" spans="1:16" x14ac:dyDescent="0.2">
      <c r="A93" s="6" t="s">
        <v>290</v>
      </c>
      <c r="B93" t="s">
        <v>492</v>
      </c>
      <c r="C93" s="8" t="s">
        <v>35</v>
      </c>
      <c r="D93" t="s">
        <v>17</v>
      </c>
      <c r="E93" t="s">
        <v>20</v>
      </c>
      <c r="F93" s="9">
        <v>37012</v>
      </c>
      <c r="G93" s="10">
        <v>1150000</v>
      </c>
      <c r="H93" s="47">
        <v>14.94</v>
      </c>
      <c r="I93" s="24">
        <v>1</v>
      </c>
      <c r="J93" s="8">
        <f t="shared" si="19"/>
        <v>4.891</v>
      </c>
      <c r="K93">
        <f t="shared" si="13"/>
        <v>1150000</v>
      </c>
      <c r="L93" t="str">
        <f t="shared" si="14"/>
        <v>BUY</v>
      </c>
      <c r="M93" t="str">
        <f t="shared" si="15"/>
        <v>PUT</v>
      </c>
      <c r="N93" t="str">
        <f t="shared" si="16"/>
        <v>BUY - PUT</v>
      </c>
      <c r="O93">
        <f t="shared" si="17"/>
        <v>5.891</v>
      </c>
      <c r="P93" s="5">
        <f t="shared" si="18"/>
        <v>0</v>
      </c>
    </row>
    <row r="94" spans="1:16" x14ac:dyDescent="0.2">
      <c r="A94" s="6" t="s">
        <v>290</v>
      </c>
      <c r="B94" t="s">
        <v>538</v>
      </c>
      <c r="C94" s="8" t="s">
        <v>35</v>
      </c>
      <c r="D94" t="s">
        <v>17</v>
      </c>
      <c r="E94" t="s">
        <v>18</v>
      </c>
      <c r="F94" s="9">
        <v>37012</v>
      </c>
      <c r="G94" s="10">
        <v>500000</v>
      </c>
      <c r="H94" s="47">
        <v>14.94</v>
      </c>
      <c r="I94" s="24">
        <v>5</v>
      </c>
      <c r="J94" s="8">
        <f t="shared" si="19"/>
        <v>4.891</v>
      </c>
      <c r="K94">
        <f t="shared" si="13"/>
        <v>500000</v>
      </c>
      <c r="L94" t="str">
        <f t="shared" si="14"/>
        <v>BUY</v>
      </c>
      <c r="M94" t="str">
        <f t="shared" si="15"/>
        <v>CALL</v>
      </c>
      <c r="N94" t="str">
        <f t="shared" si="16"/>
        <v>BUY - CALL</v>
      </c>
      <c r="O94">
        <f t="shared" si="17"/>
        <v>9.891</v>
      </c>
      <c r="P94" s="5">
        <f t="shared" si="18"/>
        <v>2524499.9999999995</v>
      </c>
    </row>
    <row r="95" spans="1:16" x14ac:dyDescent="0.2">
      <c r="A95" s="6" t="s">
        <v>290</v>
      </c>
      <c r="B95" t="s">
        <v>494</v>
      </c>
      <c r="C95" s="8" t="s">
        <v>35</v>
      </c>
      <c r="D95" t="s">
        <v>17</v>
      </c>
      <c r="E95" t="s">
        <v>18</v>
      </c>
      <c r="F95" s="9">
        <v>37012</v>
      </c>
      <c r="G95" s="10">
        <v>-155000</v>
      </c>
      <c r="H95" s="47">
        <v>14.94</v>
      </c>
      <c r="I95" s="24">
        <v>5</v>
      </c>
      <c r="J95" s="8">
        <f t="shared" si="19"/>
        <v>4.891</v>
      </c>
      <c r="K95">
        <f t="shared" si="13"/>
        <v>155000</v>
      </c>
      <c r="L95" t="str">
        <f t="shared" si="14"/>
        <v>SELL</v>
      </c>
      <c r="M95" t="str">
        <f t="shared" si="15"/>
        <v>CALL</v>
      </c>
      <c r="N95" t="str">
        <f t="shared" si="16"/>
        <v>SELL - CALL</v>
      </c>
      <c r="O95">
        <f t="shared" si="17"/>
        <v>9.891</v>
      </c>
      <c r="P95" s="5">
        <f t="shared" si="18"/>
        <v>-782594.99999999988</v>
      </c>
    </row>
    <row r="96" spans="1:16" x14ac:dyDescent="0.2">
      <c r="A96" s="6" t="s">
        <v>320</v>
      </c>
      <c r="B96" t="s">
        <v>497</v>
      </c>
      <c r="C96" s="8" t="s">
        <v>35</v>
      </c>
      <c r="D96" t="s">
        <v>17</v>
      </c>
      <c r="E96" t="s">
        <v>18</v>
      </c>
      <c r="F96" s="9">
        <v>37012</v>
      </c>
      <c r="G96" s="10">
        <v>-310000</v>
      </c>
      <c r="H96" s="47">
        <v>14.94</v>
      </c>
      <c r="I96" s="24">
        <v>3</v>
      </c>
      <c r="J96" s="8">
        <f t="shared" si="19"/>
        <v>4.891</v>
      </c>
      <c r="K96">
        <f t="shared" si="13"/>
        <v>310000</v>
      </c>
      <c r="L96" t="str">
        <f t="shared" si="14"/>
        <v>SELL</v>
      </c>
      <c r="M96" t="str">
        <f t="shared" si="15"/>
        <v>CALL</v>
      </c>
      <c r="N96" t="str">
        <f t="shared" si="16"/>
        <v>SELL - CALL</v>
      </c>
      <c r="O96">
        <f t="shared" si="17"/>
        <v>7.891</v>
      </c>
      <c r="P96" s="5">
        <f t="shared" si="18"/>
        <v>-2185190</v>
      </c>
    </row>
    <row r="97" spans="1:16" x14ac:dyDescent="0.2">
      <c r="A97" s="6" t="s">
        <v>290</v>
      </c>
      <c r="B97" t="s">
        <v>498</v>
      </c>
      <c r="C97" s="8" t="s">
        <v>35</v>
      </c>
      <c r="D97" t="s">
        <v>17</v>
      </c>
      <c r="E97" t="s">
        <v>18</v>
      </c>
      <c r="F97" s="9">
        <v>37012</v>
      </c>
      <c r="G97" s="10">
        <v>-310000</v>
      </c>
      <c r="H97" s="47">
        <v>14.94</v>
      </c>
      <c r="I97" s="24">
        <v>3</v>
      </c>
      <c r="J97" s="8">
        <f t="shared" si="19"/>
        <v>4.891</v>
      </c>
      <c r="K97">
        <f t="shared" si="13"/>
        <v>310000</v>
      </c>
      <c r="L97" t="str">
        <f t="shared" si="14"/>
        <v>SELL</v>
      </c>
      <c r="M97" t="str">
        <f t="shared" si="15"/>
        <v>CALL</v>
      </c>
      <c r="N97" t="str">
        <f t="shared" si="16"/>
        <v>SELL - CALL</v>
      </c>
      <c r="O97">
        <f t="shared" si="17"/>
        <v>7.891</v>
      </c>
      <c r="P97" s="5">
        <f t="shared" si="18"/>
        <v>-2185190</v>
      </c>
    </row>
    <row r="98" spans="1:16" x14ac:dyDescent="0.2">
      <c r="A98" t="s">
        <v>290</v>
      </c>
      <c r="B98" t="s">
        <v>499</v>
      </c>
      <c r="C98" s="8" t="s">
        <v>35</v>
      </c>
      <c r="D98" t="s">
        <v>17</v>
      </c>
      <c r="E98" t="s">
        <v>18</v>
      </c>
      <c r="F98" s="9">
        <v>37012</v>
      </c>
      <c r="G98" s="10">
        <v>-500000</v>
      </c>
      <c r="H98" s="47">
        <v>14.94</v>
      </c>
      <c r="I98" s="24">
        <v>3</v>
      </c>
      <c r="J98" s="8">
        <f t="shared" si="19"/>
        <v>4.891</v>
      </c>
      <c r="K98">
        <f t="shared" si="13"/>
        <v>500000</v>
      </c>
      <c r="L98" t="str">
        <f t="shared" si="14"/>
        <v>SELL</v>
      </c>
      <c r="M98" t="str">
        <f t="shared" si="15"/>
        <v>CALL</v>
      </c>
      <c r="N98" t="str">
        <f t="shared" si="16"/>
        <v>SELL - CALL</v>
      </c>
      <c r="O98">
        <f t="shared" si="17"/>
        <v>7.891</v>
      </c>
      <c r="P98" s="5">
        <f t="shared" si="18"/>
        <v>-3524499.9999999995</v>
      </c>
    </row>
    <row r="99" spans="1:16" x14ac:dyDescent="0.2">
      <c r="A99" t="s">
        <v>290</v>
      </c>
      <c r="B99" t="s">
        <v>500</v>
      </c>
      <c r="C99" s="8" t="s">
        <v>35</v>
      </c>
      <c r="D99" t="s">
        <v>17</v>
      </c>
      <c r="E99" t="s">
        <v>18</v>
      </c>
      <c r="F99" s="9">
        <v>37012</v>
      </c>
      <c r="G99" s="10">
        <v>-310000</v>
      </c>
      <c r="H99" s="47">
        <v>14.94</v>
      </c>
      <c r="I99" s="24">
        <v>4</v>
      </c>
      <c r="J99" s="8">
        <f t="shared" si="19"/>
        <v>4.891</v>
      </c>
      <c r="K99">
        <f t="shared" si="13"/>
        <v>310000</v>
      </c>
      <c r="L99" t="str">
        <f t="shared" si="14"/>
        <v>SELL</v>
      </c>
      <c r="M99" t="str">
        <f t="shared" si="15"/>
        <v>CALL</v>
      </c>
      <c r="N99" t="str">
        <f t="shared" ref="N99:N106" si="20">CONCATENATE(L99," - ",M99)</f>
        <v>SELL - CALL</v>
      </c>
      <c r="O99">
        <f t="shared" si="17"/>
        <v>8.891</v>
      </c>
      <c r="P99" s="5">
        <f t="shared" ref="P99:P106" si="21">IF(N99="SELL - PUT",IF(H99-O99&gt;0,0,(H99-O99)*K99),IF(N99="BUY - CALL",IF(O99-H99&gt;0,0,(H99-O99)*K99),IF(N99="SELL - CALL",IF(O99-H99&gt;0,0,(O99-H99)*K99),IF(N99="BUY - PUT",IF(H99-O99&gt;0,0,(O99-H99)*K99)))))</f>
        <v>-1875189.9999999998</v>
      </c>
    </row>
    <row r="100" spans="1:16" x14ac:dyDescent="0.2">
      <c r="A100" t="s">
        <v>290</v>
      </c>
      <c r="B100" t="s">
        <v>501</v>
      </c>
      <c r="C100" s="8" t="s">
        <v>35</v>
      </c>
      <c r="D100" t="s">
        <v>17</v>
      </c>
      <c r="E100" t="s">
        <v>18</v>
      </c>
      <c r="F100" s="9">
        <v>37012</v>
      </c>
      <c r="G100" s="10">
        <v>310000</v>
      </c>
      <c r="H100" s="47">
        <v>14.94</v>
      </c>
      <c r="I100" s="24">
        <v>5</v>
      </c>
      <c r="J100" s="8">
        <f t="shared" si="19"/>
        <v>4.891</v>
      </c>
      <c r="K100">
        <f t="shared" si="13"/>
        <v>310000</v>
      </c>
      <c r="L100" t="str">
        <f t="shared" si="14"/>
        <v>BUY</v>
      </c>
      <c r="M100" t="str">
        <f t="shared" si="15"/>
        <v>CALL</v>
      </c>
      <c r="N100" t="str">
        <f t="shared" si="20"/>
        <v>BUY - CALL</v>
      </c>
      <c r="O100">
        <f t="shared" si="17"/>
        <v>9.891</v>
      </c>
      <c r="P100" s="5">
        <f t="shared" si="21"/>
        <v>1565189.9999999998</v>
      </c>
    </row>
    <row r="101" spans="1:16" x14ac:dyDescent="0.2">
      <c r="A101" s="6" t="s">
        <v>40</v>
      </c>
      <c r="B101" t="s">
        <v>504</v>
      </c>
      <c r="C101" s="8" t="s">
        <v>35</v>
      </c>
      <c r="D101" t="s">
        <v>17</v>
      </c>
      <c r="E101" t="s">
        <v>18</v>
      </c>
      <c r="F101" s="9">
        <v>37012</v>
      </c>
      <c r="G101" s="10">
        <v>310000</v>
      </c>
      <c r="H101" s="47">
        <v>14.94</v>
      </c>
      <c r="I101" s="36">
        <v>3</v>
      </c>
      <c r="J101" s="8">
        <f t="shared" si="19"/>
        <v>4.891</v>
      </c>
      <c r="K101">
        <f t="shared" si="13"/>
        <v>310000</v>
      </c>
      <c r="L101" t="str">
        <f t="shared" si="14"/>
        <v>BUY</v>
      </c>
      <c r="M101" t="str">
        <f t="shared" si="15"/>
        <v>CALL</v>
      </c>
      <c r="N101" t="str">
        <f t="shared" si="20"/>
        <v>BUY - CALL</v>
      </c>
      <c r="O101">
        <f t="shared" si="17"/>
        <v>7.891</v>
      </c>
      <c r="P101" s="5">
        <f t="shared" si="21"/>
        <v>2185190</v>
      </c>
    </row>
    <row r="102" spans="1:16" x14ac:dyDescent="0.2">
      <c r="A102" t="s">
        <v>290</v>
      </c>
      <c r="B102" t="s">
        <v>506</v>
      </c>
      <c r="C102" s="8" t="s">
        <v>35</v>
      </c>
      <c r="D102" t="s">
        <v>17</v>
      </c>
      <c r="E102" t="s">
        <v>18</v>
      </c>
      <c r="F102" s="9">
        <v>37012</v>
      </c>
      <c r="G102" s="10">
        <v>310000</v>
      </c>
      <c r="H102" s="47">
        <v>14.94</v>
      </c>
      <c r="I102" s="24">
        <v>5</v>
      </c>
      <c r="J102" s="8">
        <f t="shared" si="19"/>
        <v>4.891</v>
      </c>
      <c r="K102">
        <f t="shared" si="13"/>
        <v>310000</v>
      </c>
      <c r="L102" t="str">
        <f t="shared" si="14"/>
        <v>BUY</v>
      </c>
      <c r="M102" t="str">
        <f t="shared" si="15"/>
        <v>CALL</v>
      </c>
      <c r="N102" t="str">
        <f t="shared" si="20"/>
        <v>BUY - CALL</v>
      </c>
      <c r="O102">
        <f t="shared" si="17"/>
        <v>9.891</v>
      </c>
      <c r="P102" s="5">
        <f t="shared" si="21"/>
        <v>1565189.9999999998</v>
      </c>
    </row>
    <row r="103" spans="1:16" x14ac:dyDescent="0.2">
      <c r="A103" t="s">
        <v>414</v>
      </c>
      <c r="B103" t="s">
        <v>539</v>
      </c>
      <c r="C103" s="8" t="s">
        <v>35</v>
      </c>
      <c r="D103" t="s">
        <v>17</v>
      </c>
      <c r="E103" t="s">
        <v>20</v>
      </c>
      <c r="F103" s="9">
        <v>37012</v>
      </c>
      <c r="G103" s="10">
        <v>-310000</v>
      </c>
      <c r="H103" s="47">
        <v>14.94</v>
      </c>
      <c r="I103" s="24">
        <v>2</v>
      </c>
      <c r="J103" s="8">
        <f t="shared" si="19"/>
        <v>4.891</v>
      </c>
      <c r="K103">
        <f>ABS(G103)</f>
        <v>310000</v>
      </c>
      <c r="L103" t="str">
        <f>IF(G103&gt;0,"BUY","SELL")</f>
        <v>SELL</v>
      </c>
      <c r="M103" t="str">
        <f>IF(E103="C","CALL","PUT")</f>
        <v>PUT</v>
      </c>
      <c r="N103" t="str">
        <f t="shared" si="20"/>
        <v>SELL - PUT</v>
      </c>
      <c r="O103">
        <f>I103+J103</f>
        <v>6.891</v>
      </c>
      <c r="P103" s="5">
        <f t="shared" si="21"/>
        <v>0</v>
      </c>
    </row>
    <row r="104" spans="1:16" x14ac:dyDescent="0.2">
      <c r="A104" t="s">
        <v>47</v>
      </c>
      <c r="B104" t="s">
        <v>540</v>
      </c>
      <c r="C104" s="8" t="s">
        <v>35</v>
      </c>
      <c r="D104" t="s">
        <v>17</v>
      </c>
      <c r="E104" t="s">
        <v>20</v>
      </c>
      <c r="F104" s="9">
        <v>37012</v>
      </c>
      <c r="G104" s="10">
        <v>310000</v>
      </c>
      <c r="H104" s="47">
        <v>14.94</v>
      </c>
      <c r="I104" s="24">
        <v>1.5</v>
      </c>
      <c r="J104" s="8">
        <f t="shared" si="19"/>
        <v>4.891</v>
      </c>
      <c r="K104">
        <f>ABS(G104)</f>
        <v>310000</v>
      </c>
      <c r="L104" t="str">
        <f>IF(G104&gt;0,"BUY","SELL")</f>
        <v>BUY</v>
      </c>
      <c r="M104" t="str">
        <f>IF(E104="C","CALL","PUT")</f>
        <v>PUT</v>
      </c>
      <c r="N104" t="str">
        <f t="shared" si="20"/>
        <v>BUY - PUT</v>
      </c>
      <c r="O104">
        <f>I104+J104</f>
        <v>6.391</v>
      </c>
      <c r="P104" s="5">
        <f t="shared" si="21"/>
        <v>0</v>
      </c>
    </row>
    <row r="105" spans="1:16" x14ac:dyDescent="0.2">
      <c r="A105" t="s">
        <v>47</v>
      </c>
      <c r="B105" t="s">
        <v>541</v>
      </c>
      <c r="C105" s="8" t="s">
        <v>35</v>
      </c>
      <c r="D105" t="s">
        <v>17</v>
      </c>
      <c r="E105" t="s">
        <v>18</v>
      </c>
      <c r="F105" s="9">
        <v>37012</v>
      </c>
      <c r="G105" s="10">
        <v>-310000</v>
      </c>
      <c r="H105" s="47">
        <v>14.94</v>
      </c>
      <c r="I105" s="24">
        <v>4</v>
      </c>
      <c r="J105" s="8">
        <f t="shared" si="19"/>
        <v>4.891</v>
      </c>
      <c r="K105">
        <f>ABS(G105)</f>
        <v>310000</v>
      </c>
      <c r="L105" t="str">
        <f>IF(G105&gt;0,"BUY","SELL")</f>
        <v>SELL</v>
      </c>
      <c r="M105" t="str">
        <f>IF(E105="C","CALL","PUT")</f>
        <v>CALL</v>
      </c>
      <c r="N105" t="str">
        <f t="shared" si="20"/>
        <v>SELL - CALL</v>
      </c>
      <c r="O105">
        <f>I105+J105</f>
        <v>8.891</v>
      </c>
      <c r="P105" s="5">
        <f t="shared" si="21"/>
        <v>-1875189.9999999998</v>
      </c>
    </row>
    <row r="106" spans="1:16" ht="13.5" thickBot="1" x14ac:dyDescent="0.25">
      <c r="A106" t="s">
        <v>495</v>
      </c>
      <c r="B106" t="s">
        <v>542</v>
      </c>
      <c r="C106" s="8" t="s">
        <v>35</v>
      </c>
      <c r="D106" t="s">
        <v>17</v>
      </c>
      <c r="E106" t="s">
        <v>20</v>
      </c>
      <c r="F106" s="9">
        <v>37012</v>
      </c>
      <c r="G106" s="10">
        <v>-310000</v>
      </c>
      <c r="H106" s="47">
        <v>14.94</v>
      </c>
      <c r="I106" s="24">
        <v>4</v>
      </c>
      <c r="J106" s="8">
        <f t="shared" si="19"/>
        <v>4.891</v>
      </c>
      <c r="K106">
        <f>ABS(G106)</f>
        <v>310000</v>
      </c>
      <c r="L106" t="str">
        <f>IF(G106&gt;0,"BUY","SELL")</f>
        <v>SELL</v>
      </c>
      <c r="M106" t="str">
        <f>IF(E106="C","CALL","PUT")</f>
        <v>PUT</v>
      </c>
      <c r="N106" t="str">
        <f t="shared" si="20"/>
        <v>SELL - PUT</v>
      </c>
      <c r="O106">
        <f>I106+J106</f>
        <v>8.891</v>
      </c>
      <c r="P106" s="5">
        <f t="shared" si="21"/>
        <v>0</v>
      </c>
    </row>
    <row r="107" spans="1:16" ht="13.5" thickBot="1" x14ac:dyDescent="0.25">
      <c r="A107" s="20"/>
      <c r="B107" s="21"/>
      <c r="C107" s="21"/>
      <c r="D107" s="21"/>
      <c r="E107" s="21"/>
      <c r="F107" s="21"/>
      <c r="G107" s="34"/>
      <c r="H107" s="32"/>
      <c r="I107" s="21"/>
      <c r="J107" s="21"/>
      <c r="K107" s="21"/>
      <c r="L107" s="21"/>
      <c r="M107" s="34"/>
      <c r="N107" s="21"/>
      <c r="O107" s="34"/>
      <c r="P107" s="48">
        <f>SUM(P3:P106)</f>
        <v>-5301375</v>
      </c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I109" workbookViewId="0">
      <selection activeCell="A127" sqref="A127:IV12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37043</v>
      </c>
      <c r="G3" s="10">
        <v>600000</v>
      </c>
      <c r="H3" s="47">
        <v>3.82</v>
      </c>
      <c r="I3" s="35">
        <v>0.05</v>
      </c>
      <c r="J3" s="8">
        <v>3.738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3.7879999999999998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37043</v>
      </c>
      <c r="G4" s="10">
        <v>300000</v>
      </c>
      <c r="H4" s="47">
        <v>3.82</v>
      </c>
      <c r="I4" s="24">
        <v>0.14000000000000001</v>
      </c>
      <c r="J4" s="8">
        <f>J3</f>
        <v>3.738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3.8780000000000001</v>
      </c>
      <c r="P4" s="5">
        <f>IF(N4="SELL - PUT",IF(H4-O4&gt;0,0,(H4-O4)*K4),IF(N4="BUY - CALL",IF(O4-H4&gt;0,0,(H4-O4)*K4),IF(N4="SELL - CALL",IF(O4-H4&gt;0,0,(O4-H4)*K4),IF(N4="BUY - PUT",IF(H4-O4&gt;0,0,(O4-H4)*K4)))))</f>
        <v>17400.000000000084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37043</v>
      </c>
      <c r="G5" s="10">
        <v>300000</v>
      </c>
      <c r="H5" s="47">
        <v>3.82</v>
      </c>
      <c r="I5" s="24">
        <v>0.15</v>
      </c>
      <c r="J5" s="8">
        <f t="shared" ref="J5:J35" si="6">J4</f>
        <v>3.738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3.8879999999999999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37043</v>
      </c>
      <c r="G6" s="10">
        <v>600000</v>
      </c>
      <c r="H6" s="47">
        <v>3.82</v>
      </c>
      <c r="I6" s="24">
        <v>0.05</v>
      </c>
      <c r="J6" s="8">
        <f t="shared" si="6"/>
        <v>3.738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3.7879999999999998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37043</v>
      </c>
      <c r="G7" s="10">
        <v>600000</v>
      </c>
      <c r="H7" s="47">
        <v>3.82</v>
      </c>
      <c r="I7" s="24">
        <v>0.18</v>
      </c>
      <c r="J7" s="8">
        <f t="shared" si="6"/>
        <v>3.738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3.9180000000000001</v>
      </c>
      <c r="P7" s="5">
        <f t="shared" si="5"/>
        <v>58800.000000000182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37043</v>
      </c>
      <c r="G8" s="10">
        <v>-150000</v>
      </c>
      <c r="H8" s="47">
        <v>3.14</v>
      </c>
      <c r="I8" s="24">
        <v>-0.45</v>
      </c>
      <c r="J8" s="8">
        <f t="shared" si="6"/>
        <v>3.738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3.2879999999999998</v>
      </c>
      <c r="P8" s="5">
        <f t="shared" si="5"/>
        <v>-22199.999999999953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37043</v>
      </c>
      <c r="G9" s="30">
        <v>-300000</v>
      </c>
      <c r="H9" s="47">
        <v>3.14</v>
      </c>
      <c r="I9" s="24">
        <v>-0.75</v>
      </c>
      <c r="J9" s="8">
        <f t="shared" si="6"/>
        <v>3.738</v>
      </c>
      <c r="K9">
        <f t="shared" si="0"/>
        <v>300000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2.988</v>
      </c>
      <c r="P9" s="5">
        <f t="shared" si="5"/>
        <v>0</v>
      </c>
      <c r="Q9" s="7"/>
      <c r="R9" s="7"/>
    </row>
    <row r="10" spans="1:254" x14ac:dyDescent="0.2">
      <c r="A10" s="26" t="s">
        <v>47</v>
      </c>
      <c r="B10" s="13" t="s">
        <v>543</v>
      </c>
      <c r="C10" s="28" t="s">
        <v>23</v>
      </c>
      <c r="D10" s="13" t="s">
        <v>17</v>
      </c>
      <c r="E10" s="13" t="s">
        <v>20</v>
      </c>
      <c r="F10" s="29">
        <v>37043</v>
      </c>
      <c r="G10" s="30">
        <v>-150000</v>
      </c>
      <c r="H10" s="47">
        <v>3.14</v>
      </c>
      <c r="I10" s="24">
        <v>-0.75</v>
      </c>
      <c r="J10" s="8">
        <f t="shared" si="6"/>
        <v>3.738</v>
      </c>
      <c r="K10">
        <f t="shared" si="0"/>
        <v>150000</v>
      </c>
      <c r="L10" t="str">
        <f t="shared" si="1"/>
        <v>SELL</v>
      </c>
      <c r="M10" t="str">
        <f t="shared" si="2"/>
        <v>PUT</v>
      </c>
      <c r="N10" t="str">
        <f t="shared" si="3"/>
        <v>SELL - PUT</v>
      </c>
      <c r="O10">
        <f t="shared" si="4"/>
        <v>2.988</v>
      </c>
      <c r="P10" s="5">
        <f t="shared" si="5"/>
        <v>0</v>
      </c>
      <c r="Q10" s="7"/>
      <c r="R10" s="7"/>
    </row>
    <row r="11" spans="1:254" x14ac:dyDescent="0.2">
      <c r="A11" s="26" t="s">
        <v>47</v>
      </c>
      <c r="B11" s="13" t="s">
        <v>544</v>
      </c>
      <c r="C11" s="28" t="s">
        <v>23</v>
      </c>
      <c r="D11" s="13" t="s">
        <v>17</v>
      </c>
      <c r="E11" s="13" t="s">
        <v>20</v>
      </c>
      <c r="F11" s="29">
        <v>37043</v>
      </c>
      <c r="G11" s="30">
        <v>600000</v>
      </c>
      <c r="H11" s="47">
        <v>3.14</v>
      </c>
      <c r="I11" s="23">
        <v>-0.9</v>
      </c>
      <c r="J11" s="8">
        <f t="shared" si="6"/>
        <v>3.738</v>
      </c>
      <c r="K11">
        <f t="shared" si="0"/>
        <v>600000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2.8380000000000001</v>
      </c>
      <c r="P11" s="5">
        <f t="shared" si="5"/>
        <v>0</v>
      </c>
      <c r="Q11" s="14"/>
      <c r="R11" s="19"/>
    </row>
    <row r="12" spans="1:254" x14ac:dyDescent="0.2">
      <c r="A12" s="6" t="s">
        <v>411</v>
      </c>
      <c r="B12" t="s">
        <v>545</v>
      </c>
      <c r="C12" s="8" t="s">
        <v>23</v>
      </c>
      <c r="D12" t="s">
        <v>17</v>
      </c>
      <c r="E12" t="s">
        <v>20</v>
      </c>
      <c r="F12" s="9">
        <v>37043</v>
      </c>
      <c r="G12" s="10">
        <v>-300000</v>
      </c>
      <c r="H12" s="47">
        <v>3.14</v>
      </c>
      <c r="I12" s="24">
        <v>-1.25</v>
      </c>
      <c r="J12" s="8">
        <f t="shared" si="6"/>
        <v>3.738</v>
      </c>
      <c r="K12">
        <f t="shared" si="0"/>
        <v>300000</v>
      </c>
      <c r="L12" t="str">
        <f t="shared" si="1"/>
        <v>SELL</v>
      </c>
      <c r="M12" t="str">
        <f t="shared" si="2"/>
        <v>PUT</v>
      </c>
      <c r="N12" t="str">
        <f t="shared" si="3"/>
        <v>SELL - PUT</v>
      </c>
      <c r="O12">
        <f t="shared" si="4"/>
        <v>2.488</v>
      </c>
      <c r="P12" s="5">
        <f t="shared" si="5"/>
        <v>0</v>
      </c>
      <c r="Q12" s="7"/>
      <c r="R12" s="7"/>
    </row>
    <row r="13" spans="1:254" x14ac:dyDescent="0.2">
      <c r="A13" s="26" t="s">
        <v>38</v>
      </c>
      <c r="B13" t="s">
        <v>417</v>
      </c>
      <c r="C13" s="8" t="s">
        <v>418</v>
      </c>
      <c r="D13" t="s">
        <v>17</v>
      </c>
      <c r="E13" t="s">
        <v>18</v>
      </c>
      <c r="F13" s="9">
        <v>37043</v>
      </c>
      <c r="G13" s="10">
        <v>600000</v>
      </c>
      <c r="H13" s="47">
        <v>3.6</v>
      </c>
      <c r="I13" s="24">
        <v>-0.08</v>
      </c>
      <c r="J13" s="8">
        <f t="shared" si="6"/>
        <v>3.738</v>
      </c>
      <c r="K13">
        <f t="shared" si="0"/>
        <v>600000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3.6579999999999999</v>
      </c>
      <c r="P13" s="5">
        <f t="shared" si="5"/>
        <v>0</v>
      </c>
      <c r="Q13" s="7"/>
      <c r="R13" s="7"/>
    </row>
    <row r="14" spans="1:254" x14ac:dyDescent="0.2">
      <c r="A14" t="s">
        <v>37</v>
      </c>
      <c r="B14" t="s">
        <v>419</v>
      </c>
      <c r="C14" s="8" t="s">
        <v>224</v>
      </c>
      <c r="D14" t="s">
        <v>17</v>
      </c>
      <c r="E14" t="s">
        <v>18</v>
      </c>
      <c r="F14" s="9">
        <v>37043</v>
      </c>
      <c r="G14" s="10">
        <v>600000</v>
      </c>
      <c r="H14" s="47">
        <v>3.65</v>
      </c>
      <c r="I14" s="24">
        <v>0.2</v>
      </c>
      <c r="J14" s="8">
        <f t="shared" si="6"/>
        <v>3.738</v>
      </c>
      <c r="K14">
        <f t="shared" si="0"/>
        <v>600000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3.9380000000000002</v>
      </c>
      <c r="P14" s="5">
        <f t="shared" si="5"/>
        <v>0</v>
      </c>
      <c r="Q14" s="7"/>
      <c r="R14" s="7"/>
    </row>
    <row r="15" spans="1:254" x14ac:dyDescent="0.2">
      <c r="A15" t="s">
        <v>32</v>
      </c>
      <c r="B15" t="s">
        <v>420</v>
      </c>
      <c r="C15" s="8" t="s">
        <v>19</v>
      </c>
      <c r="D15" t="s">
        <v>17</v>
      </c>
      <c r="E15" t="s">
        <v>20</v>
      </c>
      <c r="F15" s="9">
        <v>37043</v>
      </c>
      <c r="G15" s="10">
        <v>-1000000</v>
      </c>
      <c r="H15" s="47">
        <v>2.61</v>
      </c>
      <c r="I15" s="24">
        <v>-0.8</v>
      </c>
      <c r="J15" s="8">
        <f t="shared" si="6"/>
        <v>3.738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2.9379999999999997</v>
      </c>
      <c r="P15" s="5">
        <f t="shared" si="5"/>
        <v>-327999.99999999983</v>
      </c>
    </row>
    <row r="16" spans="1:254" x14ac:dyDescent="0.2">
      <c r="A16" s="7" t="s">
        <v>40</v>
      </c>
      <c r="B16" t="s">
        <v>421</v>
      </c>
      <c r="C16" s="8" t="s">
        <v>19</v>
      </c>
      <c r="D16" t="s">
        <v>17</v>
      </c>
      <c r="E16" t="s">
        <v>18</v>
      </c>
      <c r="F16" s="9">
        <v>37043</v>
      </c>
      <c r="G16" s="10">
        <v>1200000</v>
      </c>
      <c r="H16" s="47">
        <v>2.61</v>
      </c>
      <c r="I16" s="24">
        <v>-0.5</v>
      </c>
      <c r="J16" s="8">
        <f t="shared" si="6"/>
        <v>3.738</v>
      </c>
      <c r="K16">
        <f t="shared" si="0"/>
        <v>1200000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3.238</v>
      </c>
      <c r="P16" s="5">
        <f t="shared" si="5"/>
        <v>0</v>
      </c>
    </row>
    <row r="17" spans="1:16" x14ac:dyDescent="0.2">
      <c r="A17" s="6" t="s">
        <v>40</v>
      </c>
      <c r="B17" t="s">
        <v>422</v>
      </c>
      <c r="C17" s="8" t="s">
        <v>19</v>
      </c>
      <c r="D17" t="s">
        <v>17</v>
      </c>
      <c r="E17" t="s">
        <v>20</v>
      </c>
      <c r="F17" s="9">
        <v>37043</v>
      </c>
      <c r="G17" s="10">
        <v>-1200000</v>
      </c>
      <c r="H17" s="47">
        <v>2.61</v>
      </c>
      <c r="I17" s="24">
        <v>-1</v>
      </c>
      <c r="J17" s="8">
        <f t="shared" si="6"/>
        <v>3.738</v>
      </c>
      <c r="K17">
        <f t="shared" si="0"/>
        <v>1200000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2.738</v>
      </c>
      <c r="P17" s="5">
        <f t="shared" si="5"/>
        <v>-153600.00000000015</v>
      </c>
    </row>
    <row r="18" spans="1:16" x14ac:dyDescent="0.2">
      <c r="A18" t="s">
        <v>40</v>
      </c>
      <c r="B18" t="s">
        <v>423</v>
      </c>
      <c r="C18" s="8" t="s">
        <v>19</v>
      </c>
      <c r="D18" t="s">
        <v>17</v>
      </c>
      <c r="E18" t="s">
        <v>18</v>
      </c>
      <c r="F18" s="9">
        <v>37043</v>
      </c>
      <c r="G18" s="10">
        <v>900000</v>
      </c>
      <c r="H18" s="47">
        <v>2.61</v>
      </c>
      <c r="I18" s="24">
        <v>-0.5</v>
      </c>
      <c r="J18" s="8">
        <f t="shared" si="6"/>
        <v>3.738</v>
      </c>
      <c r="K18">
        <f t="shared" si="0"/>
        <v>900000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3.238</v>
      </c>
      <c r="P18" s="5">
        <f t="shared" si="5"/>
        <v>0</v>
      </c>
    </row>
    <row r="19" spans="1:16" x14ac:dyDescent="0.2">
      <c r="A19" s="6" t="s">
        <v>40</v>
      </c>
      <c r="B19" t="s">
        <v>424</v>
      </c>
      <c r="C19" s="8" t="s">
        <v>19</v>
      </c>
      <c r="D19" t="s">
        <v>17</v>
      </c>
      <c r="E19" t="s">
        <v>20</v>
      </c>
      <c r="F19" s="9">
        <v>37043</v>
      </c>
      <c r="G19" s="10">
        <v>-900000</v>
      </c>
      <c r="H19" s="47">
        <v>2.61</v>
      </c>
      <c r="I19" s="24">
        <v>-1</v>
      </c>
      <c r="J19" s="8">
        <f t="shared" si="6"/>
        <v>3.738</v>
      </c>
      <c r="K19">
        <f t="shared" si="0"/>
        <v>900000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2.738</v>
      </c>
      <c r="P19" s="5">
        <f t="shared" si="5"/>
        <v>-115200.0000000001</v>
      </c>
    </row>
    <row r="20" spans="1:16" x14ac:dyDescent="0.2">
      <c r="A20" s="26" t="s">
        <v>40</v>
      </c>
      <c r="B20" t="s">
        <v>425</v>
      </c>
      <c r="C20" s="8" t="s">
        <v>19</v>
      </c>
      <c r="D20" t="s">
        <v>17</v>
      </c>
      <c r="E20" t="s">
        <v>18</v>
      </c>
      <c r="F20" s="9">
        <v>37043</v>
      </c>
      <c r="G20" s="10">
        <v>900000</v>
      </c>
      <c r="H20" s="47">
        <v>2.61</v>
      </c>
      <c r="I20" s="24">
        <v>-0.35</v>
      </c>
      <c r="J20" s="8">
        <f t="shared" si="6"/>
        <v>3.738</v>
      </c>
      <c r="K20">
        <f t="shared" si="0"/>
        <v>900000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3.3879999999999999</v>
      </c>
      <c r="P20" s="5">
        <f t="shared" si="5"/>
        <v>0</v>
      </c>
    </row>
    <row r="21" spans="1:16" x14ac:dyDescent="0.2">
      <c r="A21" t="s">
        <v>40</v>
      </c>
      <c r="B21" t="s">
        <v>426</v>
      </c>
      <c r="C21" s="8" t="s">
        <v>19</v>
      </c>
      <c r="D21" t="s">
        <v>17</v>
      </c>
      <c r="E21" t="s">
        <v>18</v>
      </c>
      <c r="F21" s="9">
        <v>37043</v>
      </c>
      <c r="G21" s="10">
        <v>-900000</v>
      </c>
      <c r="H21" s="47">
        <v>2.61</v>
      </c>
      <c r="I21" s="24">
        <v>-0.5</v>
      </c>
      <c r="J21" s="8">
        <f t="shared" si="6"/>
        <v>3.738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3.238</v>
      </c>
      <c r="P21" s="5">
        <f t="shared" si="5"/>
        <v>0</v>
      </c>
    </row>
    <row r="22" spans="1:16" x14ac:dyDescent="0.2">
      <c r="A22" s="26" t="s">
        <v>51</v>
      </c>
      <c r="B22" t="s">
        <v>427</v>
      </c>
      <c r="C22" s="8" t="s">
        <v>19</v>
      </c>
      <c r="D22" t="s">
        <v>17</v>
      </c>
      <c r="E22" t="s">
        <v>18</v>
      </c>
      <c r="F22" s="9">
        <v>37043</v>
      </c>
      <c r="G22" s="10">
        <v>-900000</v>
      </c>
      <c r="H22" s="47">
        <v>2.61</v>
      </c>
      <c r="I22" s="24">
        <v>-0.5</v>
      </c>
      <c r="J22" s="8">
        <f t="shared" si="6"/>
        <v>3.738</v>
      </c>
      <c r="K22">
        <f t="shared" si="0"/>
        <v>900000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3.238</v>
      </c>
      <c r="P22" s="5">
        <f t="shared" si="5"/>
        <v>0</v>
      </c>
    </row>
    <row r="23" spans="1:16" x14ac:dyDescent="0.2">
      <c r="A23" s="26" t="s">
        <v>51</v>
      </c>
      <c r="B23" t="s">
        <v>428</v>
      </c>
      <c r="C23" s="8" t="s">
        <v>19</v>
      </c>
      <c r="D23" t="s">
        <v>17</v>
      </c>
      <c r="E23" t="s">
        <v>20</v>
      </c>
      <c r="F23" s="9">
        <v>37043</v>
      </c>
      <c r="G23" s="10">
        <v>900000</v>
      </c>
      <c r="H23" s="47">
        <v>2.61</v>
      </c>
      <c r="I23" s="24">
        <v>-1</v>
      </c>
      <c r="J23" s="8">
        <f t="shared" si="6"/>
        <v>3.738</v>
      </c>
      <c r="K23">
        <f t="shared" si="0"/>
        <v>900000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2.738</v>
      </c>
      <c r="P23" s="5">
        <f t="shared" si="5"/>
        <v>115200.0000000001</v>
      </c>
    </row>
    <row r="24" spans="1:16" x14ac:dyDescent="0.2">
      <c r="A24" s="6" t="s">
        <v>51</v>
      </c>
      <c r="B24" t="s">
        <v>429</v>
      </c>
      <c r="C24" s="8" t="s">
        <v>19</v>
      </c>
      <c r="D24" t="s">
        <v>17</v>
      </c>
      <c r="E24" t="s">
        <v>20</v>
      </c>
      <c r="F24" s="9">
        <v>37043</v>
      </c>
      <c r="G24" s="10">
        <v>900000</v>
      </c>
      <c r="H24" s="47">
        <v>2.61</v>
      </c>
      <c r="I24" s="24">
        <v>-1</v>
      </c>
      <c r="J24" s="8">
        <f t="shared" si="6"/>
        <v>3.738</v>
      </c>
      <c r="K24">
        <f t="shared" si="0"/>
        <v>900000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2.738</v>
      </c>
      <c r="P24" s="5">
        <f t="shared" si="5"/>
        <v>115200.0000000001</v>
      </c>
    </row>
    <row r="25" spans="1:16" x14ac:dyDescent="0.2">
      <c r="A25" s="6" t="s">
        <v>51</v>
      </c>
      <c r="B25" t="s">
        <v>430</v>
      </c>
      <c r="C25" s="8" t="s">
        <v>19</v>
      </c>
      <c r="D25" t="s">
        <v>17</v>
      </c>
      <c r="E25" t="s">
        <v>18</v>
      </c>
      <c r="F25" s="9">
        <v>37043</v>
      </c>
      <c r="G25" s="10">
        <v>-900000</v>
      </c>
      <c r="H25" s="47">
        <v>2.61</v>
      </c>
      <c r="I25" s="24">
        <v>-0.5</v>
      </c>
      <c r="J25" s="8">
        <f t="shared" si="6"/>
        <v>3.738</v>
      </c>
      <c r="K25">
        <f t="shared" si="0"/>
        <v>900000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3.238</v>
      </c>
      <c r="P25" s="5">
        <f t="shared" si="5"/>
        <v>0</v>
      </c>
    </row>
    <row r="26" spans="1:16" x14ac:dyDescent="0.2">
      <c r="A26" t="s">
        <v>51</v>
      </c>
      <c r="B26" t="s">
        <v>431</v>
      </c>
      <c r="C26" s="8" t="s">
        <v>19</v>
      </c>
      <c r="D26" t="s">
        <v>17</v>
      </c>
      <c r="E26" t="s">
        <v>18</v>
      </c>
      <c r="F26" s="9">
        <v>37043</v>
      </c>
      <c r="G26" s="10">
        <v>450000</v>
      </c>
      <c r="H26" s="47">
        <v>2.61</v>
      </c>
      <c r="I26" s="24">
        <v>-0.6</v>
      </c>
      <c r="J26" s="8">
        <f t="shared" si="6"/>
        <v>3.738</v>
      </c>
      <c r="K26">
        <f t="shared" si="0"/>
        <v>450000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3.1379999999999999</v>
      </c>
      <c r="P26" s="5">
        <f t="shared" si="5"/>
        <v>0</v>
      </c>
    </row>
    <row r="27" spans="1:16" x14ac:dyDescent="0.2">
      <c r="A27" t="s">
        <v>51</v>
      </c>
      <c r="B27" t="s">
        <v>432</v>
      </c>
      <c r="C27" s="8" t="s">
        <v>19</v>
      </c>
      <c r="D27" t="s">
        <v>17</v>
      </c>
      <c r="E27" t="s">
        <v>18</v>
      </c>
      <c r="F27" s="9">
        <v>37043</v>
      </c>
      <c r="G27" s="10">
        <v>150000</v>
      </c>
      <c r="H27" s="47">
        <v>2.61</v>
      </c>
      <c r="I27" s="24">
        <v>-0.6</v>
      </c>
      <c r="J27" s="8">
        <f t="shared" si="6"/>
        <v>3.738</v>
      </c>
      <c r="K27">
        <f t="shared" si="0"/>
        <v>150000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3.1379999999999999</v>
      </c>
      <c r="P27" s="5">
        <f t="shared" si="5"/>
        <v>0</v>
      </c>
    </row>
    <row r="28" spans="1:16" x14ac:dyDescent="0.2">
      <c r="A28" t="s">
        <v>51</v>
      </c>
      <c r="B28" t="s">
        <v>433</v>
      </c>
      <c r="C28" s="8" t="s">
        <v>19</v>
      </c>
      <c r="D28" t="s">
        <v>17</v>
      </c>
      <c r="E28" t="s">
        <v>18</v>
      </c>
      <c r="F28" s="9">
        <v>37043</v>
      </c>
      <c r="G28" s="10">
        <v>-900000</v>
      </c>
      <c r="H28" s="47">
        <v>2.61</v>
      </c>
      <c r="I28" s="24">
        <v>-0.5</v>
      </c>
      <c r="J28" s="8">
        <f t="shared" si="6"/>
        <v>3.738</v>
      </c>
      <c r="K28">
        <f t="shared" si="0"/>
        <v>900000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3.238</v>
      </c>
      <c r="P28" s="5">
        <f t="shared" si="5"/>
        <v>0</v>
      </c>
    </row>
    <row r="29" spans="1:16" x14ac:dyDescent="0.2">
      <c r="A29" t="s">
        <v>51</v>
      </c>
      <c r="B29" t="s">
        <v>434</v>
      </c>
      <c r="C29" s="8" t="s">
        <v>19</v>
      </c>
      <c r="D29" t="s">
        <v>17</v>
      </c>
      <c r="E29" t="s">
        <v>20</v>
      </c>
      <c r="F29" s="9">
        <v>37043</v>
      </c>
      <c r="G29" s="10">
        <v>900000</v>
      </c>
      <c r="H29" s="47">
        <v>2.61</v>
      </c>
      <c r="I29" s="24">
        <v>-1</v>
      </c>
      <c r="J29" s="8">
        <f t="shared" si="6"/>
        <v>3.738</v>
      </c>
      <c r="K29">
        <f t="shared" si="0"/>
        <v>900000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2.738</v>
      </c>
      <c r="P29" s="5">
        <f t="shared" si="5"/>
        <v>115200.0000000001</v>
      </c>
    </row>
    <row r="30" spans="1:16" x14ac:dyDescent="0.2">
      <c r="A30" s="7" t="s">
        <v>51</v>
      </c>
      <c r="B30" t="s">
        <v>435</v>
      </c>
      <c r="C30" s="8" t="s">
        <v>19</v>
      </c>
      <c r="D30" t="s">
        <v>17</v>
      </c>
      <c r="E30" t="s">
        <v>18</v>
      </c>
      <c r="F30" s="9">
        <v>37043</v>
      </c>
      <c r="G30" s="10">
        <v>-900000</v>
      </c>
      <c r="H30" s="47">
        <v>2.61</v>
      </c>
      <c r="I30" s="24">
        <v>-0.5</v>
      </c>
      <c r="J30" s="8">
        <f t="shared" si="6"/>
        <v>3.738</v>
      </c>
      <c r="K30">
        <f t="shared" si="0"/>
        <v>900000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3.238</v>
      </c>
      <c r="P30" s="5">
        <f t="shared" si="5"/>
        <v>0</v>
      </c>
    </row>
    <row r="31" spans="1:16" x14ac:dyDescent="0.2">
      <c r="A31" t="s">
        <v>51</v>
      </c>
      <c r="B31" s="27" t="s">
        <v>436</v>
      </c>
      <c r="C31" s="28" t="s">
        <v>19</v>
      </c>
      <c r="D31" s="27" t="s">
        <v>17</v>
      </c>
      <c r="E31" s="27" t="s">
        <v>20</v>
      </c>
      <c r="F31" s="29">
        <v>37043</v>
      </c>
      <c r="G31" s="30">
        <v>900000</v>
      </c>
      <c r="H31" s="47">
        <v>2.61</v>
      </c>
      <c r="I31" s="36">
        <v>-1</v>
      </c>
      <c r="J31" s="8">
        <f t="shared" si="6"/>
        <v>3.738</v>
      </c>
      <c r="K31">
        <f t="shared" si="0"/>
        <v>900000</v>
      </c>
      <c r="L31" t="str">
        <f t="shared" si="1"/>
        <v>BUY</v>
      </c>
      <c r="M31" t="str">
        <f t="shared" si="2"/>
        <v>PUT</v>
      </c>
      <c r="N31" t="str">
        <f t="shared" si="3"/>
        <v>BUY - PUT</v>
      </c>
      <c r="O31">
        <f t="shared" si="4"/>
        <v>2.738</v>
      </c>
      <c r="P31" s="5">
        <f t="shared" si="5"/>
        <v>115200.0000000001</v>
      </c>
    </row>
    <row r="32" spans="1:16" x14ac:dyDescent="0.2">
      <c r="A32" s="7" t="s">
        <v>414</v>
      </c>
      <c r="B32" s="27" t="s">
        <v>440</v>
      </c>
      <c r="C32" s="28" t="s">
        <v>19</v>
      </c>
      <c r="D32" s="27" t="s">
        <v>17</v>
      </c>
      <c r="E32" s="27" t="s">
        <v>18</v>
      </c>
      <c r="F32" s="29">
        <v>37043</v>
      </c>
      <c r="G32" s="30">
        <v>300000</v>
      </c>
      <c r="H32" s="47">
        <v>2.61</v>
      </c>
      <c r="I32" s="36">
        <v>-0.7</v>
      </c>
      <c r="J32" s="8">
        <f t="shared" si="6"/>
        <v>3.738</v>
      </c>
      <c r="K32">
        <f t="shared" si="0"/>
        <v>300000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3.0380000000000003</v>
      </c>
      <c r="P32" s="5">
        <f t="shared" si="5"/>
        <v>0</v>
      </c>
    </row>
    <row r="33" spans="1:16" x14ac:dyDescent="0.2">
      <c r="A33" s="26" t="s">
        <v>51</v>
      </c>
      <c r="B33" s="27" t="s">
        <v>515</v>
      </c>
      <c r="C33" s="28" t="s">
        <v>19</v>
      </c>
      <c r="D33" s="27" t="s">
        <v>17</v>
      </c>
      <c r="E33" s="27" t="s">
        <v>20</v>
      </c>
      <c r="F33" s="29">
        <v>37043</v>
      </c>
      <c r="G33" s="30">
        <v>600000</v>
      </c>
      <c r="H33" s="47">
        <v>2.61</v>
      </c>
      <c r="I33" s="36">
        <v>-1.5</v>
      </c>
      <c r="J33" s="8">
        <f t="shared" si="6"/>
        <v>3.738</v>
      </c>
      <c r="K33">
        <f t="shared" si="0"/>
        <v>600000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2.238</v>
      </c>
      <c r="P33" s="5">
        <f t="shared" si="5"/>
        <v>0</v>
      </c>
    </row>
    <row r="34" spans="1:16" x14ac:dyDescent="0.2">
      <c r="A34" s="26" t="s">
        <v>414</v>
      </c>
      <c r="B34" s="27" t="s">
        <v>516</v>
      </c>
      <c r="C34" s="28" t="s">
        <v>19</v>
      </c>
      <c r="D34" s="27" t="s">
        <v>17</v>
      </c>
      <c r="E34" s="27" t="s">
        <v>18</v>
      </c>
      <c r="F34" s="29">
        <v>37043</v>
      </c>
      <c r="G34" s="30">
        <v>300000</v>
      </c>
      <c r="H34" s="47">
        <v>2.61</v>
      </c>
      <c r="I34" s="23">
        <v>-0.7</v>
      </c>
      <c r="J34" s="8">
        <f t="shared" si="6"/>
        <v>3.738</v>
      </c>
      <c r="K34">
        <f t="shared" si="0"/>
        <v>300000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3.0380000000000003</v>
      </c>
      <c r="P34" s="5">
        <f t="shared" si="5"/>
        <v>0</v>
      </c>
    </row>
    <row r="35" spans="1:16" x14ac:dyDescent="0.2">
      <c r="A35" s="26" t="s">
        <v>414</v>
      </c>
      <c r="B35" s="27" t="s">
        <v>520</v>
      </c>
      <c r="C35" s="28" t="s">
        <v>19</v>
      </c>
      <c r="D35" s="27" t="s">
        <v>17</v>
      </c>
      <c r="E35" s="27" t="s">
        <v>18</v>
      </c>
      <c r="F35" s="29">
        <v>37043</v>
      </c>
      <c r="G35" s="30">
        <v>-900000</v>
      </c>
      <c r="H35" s="47">
        <v>2.61</v>
      </c>
      <c r="I35" s="8">
        <v>-0.75</v>
      </c>
      <c r="J35" s="8">
        <f t="shared" si="6"/>
        <v>3.738</v>
      </c>
      <c r="K35">
        <f t="shared" ref="K35:K66" si="7">ABS(G35)</f>
        <v>900000</v>
      </c>
      <c r="L35" t="str">
        <f t="shared" ref="L35:L66" si="8">IF(G35&gt;0,"BUY","SELL")</f>
        <v>SELL</v>
      </c>
      <c r="M35" t="str">
        <f t="shared" ref="M35:M66" si="9">IF(E35="C","CALL","PUT")</f>
        <v>CALL</v>
      </c>
      <c r="N35" t="str">
        <f t="shared" ref="N35:N66" si="10">CONCATENATE(L35," - ",M35)</f>
        <v>SELL - CALL</v>
      </c>
      <c r="O35">
        <f t="shared" ref="O35:O66" si="11">I35+J35</f>
        <v>2.988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521</v>
      </c>
      <c r="C36" s="28" t="s">
        <v>19</v>
      </c>
      <c r="D36" s="27" t="s">
        <v>17</v>
      </c>
      <c r="E36" s="27" t="s">
        <v>18</v>
      </c>
      <c r="F36" s="29">
        <v>37043</v>
      </c>
      <c r="G36" s="30">
        <v>900000</v>
      </c>
      <c r="H36" s="47">
        <v>2.61</v>
      </c>
      <c r="I36">
        <v>-0.5</v>
      </c>
      <c r="J36" s="8">
        <f t="shared" ref="J36:J67" si="13">J35</f>
        <v>3.738</v>
      </c>
      <c r="K36">
        <f t="shared" si="7"/>
        <v>900000</v>
      </c>
      <c r="L36" t="str">
        <f t="shared" si="8"/>
        <v>BUY</v>
      </c>
      <c r="M36" t="str">
        <f t="shared" si="9"/>
        <v>CALL</v>
      </c>
      <c r="N36" t="str">
        <f t="shared" si="10"/>
        <v>BUY - CALL</v>
      </c>
      <c r="O36">
        <f t="shared" si="11"/>
        <v>3.238</v>
      </c>
      <c r="P36" s="5">
        <f t="shared" si="12"/>
        <v>0</v>
      </c>
    </row>
    <row r="37" spans="1:16" x14ac:dyDescent="0.2">
      <c r="A37" s="26" t="s">
        <v>414</v>
      </c>
      <c r="B37" s="27" t="s">
        <v>522</v>
      </c>
      <c r="C37" s="28" t="s">
        <v>19</v>
      </c>
      <c r="D37" s="27" t="s">
        <v>17</v>
      </c>
      <c r="E37" s="27" t="s">
        <v>18</v>
      </c>
      <c r="F37" s="29">
        <v>37043</v>
      </c>
      <c r="G37" s="30">
        <v>-300000</v>
      </c>
      <c r="H37" s="47">
        <v>2.61</v>
      </c>
      <c r="I37">
        <v>-0.75</v>
      </c>
      <c r="J37" s="8">
        <f t="shared" si="13"/>
        <v>3.738</v>
      </c>
      <c r="K37">
        <f t="shared" si="7"/>
        <v>300000</v>
      </c>
      <c r="L37" t="str">
        <f t="shared" si="8"/>
        <v>SELL</v>
      </c>
      <c r="M37" t="str">
        <f t="shared" si="9"/>
        <v>CALL</v>
      </c>
      <c r="N37" t="str">
        <f t="shared" si="10"/>
        <v>SELL - CALL</v>
      </c>
      <c r="O37">
        <f t="shared" si="11"/>
        <v>2.988</v>
      </c>
      <c r="P37" s="5">
        <f t="shared" si="12"/>
        <v>0</v>
      </c>
    </row>
    <row r="38" spans="1:16" x14ac:dyDescent="0.2">
      <c r="A38" s="26" t="s">
        <v>414</v>
      </c>
      <c r="B38" s="27" t="s">
        <v>523</v>
      </c>
      <c r="C38" s="28" t="s">
        <v>19</v>
      </c>
      <c r="D38" s="27" t="s">
        <v>17</v>
      </c>
      <c r="E38" s="27" t="s">
        <v>18</v>
      </c>
      <c r="F38" s="29">
        <v>37043</v>
      </c>
      <c r="G38" s="30">
        <v>300000</v>
      </c>
      <c r="H38" s="47">
        <v>2.61</v>
      </c>
      <c r="I38">
        <v>-0.5</v>
      </c>
      <c r="J38" s="8">
        <f t="shared" si="13"/>
        <v>3.738</v>
      </c>
      <c r="K38">
        <f t="shared" si="7"/>
        <v>300000</v>
      </c>
      <c r="L38" t="str">
        <f t="shared" si="8"/>
        <v>BUY</v>
      </c>
      <c r="M38" t="str">
        <f t="shared" si="9"/>
        <v>CALL</v>
      </c>
      <c r="N38" t="str">
        <f t="shared" si="10"/>
        <v>BUY - CALL</v>
      </c>
      <c r="O38">
        <f t="shared" si="11"/>
        <v>3.238</v>
      </c>
      <c r="P38" s="5">
        <f t="shared" si="12"/>
        <v>0</v>
      </c>
    </row>
    <row r="39" spans="1:16" x14ac:dyDescent="0.2">
      <c r="A39" s="26" t="s">
        <v>411</v>
      </c>
      <c r="B39" s="38" t="s">
        <v>524</v>
      </c>
      <c r="C39" s="39" t="s">
        <v>19</v>
      </c>
      <c r="D39" s="38" t="s">
        <v>17</v>
      </c>
      <c r="E39" s="38" t="s">
        <v>18</v>
      </c>
      <c r="F39" s="40">
        <v>37043</v>
      </c>
      <c r="G39" s="41">
        <v>-300000</v>
      </c>
      <c r="H39" s="47">
        <v>2.61</v>
      </c>
      <c r="I39">
        <v>-0.3</v>
      </c>
      <c r="J39" s="8">
        <f t="shared" si="13"/>
        <v>3.738</v>
      </c>
      <c r="K39">
        <f t="shared" si="7"/>
        <v>300000</v>
      </c>
      <c r="L39" t="str">
        <f t="shared" si="8"/>
        <v>SELL</v>
      </c>
      <c r="M39" t="str">
        <f t="shared" si="9"/>
        <v>CALL</v>
      </c>
      <c r="N39" t="str">
        <f t="shared" si="10"/>
        <v>SELL - CALL</v>
      </c>
      <c r="O39">
        <f t="shared" si="11"/>
        <v>3.4380000000000002</v>
      </c>
      <c r="P39" s="5">
        <f t="shared" si="12"/>
        <v>0</v>
      </c>
    </row>
    <row r="40" spans="1:16" x14ac:dyDescent="0.2">
      <c r="A40" s="6" t="s">
        <v>414</v>
      </c>
      <c r="B40" s="27" t="s">
        <v>525</v>
      </c>
      <c r="C40" s="28" t="s">
        <v>19</v>
      </c>
      <c r="D40" s="27" t="s">
        <v>17</v>
      </c>
      <c r="E40" s="27" t="s">
        <v>18</v>
      </c>
      <c r="F40" s="29">
        <v>37043</v>
      </c>
      <c r="G40" s="30">
        <v>900000</v>
      </c>
      <c r="H40" s="47">
        <v>2.61</v>
      </c>
      <c r="I40">
        <v>-0.3</v>
      </c>
      <c r="J40" s="8">
        <f t="shared" si="13"/>
        <v>3.738</v>
      </c>
      <c r="K40">
        <f t="shared" si="7"/>
        <v>900000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3.4380000000000002</v>
      </c>
      <c r="P40" s="5">
        <f t="shared" si="12"/>
        <v>0</v>
      </c>
    </row>
    <row r="41" spans="1:16" x14ac:dyDescent="0.2">
      <c r="A41" s="6" t="s">
        <v>24</v>
      </c>
      <c r="B41" s="27" t="s">
        <v>526</v>
      </c>
      <c r="C41" s="28" t="s">
        <v>19</v>
      </c>
      <c r="D41" s="27" t="s">
        <v>17</v>
      </c>
      <c r="E41" s="27" t="s">
        <v>18</v>
      </c>
      <c r="F41" s="29">
        <v>37043</v>
      </c>
      <c r="G41" s="30">
        <v>300000</v>
      </c>
      <c r="H41" s="47">
        <v>2.61</v>
      </c>
      <c r="I41" s="23">
        <v>-0.7</v>
      </c>
      <c r="J41" s="8">
        <f t="shared" si="13"/>
        <v>3.738</v>
      </c>
      <c r="K41">
        <f t="shared" si="7"/>
        <v>300000</v>
      </c>
      <c r="L41" t="str">
        <f t="shared" si="8"/>
        <v>BUY</v>
      </c>
      <c r="M41" t="str">
        <f t="shared" si="9"/>
        <v>CALL</v>
      </c>
      <c r="N41" t="str">
        <f t="shared" si="10"/>
        <v>BUY - CALL</v>
      </c>
      <c r="O41">
        <f t="shared" si="11"/>
        <v>3.0380000000000003</v>
      </c>
      <c r="P41" s="5">
        <f t="shared" si="12"/>
        <v>0</v>
      </c>
    </row>
    <row r="42" spans="1:16" x14ac:dyDescent="0.2">
      <c r="A42" s="6" t="s">
        <v>30</v>
      </c>
      <c r="B42" s="27" t="s">
        <v>527</v>
      </c>
      <c r="C42" s="28" t="s">
        <v>19</v>
      </c>
      <c r="D42" s="27" t="s">
        <v>17</v>
      </c>
      <c r="E42" s="27" t="s">
        <v>20</v>
      </c>
      <c r="F42" s="29">
        <v>37043</v>
      </c>
      <c r="G42" s="30">
        <v>600000</v>
      </c>
      <c r="H42" s="47">
        <v>2.61</v>
      </c>
      <c r="I42" s="23">
        <v>-1.5</v>
      </c>
      <c r="J42" s="8">
        <f t="shared" si="13"/>
        <v>3.738</v>
      </c>
      <c r="K42">
        <f t="shared" si="7"/>
        <v>600000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2.238</v>
      </c>
      <c r="P42" s="5">
        <f t="shared" si="12"/>
        <v>0</v>
      </c>
    </row>
    <row r="43" spans="1:16" x14ac:dyDescent="0.2">
      <c r="A43" t="s">
        <v>30</v>
      </c>
      <c r="B43" s="27" t="s">
        <v>528</v>
      </c>
      <c r="C43" s="28" t="s">
        <v>19</v>
      </c>
      <c r="D43" s="27" t="s">
        <v>17</v>
      </c>
      <c r="E43" s="27" t="s">
        <v>20</v>
      </c>
      <c r="F43" s="29">
        <v>37043</v>
      </c>
      <c r="G43" s="30">
        <v>300000</v>
      </c>
      <c r="H43" s="47">
        <v>2.61</v>
      </c>
      <c r="I43" s="23">
        <v>-1.5</v>
      </c>
      <c r="J43" s="8">
        <f t="shared" si="13"/>
        <v>3.738</v>
      </c>
      <c r="K43">
        <f t="shared" si="7"/>
        <v>300000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2.238</v>
      </c>
      <c r="P43" s="5">
        <f t="shared" si="12"/>
        <v>0</v>
      </c>
    </row>
    <row r="44" spans="1:16" x14ac:dyDescent="0.2">
      <c r="A44" t="s">
        <v>30</v>
      </c>
      <c r="B44" s="13" t="s">
        <v>529</v>
      </c>
      <c r="C44" s="28" t="s">
        <v>19</v>
      </c>
      <c r="D44" s="13" t="s">
        <v>17</v>
      </c>
      <c r="E44" s="13" t="s">
        <v>20</v>
      </c>
      <c r="F44" s="29">
        <v>37043</v>
      </c>
      <c r="G44" s="30">
        <v>600000</v>
      </c>
      <c r="H44" s="47">
        <v>2.61</v>
      </c>
      <c r="I44" s="23">
        <v>-1.5</v>
      </c>
      <c r="J44" s="8">
        <f t="shared" si="13"/>
        <v>3.738</v>
      </c>
      <c r="K44">
        <f t="shared" si="7"/>
        <v>600000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2.238</v>
      </c>
      <c r="P44" s="5">
        <f t="shared" si="12"/>
        <v>0</v>
      </c>
    </row>
    <row r="45" spans="1:16" x14ac:dyDescent="0.2">
      <c r="A45" s="26" t="s">
        <v>411</v>
      </c>
      <c r="B45" s="27" t="s">
        <v>546</v>
      </c>
      <c r="C45" s="28" t="s">
        <v>19</v>
      </c>
      <c r="D45" s="27" t="s">
        <v>17</v>
      </c>
      <c r="E45" s="27" t="s">
        <v>18</v>
      </c>
      <c r="F45" s="29">
        <v>37043</v>
      </c>
      <c r="G45" s="30">
        <v>300000</v>
      </c>
      <c r="H45" s="47">
        <v>2.61</v>
      </c>
      <c r="I45" s="23">
        <v>-0.95</v>
      </c>
      <c r="J45" s="8">
        <f t="shared" si="13"/>
        <v>3.738</v>
      </c>
      <c r="K45">
        <f t="shared" si="7"/>
        <v>300000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2.7880000000000003</v>
      </c>
      <c r="P45" s="5">
        <f t="shared" si="12"/>
        <v>0</v>
      </c>
    </row>
    <row r="46" spans="1:16" x14ac:dyDescent="0.2">
      <c r="A46" s="26" t="s">
        <v>30</v>
      </c>
      <c r="B46" s="38" t="s">
        <v>547</v>
      </c>
      <c r="C46" s="39" t="s">
        <v>19</v>
      </c>
      <c r="D46" s="38" t="s">
        <v>17</v>
      </c>
      <c r="E46" s="38" t="s">
        <v>20</v>
      </c>
      <c r="F46" s="40">
        <v>37043</v>
      </c>
      <c r="G46" s="41">
        <v>450000</v>
      </c>
      <c r="H46" s="47">
        <v>2.61</v>
      </c>
      <c r="I46" s="23">
        <v>-1.2</v>
      </c>
      <c r="J46" s="8">
        <f t="shared" si="13"/>
        <v>3.738</v>
      </c>
      <c r="K46">
        <f t="shared" si="7"/>
        <v>450000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2.5380000000000003</v>
      </c>
      <c r="P46" s="5">
        <f t="shared" si="12"/>
        <v>0</v>
      </c>
    </row>
    <row r="47" spans="1:16" x14ac:dyDescent="0.2">
      <c r="A47" s="26" t="s">
        <v>414</v>
      </c>
      <c r="B47" t="s">
        <v>548</v>
      </c>
      <c r="C47" s="8" t="s">
        <v>19</v>
      </c>
      <c r="D47" t="s">
        <v>17</v>
      </c>
      <c r="E47" t="s">
        <v>18</v>
      </c>
      <c r="F47" s="9">
        <v>37043</v>
      </c>
      <c r="G47" s="10">
        <v>-1200000</v>
      </c>
      <c r="H47" s="47">
        <v>2.61</v>
      </c>
      <c r="I47" s="23">
        <v>-0.5</v>
      </c>
      <c r="J47" s="8">
        <f t="shared" si="13"/>
        <v>3.738</v>
      </c>
      <c r="K47">
        <f t="shared" si="7"/>
        <v>1200000</v>
      </c>
      <c r="L47" t="str">
        <f t="shared" si="8"/>
        <v>SELL</v>
      </c>
      <c r="M47" t="str">
        <f t="shared" si="9"/>
        <v>CALL</v>
      </c>
      <c r="N47" t="str">
        <f t="shared" si="10"/>
        <v>SELL - CALL</v>
      </c>
      <c r="O47">
        <f t="shared" si="11"/>
        <v>3.238</v>
      </c>
      <c r="P47" s="5">
        <f t="shared" si="12"/>
        <v>0</v>
      </c>
    </row>
    <row r="48" spans="1:16" x14ac:dyDescent="0.2">
      <c r="A48" s="26" t="s">
        <v>37</v>
      </c>
      <c r="B48" s="42" t="s">
        <v>549</v>
      </c>
      <c r="C48" s="8" t="s">
        <v>19</v>
      </c>
      <c r="D48" s="8" t="s">
        <v>17</v>
      </c>
      <c r="E48" s="9" t="s">
        <v>20</v>
      </c>
      <c r="F48" s="9">
        <v>37043</v>
      </c>
      <c r="G48" s="10">
        <v>-1000000</v>
      </c>
      <c r="H48" s="47">
        <v>2.61</v>
      </c>
      <c r="I48" s="23">
        <v>-1</v>
      </c>
      <c r="J48" s="8">
        <f t="shared" si="13"/>
        <v>3.738</v>
      </c>
      <c r="K48">
        <f t="shared" si="7"/>
        <v>1000000</v>
      </c>
      <c r="L48" t="str">
        <f t="shared" si="8"/>
        <v>SELL</v>
      </c>
      <c r="M48" t="str">
        <f t="shared" si="9"/>
        <v>PUT</v>
      </c>
      <c r="N48" t="str">
        <f t="shared" si="10"/>
        <v>SELL - PUT</v>
      </c>
      <c r="O48">
        <f t="shared" si="11"/>
        <v>2.738</v>
      </c>
      <c r="P48" s="5">
        <f t="shared" si="12"/>
        <v>-128000.00000000012</v>
      </c>
    </row>
    <row r="49" spans="1:16" x14ac:dyDescent="0.2">
      <c r="A49" s="26" t="s">
        <v>290</v>
      </c>
      <c r="B49" t="s">
        <v>550</v>
      </c>
      <c r="C49" s="8" t="s">
        <v>19</v>
      </c>
      <c r="D49" t="s">
        <v>17</v>
      </c>
      <c r="E49" t="s">
        <v>20</v>
      </c>
      <c r="F49" s="9">
        <v>37043</v>
      </c>
      <c r="G49" s="10">
        <v>-500000</v>
      </c>
      <c r="H49" s="47">
        <v>2.61</v>
      </c>
      <c r="I49" s="23">
        <v>-1.75</v>
      </c>
      <c r="J49" s="8">
        <f t="shared" si="13"/>
        <v>3.738</v>
      </c>
      <c r="K49">
        <f t="shared" si="7"/>
        <v>500000</v>
      </c>
      <c r="L49" t="str">
        <f t="shared" si="8"/>
        <v>SELL</v>
      </c>
      <c r="M49" t="str">
        <f t="shared" si="9"/>
        <v>PUT</v>
      </c>
      <c r="N49" t="str">
        <f t="shared" si="10"/>
        <v>SELL - PUT</v>
      </c>
      <c r="O49">
        <f t="shared" si="11"/>
        <v>1.988</v>
      </c>
      <c r="P49" s="5">
        <f t="shared" si="12"/>
        <v>0</v>
      </c>
    </row>
    <row r="50" spans="1:16" x14ac:dyDescent="0.2">
      <c r="A50" s="6" t="s">
        <v>290</v>
      </c>
      <c r="B50" t="s">
        <v>551</v>
      </c>
      <c r="C50" s="8" t="s">
        <v>19</v>
      </c>
      <c r="D50" t="s">
        <v>17</v>
      </c>
      <c r="E50" t="s">
        <v>18</v>
      </c>
      <c r="F50" s="9">
        <v>37043</v>
      </c>
      <c r="G50" s="10">
        <v>500000</v>
      </c>
      <c r="H50" s="47">
        <v>2.61</v>
      </c>
      <c r="I50" s="24">
        <v>-1</v>
      </c>
      <c r="J50" s="8">
        <f t="shared" si="13"/>
        <v>3.738</v>
      </c>
      <c r="K50">
        <f t="shared" si="7"/>
        <v>500000</v>
      </c>
      <c r="L50" t="str">
        <f t="shared" si="8"/>
        <v>BUY</v>
      </c>
      <c r="M50" t="str">
        <f t="shared" si="9"/>
        <v>CALL</v>
      </c>
      <c r="N50" t="str">
        <f t="shared" si="10"/>
        <v>BUY - CALL</v>
      </c>
      <c r="O50">
        <f t="shared" si="11"/>
        <v>2.738</v>
      </c>
      <c r="P50" s="5">
        <f t="shared" si="12"/>
        <v>0</v>
      </c>
    </row>
    <row r="51" spans="1:16" x14ac:dyDescent="0.2">
      <c r="A51" t="s">
        <v>290</v>
      </c>
      <c r="B51" t="s">
        <v>552</v>
      </c>
      <c r="C51" s="8" t="s">
        <v>19</v>
      </c>
      <c r="D51" t="s">
        <v>17</v>
      </c>
      <c r="E51" t="s">
        <v>20</v>
      </c>
      <c r="F51" s="9">
        <v>37043</v>
      </c>
      <c r="G51" s="10">
        <v>-1000000</v>
      </c>
      <c r="H51" s="47">
        <v>2.61</v>
      </c>
      <c r="I51" s="24">
        <v>-1.75</v>
      </c>
      <c r="J51" s="8">
        <f t="shared" si="13"/>
        <v>3.738</v>
      </c>
      <c r="K51">
        <f t="shared" si="7"/>
        <v>1000000</v>
      </c>
      <c r="L51" t="str">
        <f t="shared" si="8"/>
        <v>SELL</v>
      </c>
      <c r="M51" t="str">
        <f t="shared" si="9"/>
        <v>PUT</v>
      </c>
      <c r="N51" t="str">
        <f t="shared" si="10"/>
        <v>SELL - PUT</v>
      </c>
      <c r="O51">
        <f t="shared" si="11"/>
        <v>1.988</v>
      </c>
      <c r="P51" s="5">
        <f t="shared" si="12"/>
        <v>0</v>
      </c>
    </row>
    <row r="52" spans="1:16" x14ac:dyDescent="0.2">
      <c r="A52" t="s">
        <v>290</v>
      </c>
      <c r="B52" t="s">
        <v>553</v>
      </c>
      <c r="C52" s="8" t="s">
        <v>19</v>
      </c>
      <c r="D52" t="s">
        <v>17</v>
      </c>
      <c r="E52" t="s">
        <v>18</v>
      </c>
      <c r="F52" s="9">
        <v>37043</v>
      </c>
      <c r="G52" s="10">
        <v>1000000</v>
      </c>
      <c r="H52" s="47">
        <v>2.61</v>
      </c>
      <c r="I52" s="24">
        <v>-1</v>
      </c>
      <c r="J52" s="8">
        <f t="shared" si="13"/>
        <v>3.738</v>
      </c>
      <c r="K52">
        <f t="shared" si="7"/>
        <v>1000000</v>
      </c>
      <c r="L52" t="str">
        <f t="shared" si="8"/>
        <v>BUY</v>
      </c>
      <c r="M52" t="str">
        <f t="shared" si="9"/>
        <v>CALL</v>
      </c>
      <c r="N52" t="str">
        <f t="shared" si="10"/>
        <v>BUY - CALL</v>
      </c>
      <c r="O52">
        <f t="shared" si="11"/>
        <v>2.738</v>
      </c>
      <c r="P52" s="5">
        <f t="shared" si="12"/>
        <v>0</v>
      </c>
    </row>
    <row r="53" spans="1:16" x14ac:dyDescent="0.2">
      <c r="A53" t="s">
        <v>290</v>
      </c>
      <c r="B53" t="s">
        <v>554</v>
      </c>
      <c r="C53" s="8" t="s">
        <v>19</v>
      </c>
      <c r="D53" t="s">
        <v>17</v>
      </c>
      <c r="E53" t="s">
        <v>20</v>
      </c>
      <c r="F53" s="9">
        <v>37043</v>
      </c>
      <c r="G53" s="10">
        <v>-1000000</v>
      </c>
      <c r="H53" s="47">
        <v>2.61</v>
      </c>
      <c r="I53" s="24">
        <v>-1.5</v>
      </c>
      <c r="J53" s="8">
        <f t="shared" si="13"/>
        <v>3.738</v>
      </c>
      <c r="K53">
        <f t="shared" si="7"/>
        <v>1000000</v>
      </c>
      <c r="L53" t="str">
        <f t="shared" si="8"/>
        <v>SELL</v>
      </c>
      <c r="M53" t="str">
        <f t="shared" si="9"/>
        <v>PUT</v>
      </c>
      <c r="N53" t="str">
        <f t="shared" si="10"/>
        <v>SELL - PUT</v>
      </c>
      <c r="O53">
        <f t="shared" si="11"/>
        <v>2.238</v>
      </c>
      <c r="P53" s="5">
        <f t="shared" si="12"/>
        <v>0</v>
      </c>
    </row>
    <row r="54" spans="1:16" x14ac:dyDescent="0.2">
      <c r="A54" t="s">
        <v>290</v>
      </c>
      <c r="B54" t="s">
        <v>555</v>
      </c>
      <c r="C54" s="8" t="s">
        <v>19</v>
      </c>
      <c r="D54" t="s">
        <v>17</v>
      </c>
      <c r="E54" t="s">
        <v>20</v>
      </c>
      <c r="F54" s="9">
        <v>37043</v>
      </c>
      <c r="G54" s="10">
        <v>-1000000</v>
      </c>
      <c r="H54" s="47">
        <v>2.61</v>
      </c>
      <c r="I54" s="36">
        <v>-1.75</v>
      </c>
      <c r="J54" s="8">
        <f t="shared" si="13"/>
        <v>3.738</v>
      </c>
      <c r="K54">
        <f t="shared" si="7"/>
        <v>1000000</v>
      </c>
      <c r="L54" t="str">
        <f t="shared" si="8"/>
        <v>SELL</v>
      </c>
      <c r="M54" t="str">
        <f t="shared" si="9"/>
        <v>PUT</v>
      </c>
      <c r="N54" t="str">
        <f t="shared" si="10"/>
        <v>SELL - PUT</v>
      </c>
      <c r="O54">
        <f t="shared" si="11"/>
        <v>1.988</v>
      </c>
      <c r="P54" s="5">
        <f t="shared" si="12"/>
        <v>0</v>
      </c>
    </row>
    <row r="55" spans="1:16" x14ac:dyDescent="0.2">
      <c r="A55" t="s">
        <v>290</v>
      </c>
      <c r="B55" t="s">
        <v>556</v>
      </c>
      <c r="C55" s="8" t="s">
        <v>19</v>
      </c>
      <c r="D55" t="s">
        <v>17</v>
      </c>
      <c r="E55" t="s">
        <v>18</v>
      </c>
      <c r="F55" s="9">
        <v>37043</v>
      </c>
      <c r="G55" s="10">
        <v>1000000</v>
      </c>
      <c r="H55" s="47">
        <v>2.61</v>
      </c>
      <c r="I55" s="24">
        <v>-1</v>
      </c>
      <c r="J55" s="8">
        <f t="shared" si="13"/>
        <v>3.738</v>
      </c>
      <c r="K55">
        <f t="shared" si="7"/>
        <v>1000000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2.738</v>
      </c>
      <c r="P55" s="5">
        <f t="shared" si="12"/>
        <v>0</v>
      </c>
    </row>
    <row r="56" spans="1:16" x14ac:dyDescent="0.2">
      <c r="A56" s="6" t="s">
        <v>290</v>
      </c>
      <c r="B56" t="s">
        <v>557</v>
      </c>
      <c r="C56" s="8" t="s">
        <v>19</v>
      </c>
      <c r="D56" t="s">
        <v>17</v>
      </c>
      <c r="E56" t="s">
        <v>20</v>
      </c>
      <c r="F56" s="9">
        <v>37043</v>
      </c>
      <c r="G56" s="10">
        <v>300000</v>
      </c>
      <c r="H56" s="47">
        <v>2.61</v>
      </c>
      <c r="I56" s="23">
        <v>-1.5</v>
      </c>
      <c r="J56" s="8">
        <f t="shared" si="13"/>
        <v>3.738</v>
      </c>
      <c r="K56">
        <f t="shared" si="7"/>
        <v>300000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2.238</v>
      </c>
      <c r="P56" s="5">
        <f t="shared" si="12"/>
        <v>0</v>
      </c>
    </row>
    <row r="57" spans="1:16" x14ac:dyDescent="0.2">
      <c r="A57" s="6" t="s">
        <v>38</v>
      </c>
      <c r="B57" t="s">
        <v>531</v>
      </c>
      <c r="C57" s="8" t="s">
        <v>220</v>
      </c>
      <c r="D57" t="s">
        <v>17</v>
      </c>
      <c r="E57" t="s">
        <v>18</v>
      </c>
      <c r="F57" s="9">
        <v>37043</v>
      </c>
      <c r="G57" s="10">
        <v>600000</v>
      </c>
      <c r="H57" s="47">
        <v>3.65</v>
      </c>
      <c r="I57" s="24">
        <v>-7.4999999999999997E-2</v>
      </c>
      <c r="J57" s="8">
        <f t="shared" si="13"/>
        <v>3.738</v>
      </c>
      <c r="K57">
        <f t="shared" si="7"/>
        <v>600000</v>
      </c>
      <c r="L57" t="str">
        <f t="shared" si="8"/>
        <v>BUY</v>
      </c>
      <c r="M57" t="str">
        <f t="shared" si="9"/>
        <v>CALL</v>
      </c>
      <c r="N57" t="str">
        <f t="shared" si="10"/>
        <v>BUY - CALL</v>
      </c>
      <c r="O57">
        <f t="shared" si="11"/>
        <v>3.6629999999999998</v>
      </c>
      <c r="P57" s="5">
        <f t="shared" si="12"/>
        <v>0</v>
      </c>
    </row>
    <row r="58" spans="1:16" x14ac:dyDescent="0.2">
      <c r="A58" t="s">
        <v>38</v>
      </c>
      <c r="B58" t="s">
        <v>532</v>
      </c>
      <c r="C58" s="8" t="s">
        <v>220</v>
      </c>
      <c r="D58" t="s">
        <v>17</v>
      </c>
      <c r="E58" t="s">
        <v>20</v>
      </c>
      <c r="F58" s="9">
        <v>37043</v>
      </c>
      <c r="G58" s="10">
        <v>600000</v>
      </c>
      <c r="H58" s="47">
        <v>3.65</v>
      </c>
      <c r="I58" s="24">
        <v>-7.4999999999999997E-2</v>
      </c>
      <c r="J58" s="8">
        <f t="shared" si="13"/>
        <v>3.738</v>
      </c>
      <c r="K58">
        <f t="shared" si="7"/>
        <v>600000</v>
      </c>
      <c r="L58" t="str">
        <f t="shared" si="8"/>
        <v>BUY</v>
      </c>
      <c r="M58" t="str">
        <f t="shared" si="9"/>
        <v>PUT</v>
      </c>
      <c r="N58" t="str">
        <f t="shared" si="10"/>
        <v>BUY - PUT</v>
      </c>
      <c r="O58">
        <f t="shared" si="11"/>
        <v>3.6629999999999998</v>
      </c>
      <c r="P58" s="5">
        <f t="shared" si="12"/>
        <v>7799.99999999994</v>
      </c>
    </row>
    <row r="59" spans="1:16" x14ac:dyDescent="0.2">
      <c r="A59" t="s">
        <v>25</v>
      </c>
      <c r="B59" t="s">
        <v>441</v>
      </c>
      <c r="C59" s="8" t="s">
        <v>442</v>
      </c>
      <c r="D59" t="s">
        <v>17</v>
      </c>
      <c r="E59" t="s">
        <v>20</v>
      </c>
      <c r="F59" s="9">
        <v>37043</v>
      </c>
      <c r="G59" s="10">
        <v>1000000</v>
      </c>
      <c r="H59" s="47">
        <v>4.08</v>
      </c>
      <c r="I59" s="24">
        <v>0.28000000000000003</v>
      </c>
      <c r="J59" s="8">
        <f t="shared" si="13"/>
        <v>3.738</v>
      </c>
      <c r="K59">
        <f t="shared" si="7"/>
        <v>1000000</v>
      </c>
      <c r="L59" t="str">
        <f t="shared" si="8"/>
        <v>BUY</v>
      </c>
      <c r="M59" t="str">
        <f t="shared" si="9"/>
        <v>PUT</v>
      </c>
      <c r="N59" t="str">
        <f t="shared" si="10"/>
        <v>BUY - PUT</v>
      </c>
      <c r="O59">
        <f t="shared" si="11"/>
        <v>4.0179999999999998</v>
      </c>
      <c r="P59" s="5">
        <f t="shared" si="12"/>
        <v>0</v>
      </c>
    </row>
    <row r="60" spans="1:16" x14ac:dyDescent="0.2">
      <c r="A60" s="26" t="s">
        <v>443</v>
      </c>
      <c r="B60" s="27" t="s">
        <v>444</v>
      </c>
      <c r="C60" s="28" t="s">
        <v>21</v>
      </c>
      <c r="D60" s="27" t="s">
        <v>17</v>
      </c>
      <c r="E60" s="27" t="s">
        <v>18</v>
      </c>
      <c r="F60" s="29">
        <v>37043</v>
      </c>
      <c r="G60" s="30">
        <v>500000</v>
      </c>
      <c r="H60" s="47">
        <v>4.13</v>
      </c>
      <c r="I60" s="24">
        <v>0.3</v>
      </c>
      <c r="J60" s="8">
        <f t="shared" si="13"/>
        <v>3.738</v>
      </c>
      <c r="K60">
        <f t="shared" si="7"/>
        <v>500000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4.0380000000000003</v>
      </c>
      <c r="P60" s="5">
        <f t="shared" si="12"/>
        <v>45999.999999999818</v>
      </c>
    </row>
    <row r="61" spans="1:16" x14ac:dyDescent="0.2">
      <c r="A61" s="26" t="s">
        <v>558</v>
      </c>
      <c r="B61" t="s">
        <v>449</v>
      </c>
      <c r="C61" s="8" t="s">
        <v>21</v>
      </c>
      <c r="D61" t="s">
        <v>17</v>
      </c>
      <c r="E61" t="s">
        <v>18</v>
      </c>
      <c r="F61" s="9">
        <v>37043</v>
      </c>
      <c r="G61" s="10">
        <v>300000</v>
      </c>
      <c r="H61" s="47">
        <v>4.13</v>
      </c>
      <c r="I61" s="24">
        <v>0.5</v>
      </c>
      <c r="J61" s="8">
        <f t="shared" si="13"/>
        <v>3.738</v>
      </c>
      <c r="K61">
        <f t="shared" si="7"/>
        <v>300000</v>
      </c>
      <c r="L61" t="str">
        <f t="shared" si="8"/>
        <v>BUY</v>
      </c>
      <c r="M61" t="str">
        <f t="shared" si="9"/>
        <v>CALL</v>
      </c>
      <c r="N61" t="str">
        <f t="shared" si="10"/>
        <v>BUY - CALL</v>
      </c>
      <c r="O61">
        <f t="shared" si="11"/>
        <v>4.2379999999999995</v>
      </c>
      <c r="P61" s="5">
        <f t="shared" si="12"/>
        <v>0</v>
      </c>
    </row>
    <row r="62" spans="1:16" x14ac:dyDescent="0.2">
      <c r="A62" s="26" t="s">
        <v>25</v>
      </c>
      <c r="B62" s="27" t="s">
        <v>451</v>
      </c>
      <c r="C62" s="28" t="s">
        <v>21</v>
      </c>
      <c r="D62" s="27" t="s">
        <v>17</v>
      </c>
      <c r="E62" s="27" t="s">
        <v>20</v>
      </c>
      <c r="F62" s="29">
        <v>37043</v>
      </c>
      <c r="G62" s="30">
        <v>300000</v>
      </c>
      <c r="H62" s="47">
        <v>4.13</v>
      </c>
      <c r="I62" s="24">
        <v>0.3</v>
      </c>
      <c r="J62" s="8">
        <f t="shared" si="13"/>
        <v>3.738</v>
      </c>
      <c r="K62">
        <f t="shared" si="7"/>
        <v>300000</v>
      </c>
      <c r="L62" t="str">
        <f t="shared" si="8"/>
        <v>BUY</v>
      </c>
      <c r="M62" t="str">
        <f t="shared" si="9"/>
        <v>PUT</v>
      </c>
      <c r="N62" t="str">
        <f t="shared" si="10"/>
        <v>BUY - PUT</v>
      </c>
      <c r="O62">
        <f t="shared" si="11"/>
        <v>4.0380000000000003</v>
      </c>
      <c r="P62" s="5">
        <f t="shared" si="12"/>
        <v>0</v>
      </c>
    </row>
    <row r="63" spans="1:16" x14ac:dyDescent="0.2">
      <c r="A63" s="26" t="s">
        <v>29</v>
      </c>
      <c r="B63" t="s">
        <v>453</v>
      </c>
      <c r="C63" s="8" t="s">
        <v>21</v>
      </c>
      <c r="D63" t="s">
        <v>17</v>
      </c>
      <c r="E63" t="s">
        <v>18</v>
      </c>
      <c r="F63" s="9">
        <v>37043</v>
      </c>
      <c r="G63" s="10">
        <v>500000</v>
      </c>
      <c r="H63" s="47">
        <v>4.13</v>
      </c>
      <c r="I63" s="24">
        <v>0.5</v>
      </c>
      <c r="J63" s="8">
        <f t="shared" si="13"/>
        <v>3.738</v>
      </c>
      <c r="K63">
        <f t="shared" si="7"/>
        <v>500000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4.2379999999999995</v>
      </c>
      <c r="P63" s="5">
        <f t="shared" si="12"/>
        <v>0</v>
      </c>
    </row>
    <row r="64" spans="1:16" x14ac:dyDescent="0.2">
      <c r="A64" s="26" t="s">
        <v>29</v>
      </c>
      <c r="B64" t="s">
        <v>454</v>
      </c>
      <c r="C64" s="8" t="s">
        <v>21</v>
      </c>
      <c r="D64" t="s">
        <v>17</v>
      </c>
      <c r="E64" t="s">
        <v>20</v>
      </c>
      <c r="F64" s="9">
        <v>37043</v>
      </c>
      <c r="G64" s="10">
        <v>1000000</v>
      </c>
      <c r="H64" s="47">
        <v>4.13</v>
      </c>
      <c r="I64" s="24">
        <v>0.3</v>
      </c>
      <c r="J64" s="8">
        <f t="shared" si="13"/>
        <v>3.738</v>
      </c>
      <c r="K64">
        <f t="shared" si="7"/>
        <v>1000000</v>
      </c>
      <c r="L64" t="str">
        <f t="shared" si="8"/>
        <v>BUY</v>
      </c>
      <c r="M64" t="str">
        <f t="shared" si="9"/>
        <v>PUT</v>
      </c>
      <c r="N64" t="str">
        <f t="shared" si="10"/>
        <v>BUY - PUT</v>
      </c>
      <c r="O64">
        <f t="shared" si="11"/>
        <v>4.0380000000000003</v>
      </c>
      <c r="P64" s="5">
        <f t="shared" si="12"/>
        <v>0</v>
      </c>
    </row>
    <row r="65" spans="1:16" x14ac:dyDescent="0.2">
      <c r="A65" s="26" t="s">
        <v>558</v>
      </c>
      <c r="B65" s="43" t="s">
        <v>455</v>
      </c>
      <c r="C65" s="44" t="s">
        <v>21</v>
      </c>
      <c r="D65" s="43" t="s">
        <v>17</v>
      </c>
      <c r="E65" s="43" t="s">
        <v>18</v>
      </c>
      <c r="F65" s="45">
        <v>37043</v>
      </c>
      <c r="G65" s="46">
        <v>500000</v>
      </c>
      <c r="H65" s="47">
        <v>4.13</v>
      </c>
      <c r="I65" s="24">
        <v>0.42</v>
      </c>
      <c r="J65" s="8">
        <f t="shared" si="13"/>
        <v>3.738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4.1580000000000004</v>
      </c>
      <c r="P65" s="5">
        <f t="shared" si="12"/>
        <v>0</v>
      </c>
    </row>
    <row r="66" spans="1:16" x14ac:dyDescent="0.2">
      <c r="A66" s="6" t="s">
        <v>558</v>
      </c>
      <c r="B66" t="s">
        <v>456</v>
      </c>
      <c r="C66" s="8" t="s">
        <v>21</v>
      </c>
      <c r="D66" t="s">
        <v>17</v>
      </c>
      <c r="E66" t="s">
        <v>20</v>
      </c>
      <c r="F66" s="9">
        <v>37043</v>
      </c>
      <c r="G66" s="10">
        <v>500000</v>
      </c>
      <c r="H66" s="47">
        <v>4.13</v>
      </c>
      <c r="I66" s="36">
        <v>0.42</v>
      </c>
      <c r="J66" s="8">
        <f t="shared" si="13"/>
        <v>3.738</v>
      </c>
      <c r="K66">
        <f t="shared" si="7"/>
        <v>500000</v>
      </c>
      <c r="L66" t="str">
        <f t="shared" si="8"/>
        <v>BUY</v>
      </c>
      <c r="M66" t="str">
        <f t="shared" si="9"/>
        <v>PUT</v>
      </c>
      <c r="N66" t="str">
        <f t="shared" si="10"/>
        <v>BUY - PUT</v>
      </c>
      <c r="O66">
        <f t="shared" si="11"/>
        <v>4.1580000000000004</v>
      </c>
      <c r="P66" s="5">
        <f t="shared" si="12"/>
        <v>14000.000000000235</v>
      </c>
    </row>
    <row r="67" spans="1:16" x14ac:dyDescent="0.2">
      <c r="A67" t="s">
        <v>29</v>
      </c>
      <c r="B67" t="s">
        <v>457</v>
      </c>
      <c r="C67" s="8" t="s">
        <v>21</v>
      </c>
      <c r="D67" t="s">
        <v>17</v>
      </c>
      <c r="E67" t="s">
        <v>18</v>
      </c>
      <c r="F67" s="9">
        <v>37043</v>
      </c>
      <c r="G67" s="10">
        <v>300000</v>
      </c>
      <c r="H67" s="47">
        <v>4.13</v>
      </c>
      <c r="I67" s="36">
        <v>0.5</v>
      </c>
      <c r="J67" s="8">
        <f t="shared" si="13"/>
        <v>3.738</v>
      </c>
      <c r="K67">
        <f t="shared" ref="K67:K98" si="14">ABS(G67)</f>
        <v>300000</v>
      </c>
      <c r="L67" t="str">
        <f t="shared" ref="L67:L98" si="15">IF(G67&gt;0,"BUY","SELL")</f>
        <v>BUY</v>
      </c>
      <c r="M67" t="str">
        <f t="shared" ref="M67:M98" si="16">IF(E67="C","CALL","PUT")</f>
        <v>CALL</v>
      </c>
      <c r="N67" t="str">
        <f t="shared" ref="N67:N98" si="17">CONCATENATE(L67," - ",M67)</f>
        <v>BUY - CALL</v>
      </c>
      <c r="O67">
        <f t="shared" ref="O67:O98" si="18">I67+J67</f>
        <v>4.2379999999999995</v>
      </c>
      <c r="P67" s="5">
        <f t="shared" ref="P67:P98" si="19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37</v>
      </c>
      <c r="B68" t="s">
        <v>458</v>
      </c>
      <c r="C68" s="8" t="s">
        <v>21</v>
      </c>
      <c r="D68" t="s">
        <v>17</v>
      </c>
      <c r="E68" t="s">
        <v>20</v>
      </c>
      <c r="F68" s="9">
        <v>37043</v>
      </c>
      <c r="G68" s="10">
        <v>500000</v>
      </c>
      <c r="H68" s="47">
        <v>4.13</v>
      </c>
      <c r="I68" s="23">
        <v>0.3</v>
      </c>
      <c r="J68" s="8">
        <f t="shared" ref="J68:J99" si="20">J67</f>
        <v>3.738</v>
      </c>
      <c r="K68">
        <f t="shared" si="14"/>
        <v>500000</v>
      </c>
      <c r="L68" t="str">
        <f t="shared" si="15"/>
        <v>BUY</v>
      </c>
      <c r="M68" t="str">
        <f t="shared" si="16"/>
        <v>PUT</v>
      </c>
      <c r="N68" t="str">
        <f t="shared" si="17"/>
        <v>BUY - PUT</v>
      </c>
      <c r="O68">
        <f t="shared" si="18"/>
        <v>4.0380000000000003</v>
      </c>
      <c r="P68" s="5">
        <f t="shared" si="19"/>
        <v>0</v>
      </c>
    </row>
    <row r="69" spans="1:16" x14ac:dyDescent="0.2">
      <c r="A69" s="26" t="s">
        <v>30</v>
      </c>
      <c r="B69" t="s">
        <v>459</v>
      </c>
      <c r="C69" s="8" t="s">
        <v>21</v>
      </c>
      <c r="D69" t="s">
        <v>17</v>
      </c>
      <c r="E69" t="s">
        <v>20</v>
      </c>
      <c r="F69" s="9">
        <v>37043</v>
      </c>
      <c r="G69" s="10">
        <v>-500000</v>
      </c>
      <c r="H69" s="47">
        <v>4.13</v>
      </c>
      <c r="I69" s="23">
        <v>0.3</v>
      </c>
      <c r="J69" s="8">
        <f t="shared" si="20"/>
        <v>3.738</v>
      </c>
      <c r="K69">
        <f t="shared" si="14"/>
        <v>500000</v>
      </c>
      <c r="L69" t="str">
        <f t="shared" si="15"/>
        <v>SELL</v>
      </c>
      <c r="M69" t="str">
        <f t="shared" si="16"/>
        <v>PUT</v>
      </c>
      <c r="N69" t="str">
        <f t="shared" si="17"/>
        <v>SELL - PUT</v>
      </c>
      <c r="O69">
        <f t="shared" si="18"/>
        <v>4.0380000000000003</v>
      </c>
      <c r="P69" s="5">
        <f t="shared" si="19"/>
        <v>0</v>
      </c>
    </row>
    <row r="70" spans="1:16" x14ac:dyDescent="0.2">
      <c r="A70" s="26" t="s">
        <v>290</v>
      </c>
      <c r="B70" t="s">
        <v>533</v>
      </c>
      <c r="C70" s="8" t="s">
        <v>21</v>
      </c>
      <c r="D70" t="s">
        <v>17</v>
      </c>
      <c r="E70" t="s">
        <v>18</v>
      </c>
      <c r="F70" s="9">
        <v>37043</v>
      </c>
      <c r="G70" s="10">
        <v>-500000</v>
      </c>
      <c r="H70" s="47">
        <v>4.13</v>
      </c>
      <c r="I70" s="23">
        <v>1</v>
      </c>
      <c r="J70" s="8">
        <f t="shared" si="20"/>
        <v>3.738</v>
      </c>
      <c r="K70">
        <f t="shared" si="14"/>
        <v>500000</v>
      </c>
      <c r="L70" t="str">
        <f t="shared" si="15"/>
        <v>SELL</v>
      </c>
      <c r="M70" t="str">
        <f t="shared" si="16"/>
        <v>CALL</v>
      </c>
      <c r="N70" t="str">
        <f t="shared" si="17"/>
        <v>SELL - CALL</v>
      </c>
      <c r="O70">
        <f t="shared" si="18"/>
        <v>4.7379999999999995</v>
      </c>
      <c r="P70" s="5">
        <f t="shared" si="19"/>
        <v>0</v>
      </c>
    </row>
    <row r="71" spans="1:16" x14ac:dyDescent="0.2">
      <c r="A71" s="26" t="s">
        <v>290</v>
      </c>
      <c r="B71" t="s">
        <v>460</v>
      </c>
      <c r="C71" s="8" t="s">
        <v>21</v>
      </c>
      <c r="D71" t="s">
        <v>17</v>
      </c>
      <c r="E71" t="s">
        <v>18</v>
      </c>
      <c r="F71" s="9">
        <v>37043</v>
      </c>
      <c r="G71" s="10">
        <v>-1500000</v>
      </c>
      <c r="H71" s="47">
        <v>4.13</v>
      </c>
      <c r="I71" s="23">
        <v>1</v>
      </c>
      <c r="J71" s="8">
        <f t="shared" si="20"/>
        <v>3.738</v>
      </c>
      <c r="K71">
        <f t="shared" si="14"/>
        <v>1500000</v>
      </c>
      <c r="L71" t="str">
        <f t="shared" si="15"/>
        <v>SELL</v>
      </c>
      <c r="M71" t="str">
        <f t="shared" si="16"/>
        <v>CALL</v>
      </c>
      <c r="N71" t="str">
        <f t="shared" si="17"/>
        <v>SELL - CALL</v>
      </c>
      <c r="O71">
        <f t="shared" si="18"/>
        <v>4.7379999999999995</v>
      </c>
      <c r="P71" s="5">
        <f t="shared" si="19"/>
        <v>0</v>
      </c>
    </row>
    <row r="72" spans="1:16" x14ac:dyDescent="0.2">
      <c r="A72" s="26" t="s">
        <v>37</v>
      </c>
      <c r="B72" t="s">
        <v>463</v>
      </c>
      <c r="C72" s="8" t="s">
        <v>21</v>
      </c>
      <c r="D72" t="s">
        <v>17</v>
      </c>
      <c r="E72" t="s">
        <v>18</v>
      </c>
      <c r="F72" s="9">
        <v>37043</v>
      </c>
      <c r="G72" s="10">
        <v>2000000</v>
      </c>
      <c r="H72" s="47">
        <v>4.13</v>
      </c>
      <c r="I72">
        <v>0.8</v>
      </c>
      <c r="J72" s="8">
        <f t="shared" si="20"/>
        <v>3.738</v>
      </c>
      <c r="K72">
        <f t="shared" si="14"/>
        <v>2000000</v>
      </c>
      <c r="L72" t="str">
        <f t="shared" si="15"/>
        <v>BUY</v>
      </c>
      <c r="M72" t="str">
        <f t="shared" si="16"/>
        <v>CALL</v>
      </c>
      <c r="N72" t="str">
        <f t="shared" si="17"/>
        <v>BUY - CALL</v>
      </c>
      <c r="O72">
        <f t="shared" si="18"/>
        <v>4.5380000000000003</v>
      </c>
      <c r="P72" s="5">
        <f t="shared" si="19"/>
        <v>0</v>
      </c>
    </row>
    <row r="73" spans="1:16" x14ac:dyDescent="0.2">
      <c r="A73" s="26" t="s">
        <v>411</v>
      </c>
      <c r="B73" s="27" t="s">
        <v>559</v>
      </c>
      <c r="C73" s="28" t="s">
        <v>21</v>
      </c>
      <c r="D73" s="27" t="s">
        <v>17</v>
      </c>
      <c r="E73" s="27" t="s">
        <v>18</v>
      </c>
      <c r="F73" s="29">
        <v>37043</v>
      </c>
      <c r="G73" s="30">
        <v>-500000</v>
      </c>
      <c r="H73" s="47">
        <v>4.13</v>
      </c>
      <c r="I73" s="24">
        <v>0.5</v>
      </c>
      <c r="J73" s="8">
        <f t="shared" si="20"/>
        <v>3.738</v>
      </c>
      <c r="K73">
        <f t="shared" si="14"/>
        <v>500000</v>
      </c>
      <c r="L73" t="str">
        <f t="shared" si="15"/>
        <v>SELL</v>
      </c>
      <c r="M73" t="str">
        <f t="shared" si="16"/>
        <v>CALL</v>
      </c>
      <c r="N73" t="str">
        <f t="shared" si="17"/>
        <v>SELL - CALL</v>
      </c>
      <c r="O73">
        <f t="shared" si="18"/>
        <v>4.2379999999999995</v>
      </c>
      <c r="P73" s="5">
        <f t="shared" si="19"/>
        <v>0</v>
      </c>
    </row>
    <row r="74" spans="1:16" x14ac:dyDescent="0.2">
      <c r="A74" s="26" t="s">
        <v>411</v>
      </c>
      <c r="B74" s="27" t="s">
        <v>560</v>
      </c>
      <c r="C74" s="28" t="s">
        <v>21</v>
      </c>
      <c r="D74" s="27" t="s">
        <v>17</v>
      </c>
      <c r="E74" s="27" t="s">
        <v>18</v>
      </c>
      <c r="F74" s="29">
        <v>37043</v>
      </c>
      <c r="G74" s="30">
        <v>-500000</v>
      </c>
      <c r="H74" s="47">
        <v>4.13</v>
      </c>
      <c r="I74" s="24">
        <v>0.48</v>
      </c>
      <c r="J74" s="8">
        <f t="shared" si="20"/>
        <v>3.738</v>
      </c>
      <c r="K74">
        <f t="shared" si="14"/>
        <v>500000</v>
      </c>
      <c r="L74" t="str">
        <f t="shared" si="15"/>
        <v>SELL</v>
      </c>
      <c r="M74" t="str">
        <f t="shared" si="16"/>
        <v>CALL</v>
      </c>
      <c r="N74" t="str">
        <f t="shared" si="17"/>
        <v>SELL - CALL</v>
      </c>
      <c r="O74">
        <f t="shared" si="18"/>
        <v>4.218</v>
      </c>
      <c r="P74" s="5">
        <f t="shared" si="19"/>
        <v>0</v>
      </c>
    </row>
    <row r="75" spans="1:16" x14ac:dyDescent="0.2">
      <c r="A75" t="s">
        <v>411</v>
      </c>
      <c r="B75" s="27" t="s">
        <v>464</v>
      </c>
      <c r="C75" s="28" t="s">
        <v>221</v>
      </c>
      <c r="D75" s="27" t="s">
        <v>17</v>
      </c>
      <c r="E75" s="27" t="s">
        <v>18</v>
      </c>
      <c r="F75" s="29">
        <v>37043</v>
      </c>
      <c r="G75" s="30">
        <v>-600000</v>
      </c>
      <c r="H75" s="47">
        <v>3.96</v>
      </c>
      <c r="I75" s="24">
        <v>0.3</v>
      </c>
      <c r="J75" s="8">
        <f t="shared" si="20"/>
        <v>3.738</v>
      </c>
      <c r="K75">
        <f t="shared" si="14"/>
        <v>600000</v>
      </c>
      <c r="L75" t="str">
        <f t="shared" si="15"/>
        <v>SELL</v>
      </c>
      <c r="M75" t="str">
        <f t="shared" si="16"/>
        <v>CALL</v>
      </c>
      <c r="N75" t="str">
        <f t="shared" si="17"/>
        <v>SELL - CALL</v>
      </c>
      <c r="O75">
        <f t="shared" si="18"/>
        <v>4.0380000000000003</v>
      </c>
      <c r="P75" s="5">
        <f t="shared" si="19"/>
        <v>0</v>
      </c>
    </row>
    <row r="76" spans="1:16" x14ac:dyDescent="0.2">
      <c r="A76" t="s">
        <v>411</v>
      </c>
      <c r="B76" s="27" t="s">
        <v>534</v>
      </c>
      <c r="C76" s="28" t="s">
        <v>221</v>
      </c>
      <c r="D76" s="27" t="s">
        <v>17</v>
      </c>
      <c r="E76" s="27" t="s">
        <v>18</v>
      </c>
      <c r="F76" s="29">
        <v>37043</v>
      </c>
      <c r="G76" s="30">
        <v>-600000</v>
      </c>
      <c r="H76" s="47">
        <v>3.96</v>
      </c>
      <c r="I76" s="24">
        <v>0.27</v>
      </c>
      <c r="J76" s="8">
        <f t="shared" si="20"/>
        <v>3.738</v>
      </c>
      <c r="K76">
        <f t="shared" si="14"/>
        <v>600000</v>
      </c>
      <c r="L76" t="str">
        <f t="shared" si="15"/>
        <v>SELL</v>
      </c>
      <c r="M76" t="str">
        <f t="shared" si="16"/>
        <v>CALL</v>
      </c>
      <c r="N76" t="str">
        <f t="shared" si="17"/>
        <v>SELL - CALL</v>
      </c>
      <c r="O76">
        <f t="shared" si="18"/>
        <v>4.008</v>
      </c>
      <c r="P76" s="5">
        <f t="shared" si="19"/>
        <v>0</v>
      </c>
    </row>
    <row r="77" spans="1:16" x14ac:dyDescent="0.2">
      <c r="A77" t="s">
        <v>48</v>
      </c>
      <c r="B77" s="27" t="s">
        <v>465</v>
      </c>
      <c r="C77" s="28" t="s">
        <v>22</v>
      </c>
      <c r="D77" s="27" t="s">
        <v>17</v>
      </c>
      <c r="E77" s="27" t="s">
        <v>18</v>
      </c>
      <c r="F77" s="29">
        <v>37043</v>
      </c>
      <c r="G77" s="30">
        <v>600000</v>
      </c>
      <c r="H77" s="47">
        <v>3.84</v>
      </c>
      <c r="I77" s="24">
        <v>6.5000000000000002E-2</v>
      </c>
      <c r="J77" s="8">
        <f t="shared" si="20"/>
        <v>3.738</v>
      </c>
      <c r="K77">
        <f t="shared" si="14"/>
        <v>600000</v>
      </c>
      <c r="L77" t="str">
        <f t="shared" si="15"/>
        <v>BUY</v>
      </c>
      <c r="M77" t="str">
        <f t="shared" si="16"/>
        <v>CALL</v>
      </c>
      <c r="N77" t="str">
        <f t="shared" si="17"/>
        <v>BUY - CALL</v>
      </c>
      <c r="O77">
        <f t="shared" si="18"/>
        <v>3.8029999999999999</v>
      </c>
      <c r="P77" s="5">
        <f t="shared" si="19"/>
        <v>22199.999999999953</v>
      </c>
    </row>
    <row r="78" spans="1:16" x14ac:dyDescent="0.2">
      <c r="A78" t="s">
        <v>37</v>
      </c>
      <c r="B78" t="s">
        <v>466</v>
      </c>
      <c r="C78" s="8" t="s">
        <v>22</v>
      </c>
      <c r="D78" t="s">
        <v>17</v>
      </c>
      <c r="E78" t="s">
        <v>20</v>
      </c>
      <c r="F78" s="9">
        <v>37043</v>
      </c>
      <c r="G78" s="10">
        <v>-1000000</v>
      </c>
      <c r="H78" s="47">
        <v>3.84</v>
      </c>
      <c r="I78" s="24">
        <v>0.05</v>
      </c>
      <c r="J78" s="8">
        <f t="shared" si="20"/>
        <v>3.738</v>
      </c>
      <c r="K78">
        <f t="shared" si="14"/>
        <v>1000000</v>
      </c>
      <c r="L78" t="str">
        <f t="shared" si="15"/>
        <v>SELL</v>
      </c>
      <c r="M78" t="str">
        <f t="shared" si="16"/>
        <v>PUT</v>
      </c>
      <c r="N78" t="str">
        <f t="shared" si="17"/>
        <v>SELL - PUT</v>
      </c>
      <c r="O78">
        <f t="shared" si="18"/>
        <v>3.7879999999999998</v>
      </c>
      <c r="P78" s="5">
        <f t="shared" si="19"/>
        <v>0</v>
      </c>
    </row>
    <row r="79" spans="1:16" x14ac:dyDescent="0.2">
      <c r="A79" t="s">
        <v>411</v>
      </c>
      <c r="B79" t="s">
        <v>467</v>
      </c>
      <c r="C79" s="8" t="s">
        <v>22</v>
      </c>
      <c r="D79" t="s">
        <v>17</v>
      </c>
      <c r="E79" t="s">
        <v>18</v>
      </c>
      <c r="F79" s="9">
        <v>37043</v>
      </c>
      <c r="G79" s="10">
        <v>500000</v>
      </c>
      <c r="H79" s="47">
        <v>3.84</v>
      </c>
      <c r="I79" s="24">
        <v>0.2</v>
      </c>
      <c r="J79" s="8">
        <f t="shared" si="20"/>
        <v>3.738</v>
      </c>
      <c r="K79">
        <f t="shared" si="14"/>
        <v>500000</v>
      </c>
      <c r="L79" t="str">
        <f t="shared" si="15"/>
        <v>BUY</v>
      </c>
      <c r="M79" t="str">
        <f t="shared" si="16"/>
        <v>CALL</v>
      </c>
      <c r="N79" t="str">
        <f t="shared" si="17"/>
        <v>BUY - CALL</v>
      </c>
      <c r="O79">
        <f t="shared" si="18"/>
        <v>3.9380000000000002</v>
      </c>
      <c r="P79" s="5">
        <f t="shared" si="19"/>
        <v>0</v>
      </c>
    </row>
    <row r="80" spans="1:16" x14ac:dyDescent="0.2">
      <c r="A80" s="26" t="s">
        <v>411</v>
      </c>
      <c r="B80" t="s">
        <v>468</v>
      </c>
      <c r="C80" s="8" t="s">
        <v>22</v>
      </c>
      <c r="D80" t="s">
        <v>17</v>
      </c>
      <c r="E80" t="s">
        <v>18</v>
      </c>
      <c r="F80" s="9">
        <v>37043</v>
      </c>
      <c r="G80" s="10">
        <v>-1000000</v>
      </c>
      <c r="H80" s="47">
        <v>3.84</v>
      </c>
      <c r="I80" s="24">
        <v>0.2</v>
      </c>
      <c r="J80" s="8">
        <f t="shared" si="20"/>
        <v>3.738</v>
      </c>
      <c r="K80">
        <f t="shared" si="14"/>
        <v>1000000</v>
      </c>
      <c r="L80" t="str">
        <f t="shared" si="15"/>
        <v>SELL</v>
      </c>
      <c r="M80" t="str">
        <f t="shared" si="16"/>
        <v>CALL</v>
      </c>
      <c r="N80" t="str">
        <f t="shared" si="17"/>
        <v>SELL - CALL</v>
      </c>
      <c r="O80">
        <f t="shared" si="18"/>
        <v>3.9380000000000002</v>
      </c>
      <c r="P80" s="5">
        <f t="shared" si="19"/>
        <v>0</v>
      </c>
    </row>
    <row r="81" spans="1:16" x14ac:dyDescent="0.2">
      <c r="A81" s="26" t="s">
        <v>38</v>
      </c>
      <c r="B81" t="s">
        <v>469</v>
      </c>
      <c r="C81" s="8" t="s">
        <v>22</v>
      </c>
      <c r="D81" t="s">
        <v>17</v>
      </c>
      <c r="E81" t="s">
        <v>18</v>
      </c>
      <c r="F81" s="9">
        <v>37043</v>
      </c>
      <c r="G81" s="10">
        <v>600000</v>
      </c>
      <c r="H81" s="47">
        <v>3.84</v>
      </c>
      <c r="I81" s="24">
        <v>0.2</v>
      </c>
      <c r="J81" s="8">
        <f t="shared" si="20"/>
        <v>3.738</v>
      </c>
      <c r="K81">
        <f t="shared" si="14"/>
        <v>600000</v>
      </c>
      <c r="L81" t="str">
        <f t="shared" si="15"/>
        <v>BUY</v>
      </c>
      <c r="M81" t="str">
        <f t="shared" si="16"/>
        <v>CALL</v>
      </c>
      <c r="N81" t="str">
        <f t="shared" si="17"/>
        <v>BUY - CALL</v>
      </c>
      <c r="O81">
        <f t="shared" si="18"/>
        <v>3.9380000000000002</v>
      </c>
      <c r="P81" s="5">
        <f t="shared" si="19"/>
        <v>0</v>
      </c>
    </row>
    <row r="82" spans="1:16" x14ac:dyDescent="0.2">
      <c r="A82" s="26" t="s">
        <v>51</v>
      </c>
      <c r="B82" t="s">
        <v>470</v>
      </c>
      <c r="C82" s="8" t="s">
        <v>22</v>
      </c>
      <c r="D82" t="s">
        <v>17</v>
      </c>
      <c r="E82" t="s">
        <v>18</v>
      </c>
      <c r="F82" s="9">
        <v>37043</v>
      </c>
      <c r="G82" s="10">
        <v>-600000</v>
      </c>
      <c r="H82" s="47">
        <v>3.84</v>
      </c>
      <c r="I82" s="24">
        <v>0.25</v>
      </c>
      <c r="J82" s="8">
        <f t="shared" si="20"/>
        <v>3.738</v>
      </c>
      <c r="K82">
        <f t="shared" si="14"/>
        <v>600000</v>
      </c>
      <c r="L82" t="str">
        <f t="shared" si="15"/>
        <v>SELL</v>
      </c>
      <c r="M82" t="str">
        <f t="shared" si="16"/>
        <v>CALL</v>
      </c>
      <c r="N82" t="str">
        <f t="shared" si="17"/>
        <v>SELL - CALL</v>
      </c>
      <c r="O82">
        <f t="shared" si="18"/>
        <v>3.988</v>
      </c>
      <c r="P82" s="5">
        <f t="shared" si="19"/>
        <v>0</v>
      </c>
    </row>
    <row r="83" spans="1:16" x14ac:dyDescent="0.2">
      <c r="A83" s="26" t="s">
        <v>38</v>
      </c>
      <c r="B83" t="s">
        <v>471</v>
      </c>
      <c r="C83" s="8" t="s">
        <v>22</v>
      </c>
      <c r="D83" t="s">
        <v>17</v>
      </c>
      <c r="E83" t="s">
        <v>18</v>
      </c>
      <c r="F83" s="9">
        <v>37043</v>
      </c>
      <c r="G83" s="10">
        <v>600000</v>
      </c>
      <c r="H83" s="47">
        <v>3.84</v>
      </c>
      <c r="I83" s="24">
        <v>0.25</v>
      </c>
      <c r="J83" s="8">
        <f t="shared" si="20"/>
        <v>3.738</v>
      </c>
      <c r="K83">
        <f t="shared" si="14"/>
        <v>600000</v>
      </c>
      <c r="L83" t="str">
        <f t="shared" si="15"/>
        <v>BUY</v>
      </c>
      <c r="M83" t="str">
        <f t="shared" si="16"/>
        <v>CALL</v>
      </c>
      <c r="N83" t="str">
        <f t="shared" si="17"/>
        <v>BUY - CALL</v>
      </c>
      <c r="O83">
        <f t="shared" si="18"/>
        <v>3.988</v>
      </c>
      <c r="P83" s="5">
        <f t="shared" si="19"/>
        <v>0</v>
      </c>
    </row>
    <row r="84" spans="1:16" x14ac:dyDescent="0.2">
      <c r="A84" s="26" t="s">
        <v>38</v>
      </c>
      <c r="B84" t="s">
        <v>472</v>
      </c>
      <c r="C84" s="8" t="s">
        <v>22</v>
      </c>
      <c r="D84" t="s">
        <v>17</v>
      </c>
      <c r="E84" t="s">
        <v>18</v>
      </c>
      <c r="F84" s="9">
        <v>37043</v>
      </c>
      <c r="G84" s="10">
        <v>500000</v>
      </c>
      <c r="H84" s="47">
        <v>3.84</v>
      </c>
      <c r="I84" s="24">
        <v>0.2</v>
      </c>
      <c r="J84" s="8">
        <f t="shared" si="20"/>
        <v>3.738</v>
      </c>
      <c r="K84">
        <f t="shared" si="14"/>
        <v>500000</v>
      </c>
      <c r="L84" t="str">
        <f t="shared" si="15"/>
        <v>BUY</v>
      </c>
      <c r="M84" t="str">
        <f t="shared" si="16"/>
        <v>CALL</v>
      </c>
      <c r="N84" t="str">
        <f t="shared" si="17"/>
        <v>BUY - CALL</v>
      </c>
      <c r="O84">
        <f t="shared" si="18"/>
        <v>3.9380000000000002</v>
      </c>
      <c r="P84" s="5">
        <f t="shared" si="19"/>
        <v>0</v>
      </c>
    </row>
    <row r="85" spans="1:16" x14ac:dyDescent="0.2">
      <c r="A85" s="26" t="s">
        <v>38</v>
      </c>
      <c r="B85" t="s">
        <v>473</v>
      </c>
      <c r="C85" s="8" t="s">
        <v>22</v>
      </c>
      <c r="D85" t="s">
        <v>17</v>
      </c>
      <c r="E85" t="s">
        <v>18</v>
      </c>
      <c r="F85" s="9">
        <v>37043</v>
      </c>
      <c r="G85" s="10">
        <v>300000</v>
      </c>
      <c r="H85" s="47">
        <v>3.84</v>
      </c>
      <c r="I85" s="24">
        <v>0.2</v>
      </c>
      <c r="J85" s="8">
        <f t="shared" si="20"/>
        <v>3.738</v>
      </c>
      <c r="K85">
        <f t="shared" si="14"/>
        <v>300000</v>
      </c>
      <c r="L85" t="str">
        <f t="shared" si="15"/>
        <v>BUY</v>
      </c>
      <c r="M85" t="str">
        <f t="shared" si="16"/>
        <v>CALL</v>
      </c>
      <c r="N85" t="str">
        <f t="shared" si="17"/>
        <v>BUY - CALL</v>
      </c>
      <c r="O85">
        <f t="shared" si="18"/>
        <v>3.9380000000000002</v>
      </c>
      <c r="P85" s="5">
        <f t="shared" si="19"/>
        <v>0</v>
      </c>
    </row>
    <row r="86" spans="1:16" x14ac:dyDescent="0.2">
      <c r="A86" s="26" t="s">
        <v>38</v>
      </c>
      <c r="B86" t="s">
        <v>474</v>
      </c>
      <c r="C86" s="8" t="s">
        <v>22</v>
      </c>
      <c r="D86" t="s">
        <v>17</v>
      </c>
      <c r="E86" t="s">
        <v>18</v>
      </c>
      <c r="F86" s="9">
        <v>37043</v>
      </c>
      <c r="G86" s="10">
        <v>-600000</v>
      </c>
      <c r="H86" s="47">
        <v>3.84</v>
      </c>
      <c r="I86" s="24">
        <v>0.15</v>
      </c>
      <c r="J86" s="8">
        <f t="shared" si="20"/>
        <v>3.738</v>
      </c>
      <c r="K86">
        <f t="shared" si="14"/>
        <v>600000</v>
      </c>
      <c r="L86" t="str">
        <f t="shared" si="15"/>
        <v>SELL</v>
      </c>
      <c r="M86" t="str">
        <f t="shared" si="16"/>
        <v>CALL</v>
      </c>
      <c r="N86" t="str">
        <f t="shared" si="17"/>
        <v>SELL - CALL</v>
      </c>
      <c r="O86">
        <f t="shared" si="18"/>
        <v>3.8879999999999999</v>
      </c>
      <c r="P86" s="5">
        <f t="shared" si="19"/>
        <v>0</v>
      </c>
    </row>
    <row r="87" spans="1:16" x14ac:dyDescent="0.2">
      <c r="A87" s="26" t="s">
        <v>38</v>
      </c>
      <c r="B87" t="s">
        <v>475</v>
      </c>
      <c r="C87" s="8" t="s">
        <v>22</v>
      </c>
      <c r="D87" t="s">
        <v>17</v>
      </c>
      <c r="E87" t="s">
        <v>20</v>
      </c>
      <c r="F87" s="9">
        <v>37043</v>
      </c>
      <c r="G87" s="10">
        <v>-300000</v>
      </c>
      <c r="H87" s="47">
        <v>3.84</v>
      </c>
      <c r="I87" s="24">
        <v>0.08</v>
      </c>
      <c r="J87" s="8">
        <f t="shared" si="20"/>
        <v>3.738</v>
      </c>
      <c r="K87">
        <f t="shared" si="14"/>
        <v>300000</v>
      </c>
      <c r="L87" t="str">
        <f t="shared" si="15"/>
        <v>SELL</v>
      </c>
      <c r="M87" t="str">
        <f t="shared" si="16"/>
        <v>PUT</v>
      </c>
      <c r="N87" t="str">
        <f t="shared" si="17"/>
        <v>SELL - PUT</v>
      </c>
      <c r="O87">
        <f t="shared" si="18"/>
        <v>3.8180000000000001</v>
      </c>
      <c r="P87" s="5">
        <f t="shared" si="19"/>
        <v>0</v>
      </c>
    </row>
    <row r="88" spans="1:16" x14ac:dyDescent="0.2">
      <c r="A88" s="26" t="s">
        <v>38</v>
      </c>
      <c r="B88" t="s">
        <v>476</v>
      </c>
      <c r="C88" s="8" t="s">
        <v>22</v>
      </c>
      <c r="D88" t="s">
        <v>17</v>
      </c>
      <c r="E88" t="s">
        <v>20</v>
      </c>
      <c r="F88" s="9">
        <v>37043</v>
      </c>
      <c r="G88" s="10">
        <v>1000000</v>
      </c>
      <c r="H88" s="47">
        <v>3.84</v>
      </c>
      <c r="I88" s="24">
        <v>0.12</v>
      </c>
      <c r="J88" s="8">
        <f t="shared" si="20"/>
        <v>3.738</v>
      </c>
      <c r="K88">
        <f t="shared" si="14"/>
        <v>1000000</v>
      </c>
      <c r="L88" t="str">
        <f t="shared" si="15"/>
        <v>BUY</v>
      </c>
      <c r="M88" t="str">
        <f t="shared" si="16"/>
        <v>PUT</v>
      </c>
      <c r="N88" t="str">
        <f t="shared" si="17"/>
        <v>BUY - PUT</v>
      </c>
      <c r="O88">
        <f t="shared" si="18"/>
        <v>3.8580000000000001</v>
      </c>
      <c r="P88" s="5">
        <f t="shared" si="19"/>
        <v>18000.000000000236</v>
      </c>
    </row>
    <row r="89" spans="1:16" x14ac:dyDescent="0.2">
      <c r="A89" s="26" t="s">
        <v>411</v>
      </c>
      <c r="B89" t="s">
        <v>535</v>
      </c>
      <c r="C89" s="8" t="s">
        <v>22</v>
      </c>
      <c r="D89" t="s">
        <v>17</v>
      </c>
      <c r="E89" t="s">
        <v>18</v>
      </c>
      <c r="F89" s="9">
        <v>37043</v>
      </c>
      <c r="G89" s="10">
        <v>-150000</v>
      </c>
      <c r="H89" s="47">
        <v>3.84</v>
      </c>
      <c r="I89" s="24">
        <v>0.18</v>
      </c>
      <c r="J89" s="8">
        <f t="shared" si="20"/>
        <v>3.738</v>
      </c>
      <c r="K89">
        <f t="shared" si="14"/>
        <v>150000</v>
      </c>
      <c r="L89" t="str">
        <f t="shared" si="15"/>
        <v>SELL</v>
      </c>
      <c r="M89" t="str">
        <f t="shared" si="16"/>
        <v>CALL</v>
      </c>
      <c r="N89" t="str">
        <f t="shared" si="17"/>
        <v>SELL - CALL</v>
      </c>
      <c r="O89">
        <f t="shared" si="18"/>
        <v>3.9180000000000001</v>
      </c>
      <c r="P89" s="5">
        <f t="shared" si="19"/>
        <v>0</v>
      </c>
    </row>
    <row r="90" spans="1:16" x14ac:dyDescent="0.2">
      <c r="A90" s="26" t="s">
        <v>51</v>
      </c>
      <c r="B90" t="s">
        <v>536</v>
      </c>
      <c r="C90" s="8" t="s">
        <v>22</v>
      </c>
      <c r="D90" t="s">
        <v>17</v>
      </c>
      <c r="E90" t="s">
        <v>18</v>
      </c>
      <c r="F90" s="9">
        <v>37043</v>
      </c>
      <c r="G90" s="10">
        <v>150000</v>
      </c>
      <c r="H90" s="47">
        <v>3.84</v>
      </c>
      <c r="I90" s="24">
        <v>0.18</v>
      </c>
      <c r="J90" s="8">
        <f t="shared" si="20"/>
        <v>3.738</v>
      </c>
      <c r="K90">
        <f t="shared" si="14"/>
        <v>150000</v>
      </c>
      <c r="L90" t="str">
        <f t="shared" si="15"/>
        <v>BUY</v>
      </c>
      <c r="M90" t="str">
        <f t="shared" si="16"/>
        <v>CALL</v>
      </c>
      <c r="N90" t="str">
        <f t="shared" si="17"/>
        <v>BUY - CALL</v>
      </c>
      <c r="O90">
        <f t="shared" si="18"/>
        <v>3.9180000000000001</v>
      </c>
      <c r="P90" s="5">
        <f t="shared" si="19"/>
        <v>0</v>
      </c>
    </row>
    <row r="91" spans="1:16" x14ac:dyDescent="0.2">
      <c r="A91" s="6" t="s">
        <v>38</v>
      </c>
      <c r="B91" t="s">
        <v>537</v>
      </c>
      <c r="C91" s="8" t="s">
        <v>22</v>
      </c>
      <c r="D91" t="s">
        <v>17</v>
      </c>
      <c r="E91" t="s">
        <v>20</v>
      </c>
      <c r="F91" s="9">
        <v>37043</v>
      </c>
      <c r="G91" s="10">
        <v>1000000</v>
      </c>
      <c r="H91" s="47">
        <v>3.84</v>
      </c>
      <c r="I91" s="24">
        <v>0.1</v>
      </c>
      <c r="J91" s="8">
        <f t="shared" si="20"/>
        <v>3.738</v>
      </c>
      <c r="K91">
        <f t="shared" si="14"/>
        <v>1000000</v>
      </c>
      <c r="L91" t="str">
        <f t="shared" si="15"/>
        <v>BUY</v>
      </c>
      <c r="M91" t="str">
        <f t="shared" si="16"/>
        <v>PUT</v>
      </c>
      <c r="N91" t="str">
        <f t="shared" si="17"/>
        <v>BUY - PUT</v>
      </c>
      <c r="O91">
        <f t="shared" si="18"/>
        <v>3.8380000000000001</v>
      </c>
      <c r="P91" s="5">
        <f t="shared" si="19"/>
        <v>0</v>
      </c>
    </row>
    <row r="92" spans="1:16" x14ac:dyDescent="0.2">
      <c r="A92" s="6" t="s">
        <v>38</v>
      </c>
      <c r="B92" t="s">
        <v>561</v>
      </c>
      <c r="C92" s="8" t="s">
        <v>22</v>
      </c>
      <c r="D92" t="s">
        <v>17</v>
      </c>
      <c r="E92" t="s">
        <v>18</v>
      </c>
      <c r="F92" s="9">
        <v>37043</v>
      </c>
      <c r="G92" s="10">
        <v>-2000000</v>
      </c>
      <c r="H92" s="47">
        <v>3.84</v>
      </c>
      <c r="I92" s="24">
        <v>0.105</v>
      </c>
      <c r="J92" s="8">
        <f t="shared" si="20"/>
        <v>3.738</v>
      </c>
      <c r="K92">
        <f t="shared" si="14"/>
        <v>2000000</v>
      </c>
      <c r="L92" t="str">
        <f t="shared" si="15"/>
        <v>SELL</v>
      </c>
      <c r="M92" t="str">
        <f t="shared" si="16"/>
        <v>CALL</v>
      </c>
      <c r="N92" t="str">
        <f t="shared" si="17"/>
        <v>SELL - CALL</v>
      </c>
      <c r="O92">
        <f t="shared" si="18"/>
        <v>3.843</v>
      </c>
      <c r="P92" s="5">
        <f t="shared" si="19"/>
        <v>0</v>
      </c>
    </row>
    <row r="93" spans="1:16" x14ac:dyDescent="0.2">
      <c r="A93" s="6" t="s">
        <v>290</v>
      </c>
      <c r="B93" t="s">
        <v>477</v>
      </c>
      <c r="C93" s="8" t="s">
        <v>35</v>
      </c>
      <c r="D93" t="s">
        <v>17</v>
      </c>
      <c r="E93" t="s">
        <v>18</v>
      </c>
      <c r="F93" s="9">
        <v>37043</v>
      </c>
      <c r="G93" s="10">
        <v>-500000</v>
      </c>
      <c r="H93" s="47">
        <v>11.7</v>
      </c>
      <c r="I93" s="24">
        <v>1.5</v>
      </c>
      <c r="J93" s="8">
        <f t="shared" si="20"/>
        <v>3.738</v>
      </c>
      <c r="K93">
        <f t="shared" si="14"/>
        <v>500000</v>
      </c>
      <c r="L93" t="str">
        <f t="shared" si="15"/>
        <v>SELL</v>
      </c>
      <c r="M93" t="str">
        <f t="shared" si="16"/>
        <v>CALL</v>
      </c>
      <c r="N93" t="str">
        <f t="shared" si="17"/>
        <v>SELL - CALL</v>
      </c>
      <c r="O93">
        <f t="shared" si="18"/>
        <v>5.2379999999999995</v>
      </c>
      <c r="P93" s="5">
        <f t="shared" si="19"/>
        <v>-3231000</v>
      </c>
    </row>
    <row r="94" spans="1:16" x14ac:dyDescent="0.2">
      <c r="A94" s="6" t="s">
        <v>290</v>
      </c>
      <c r="B94" t="s">
        <v>478</v>
      </c>
      <c r="C94" s="8" t="s">
        <v>35</v>
      </c>
      <c r="D94" t="s">
        <v>17</v>
      </c>
      <c r="E94" t="s">
        <v>18</v>
      </c>
      <c r="F94" s="9">
        <v>37043</v>
      </c>
      <c r="G94" s="10">
        <v>-500000</v>
      </c>
      <c r="H94" s="47">
        <v>11.7</v>
      </c>
      <c r="I94" s="24">
        <v>1.5</v>
      </c>
      <c r="J94" s="8">
        <f t="shared" si="20"/>
        <v>3.738</v>
      </c>
      <c r="K94">
        <f t="shared" si="14"/>
        <v>500000</v>
      </c>
      <c r="L94" t="str">
        <f t="shared" si="15"/>
        <v>SELL</v>
      </c>
      <c r="M94" t="str">
        <f t="shared" si="16"/>
        <v>CALL</v>
      </c>
      <c r="N94" t="str">
        <f t="shared" si="17"/>
        <v>SELL - CALL</v>
      </c>
      <c r="O94">
        <f t="shared" si="18"/>
        <v>5.2379999999999995</v>
      </c>
      <c r="P94" s="5">
        <f t="shared" si="19"/>
        <v>-3231000</v>
      </c>
    </row>
    <row r="95" spans="1:16" x14ac:dyDescent="0.2">
      <c r="A95" s="6" t="s">
        <v>290</v>
      </c>
      <c r="B95" t="s">
        <v>479</v>
      </c>
      <c r="C95" s="8" t="s">
        <v>35</v>
      </c>
      <c r="D95" t="s">
        <v>17</v>
      </c>
      <c r="E95" t="s">
        <v>18</v>
      </c>
      <c r="F95" s="9">
        <v>37043</v>
      </c>
      <c r="G95" s="10">
        <v>-500000</v>
      </c>
      <c r="H95" s="47">
        <v>11.7</v>
      </c>
      <c r="I95" s="24">
        <v>1.5</v>
      </c>
      <c r="J95" s="8">
        <f t="shared" si="20"/>
        <v>3.738</v>
      </c>
      <c r="K95">
        <f t="shared" si="14"/>
        <v>500000</v>
      </c>
      <c r="L95" t="str">
        <f t="shared" si="15"/>
        <v>SELL</v>
      </c>
      <c r="M95" t="str">
        <f t="shared" si="16"/>
        <v>CALL</v>
      </c>
      <c r="N95" t="str">
        <f t="shared" si="17"/>
        <v>SELL - CALL</v>
      </c>
      <c r="O95">
        <f t="shared" si="18"/>
        <v>5.2379999999999995</v>
      </c>
      <c r="P95" s="5">
        <f t="shared" si="19"/>
        <v>-3231000</v>
      </c>
    </row>
    <row r="96" spans="1:16" x14ac:dyDescent="0.2">
      <c r="A96" s="6" t="s">
        <v>290</v>
      </c>
      <c r="B96" t="s">
        <v>480</v>
      </c>
      <c r="C96" s="8" t="s">
        <v>35</v>
      </c>
      <c r="D96" t="s">
        <v>17</v>
      </c>
      <c r="E96" t="s">
        <v>18</v>
      </c>
      <c r="F96" s="9">
        <v>37043</v>
      </c>
      <c r="G96" s="10">
        <v>500000</v>
      </c>
      <c r="H96" s="47">
        <v>11.7</v>
      </c>
      <c r="I96" s="24">
        <v>1</v>
      </c>
      <c r="J96" s="8">
        <f t="shared" si="20"/>
        <v>3.738</v>
      </c>
      <c r="K96">
        <f t="shared" si="14"/>
        <v>500000</v>
      </c>
      <c r="L96" t="str">
        <f t="shared" si="15"/>
        <v>BUY</v>
      </c>
      <c r="M96" t="str">
        <f t="shared" si="16"/>
        <v>CALL</v>
      </c>
      <c r="N96" t="str">
        <f t="shared" si="17"/>
        <v>BUY - CALL</v>
      </c>
      <c r="O96">
        <f t="shared" si="18"/>
        <v>4.7379999999999995</v>
      </c>
      <c r="P96" s="5">
        <f t="shared" si="19"/>
        <v>3481000</v>
      </c>
    </row>
    <row r="97" spans="1:16" x14ac:dyDescent="0.2">
      <c r="A97" s="6" t="s">
        <v>290</v>
      </c>
      <c r="B97" t="s">
        <v>481</v>
      </c>
      <c r="C97" s="8" t="s">
        <v>35</v>
      </c>
      <c r="D97" t="s">
        <v>17</v>
      </c>
      <c r="E97" t="s">
        <v>18</v>
      </c>
      <c r="F97" s="9">
        <v>37043</v>
      </c>
      <c r="G97" s="10">
        <v>1000000</v>
      </c>
      <c r="H97" s="47">
        <v>11.7</v>
      </c>
      <c r="I97" s="24">
        <v>1.5</v>
      </c>
      <c r="J97" s="8">
        <f t="shared" si="20"/>
        <v>3.738</v>
      </c>
      <c r="K97">
        <f t="shared" si="14"/>
        <v>1000000</v>
      </c>
      <c r="L97" t="str">
        <f t="shared" si="15"/>
        <v>BUY</v>
      </c>
      <c r="M97" t="str">
        <f t="shared" si="16"/>
        <v>CALL</v>
      </c>
      <c r="N97" t="str">
        <f t="shared" si="17"/>
        <v>BUY - CALL</v>
      </c>
      <c r="O97">
        <f t="shared" si="18"/>
        <v>5.2379999999999995</v>
      </c>
      <c r="P97" s="5">
        <f t="shared" si="19"/>
        <v>6462000</v>
      </c>
    </row>
    <row r="98" spans="1:16" x14ac:dyDescent="0.2">
      <c r="A98" t="s">
        <v>290</v>
      </c>
      <c r="B98" t="s">
        <v>482</v>
      </c>
      <c r="C98" s="8" t="s">
        <v>35</v>
      </c>
      <c r="D98" t="s">
        <v>17</v>
      </c>
      <c r="E98" t="s">
        <v>18</v>
      </c>
      <c r="F98" s="9">
        <v>37043</v>
      </c>
      <c r="G98" s="10">
        <v>-500000</v>
      </c>
      <c r="H98" s="47">
        <v>11.7</v>
      </c>
      <c r="I98" s="24">
        <v>1.5</v>
      </c>
      <c r="J98" s="8">
        <f t="shared" si="20"/>
        <v>3.738</v>
      </c>
      <c r="K98">
        <f t="shared" si="14"/>
        <v>500000</v>
      </c>
      <c r="L98" t="str">
        <f t="shared" si="15"/>
        <v>SELL</v>
      </c>
      <c r="M98" t="str">
        <f t="shared" si="16"/>
        <v>CALL</v>
      </c>
      <c r="N98" t="str">
        <f t="shared" si="17"/>
        <v>SELL - CALL</v>
      </c>
      <c r="O98">
        <f t="shared" si="18"/>
        <v>5.2379999999999995</v>
      </c>
      <c r="P98" s="5">
        <f t="shared" si="19"/>
        <v>-3231000</v>
      </c>
    </row>
    <row r="99" spans="1:16" x14ac:dyDescent="0.2">
      <c r="A99" t="s">
        <v>290</v>
      </c>
      <c r="B99" t="s">
        <v>483</v>
      </c>
      <c r="C99" s="8" t="s">
        <v>35</v>
      </c>
      <c r="D99" t="s">
        <v>17</v>
      </c>
      <c r="E99" t="s">
        <v>18</v>
      </c>
      <c r="F99" s="9">
        <v>37043</v>
      </c>
      <c r="G99" s="10">
        <v>700000</v>
      </c>
      <c r="H99" s="47">
        <v>11.7</v>
      </c>
      <c r="I99" s="24">
        <v>2</v>
      </c>
      <c r="J99" s="8">
        <f t="shared" si="20"/>
        <v>3.738</v>
      </c>
      <c r="K99">
        <f t="shared" ref="K99:K106" si="21">ABS(G99)</f>
        <v>700000</v>
      </c>
      <c r="L99" t="str">
        <f t="shared" ref="L99:L106" si="22">IF(G99&gt;0,"BUY","SELL")</f>
        <v>BUY</v>
      </c>
      <c r="M99" t="str">
        <f t="shared" ref="M99:M106" si="23">IF(E99="C","CALL","PUT")</f>
        <v>CALL</v>
      </c>
      <c r="N99" t="str">
        <f t="shared" ref="N99:N106" si="24">CONCATENATE(L99," - ",M99)</f>
        <v>BUY - CALL</v>
      </c>
      <c r="O99">
        <f t="shared" ref="O99:O106" si="25">I99+J99</f>
        <v>5.7379999999999995</v>
      </c>
      <c r="P99" s="5">
        <f t="shared" ref="P99:P106" si="26">IF(N99="SELL - PUT",IF(H99-O99&gt;0,0,(H99-O99)*K99),IF(N99="BUY - CALL",IF(O99-H99&gt;0,0,(H99-O99)*K99),IF(N99="SELL - CALL",IF(O99-H99&gt;0,0,(O99-H99)*K99),IF(N99="BUY - PUT",IF(H99-O99&gt;0,0,(O99-H99)*K99)))))</f>
        <v>4173400</v>
      </c>
    </row>
    <row r="100" spans="1:16" x14ac:dyDescent="0.2">
      <c r="A100" t="s">
        <v>40</v>
      </c>
      <c r="B100" t="s">
        <v>484</v>
      </c>
      <c r="C100" s="8" t="s">
        <v>35</v>
      </c>
      <c r="D100" t="s">
        <v>17</v>
      </c>
      <c r="E100" t="s">
        <v>18</v>
      </c>
      <c r="F100" s="9">
        <v>37043</v>
      </c>
      <c r="G100" s="10">
        <v>-300000</v>
      </c>
      <c r="H100" s="47">
        <v>11.7</v>
      </c>
      <c r="I100" s="24">
        <v>3</v>
      </c>
      <c r="J100" s="8">
        <f t="shared" ref="J100:J106" si="27">J99</f>
        <v>3.738</v>
      </c>
      <c r="K100">
        <f t="shared" si="21"/>
        <v>300000</v>
      </c>
      <c r="L100" t="str">
        <f t="shared" si="22"/>
        <v>SELL</v>
      </c>
      <c r="M100" t="str">
        <f t="shared" si="23"/>
        <v>CALL</v>
      </c>
      <c r="N100" t="str">
        <f t="shared" si="24"/>
        <v>SELL - CALL</v>
      </c>
      <c r="O100">
        <f t="shared" si="25"/>
        <v>6.7379999999999995</v>
      </c>
      <c r="P100" s="5">
        <f t="shared" si="26"/>
        <v>-1488600</v>
      </c>
    </row>
    <row r="101" spans="1:16" x14ac:dyDescent="0.2">
      <c r="A101" s="6" t="s">
        <v>290</v>
      </c>
      <c r="B101" t="s">
        <v>485</v>
      </c>
      <c r="C101" s="8" t="s">
        <v>35</v>
      </c>
      <c r="D101" t="s">
        <v>17</v>
      </c>
      <c r="E101" t="s">
        <v>18</v>
      </c>
      <c r="F101" s="9">
        <v>37043</v>
      </c>
      <c r="G101" s="10">
        <v>500000</v>
      </c>
      <c r="H101" s="47">
        <v>11.7</v>
      </c>
      <c r="I101" s="36">
        <v>4</v>
      </c>
      <c r="J101" s="8">
        <f t="shared" si="27"/>
        <v>3.738</v>
      </c>
      <c r="K101">
        <f t="shared" si="21"/>
        <v>500000</v>
      </c>
      <c r="L101" t="str">
        <f t="shared" si="22"/>
        <v>BUY</v>
      </c>
      <c r="M101" t="str">
        <f t="shared" si="23"/>
        <v>CALL</v>
      </c>
      <c r="N101" t="str">
        <f t="shared" si="24"/>
        <v>BUY - CALL</v>
      </c>
      <c r="O101">
        <f t="shared" si="25"/>
        <v>7.7379999999999995</v>
      </c>
      <c r="P101" s="5">
        <f t="shared" si="26"/>
        <v>1980999.9999999998</v>
      </c>
    </row>
    <row r="102" spans="1:16" x14ac:dyDescent="0.2">
      <c r="A102" t="s">
        <v>320</v>
      </c>
      <c r="B102" t="s">
        <v>486</v>
      </c>
      <c r="C102" s="8" t="s">
        <v>35</v>
      </c>
      <c r="D102" t="s">
        <v>17</v>
      </c>
      <c r="E102" t="s">
        <v>20</v>
      </c>
      <c r="F102" s="9">
        <v>37043</v>
      </c>
      <c r="G102" s="10">
        <v>300000</v>
      </c>
      <c r="H102" s="47">
        <v>11.7</v>
      </c>
      <c r="I102" s="24">
        <v>1</v>
      </c>
      <c r="J102" s="8">
        <f t="shared" si="27"/>
        <v>3.738</v>
      </c>
      <c r="K102">
        <f t="shared" si="21"/>
        <v>300000</v>
      </c>
      <c r="L102" t="str">
        <f t="shared" si="22"/>
        <v>BUY</v>
      </c>
      <c r="M102" t="str">
        <f t="shared" si="23"/>
        <v>PUT</v>
      </c>
      <c r="N102" t="str">
        <f t="shared" si="24"/>
        <v>BUY - PUT</v>
      </c>
      <c r="O102">
        <f t="shared" si="25"/>
        <v>4.7379999999999995</v>
      </c>
      <c r="P102" s="5">
        <f t="shared" si="26"/>
        <v>0</v>
      </c>
    </row>
    <row r="103" spans="1:16" x14ac:dyDescent="0.2">
      <c r="A103" t="s">
        <v>290</v>
      </c>
      <c r="B103" t="s">
        <v>487</v>
      </c>
      <c r="C103" s="8" t="s">
        <v>35</v>
      </c>
      <c r="D103" t="s">
        <v>17</v>
      </c>
      <c r="E103" t="s">
        <v>18</v>
      </c>
      <c r="F103" s="9">
        <v>37043</v>
      </c>
      <c r="G103" s="10">
        <v>-150000</v>
      </c>
      <c r="H103" s="47">
        <v>11.7</v>
      </c>
      <c r="I103" s="24">
        <v>5</v>
      </c>
      <c r="J103" s="8">
        <f t="shared" si="27"/>
        <v>3.738</v>
      </c>
      <c r="K103">
        <f t="shared" si="21"/>
        <v>150000</v>
      </c>
      <c r="L103" t="str">
        <f t="shared" si="22"/>
        <v>SELL</v>
      </c>
      <c r="M103" t="str">
        <f t="shared" si="23"/>
        <v>CALL</v>
      </c>
      <c r="N103" t="str">
        <f t="shared" si="24"/>
        <v>SELL - CALL</v>
      </c>
      <c r="O103">
        <f t="shared" si="25"/>
        <v>8.7379999999999995</v>
      </c>
      <c r="P103" s="5">
        <f t="shared" si="26"/>
        <v>-444299.99999999994</v>
      </c>
    </row>
    <row r="104" spans="1:16" x14ac:dyDescent="0.2">
      <c r="A104" t="s">
        <v>290</v>
      </c>
      <c r="B104" t="s">
        <v>488</v>
      </c>
      <c r="C104" s="8" t="s">
        <v>35</v>
      </c>
      <c r="D104" t="s">
        <v>17</v>
      </c>
      <c r="E104" t="s">
        <v>18</v>
      </c>
      <c r="F104" s="9">
        <v>37043</v>
      </c>
      <c r="G104" s="10">
        <v>-300000</v>
      </c>
      <c r="H104" s="47">
        <v>11.7</v>
      </c>
      <c r="I104" s="24">
        <v>5</v>
      </c>
      <c r="J104" s="8">
        <f t="shared" si="27"/>
        <v>3.738</v>
      </c>
      <c r="K104">
        <f t="shared" si="21"/>
        <v>300000</v>
      </c>
      <c r="L104" t="str">
        <f t="shared" si="22"/>
        <v>SELL</v>
      </c>
      <c r="M104" t="str">
        <f t="shared" si="23"/>
        <v>CALL</v>
      </c>
      <c r="N104" t="str">
        <f t="shared" si="24"/>
        <v>SELL - CALL</v>
      </c>
      <c r="O104">
        <f t="shared" si="25"/>
        <v>8.7379999999999995</v>
      </c>
      <c r="P104" s="5">
        <f t="shared" si="26"/>
        <v>-888599.99999999988</v>
      </c>
    </row>
    <row r="105" spans="1:16" x14ac:dyDescent="0.2">
      <c r="A105" t="s">
        <v>290</v>
      </c>
      <c r="B105" t="s">
        <v>489</v>
      </c>
      <c r="C105" s="8" t="s">
        <v>35</v>
      </c>
      <c r="D105" t="s">
        <v>17</v>
      </c>
      <c r="E105" t="s">
        <v>18</v>
      </c>
      <c r="F105" s="9">
        <v>37043</v>
      </c>
      <c r="G105" s="10">
        <v>500000</v>
      </c>
      <c r="H105" s="47">
        <v>11.7</v>
      </c>
      <c r="I105" s="24">
        <v>4</v>
      </c>
      <c r="J105" s="8">
        <f t="shared" si="27"/>
        <v>3.738</v>
      </c>
      <c r="K105">
        <f t="shared" si="21"/>
        <v>500000</v>
      </c>
      <c r="L105" t="str">
        <f t="shared" si="22"/>
        <v>BUY</v>
      </c>
      <c r="M105" t="str">
        <f t="shared" si="23"/>
        <v>CALL</v>
      </c>
      <c r="N105" t="str">
        <f t="shared" si="24"/>
        <v>BUY - CALL</v>
      </c>
      <c r="O105">
        <f t="shared" si="25"/>
        <v>7.7379999999999995</v>
      </c>
      <c r="P105" s="5">
        <f t="shared" si="26"/>
        <v>1980999.9999999998</v>
      </c>
    </row>
    <row r="106" spans="1:16" x14ac:dyDescent="0.2">
      <c r="A106" t="s">
        <v>290</v>
      </c>
      <c r="B106" t="s">
        <v>490</v>
      </c>
      <c r="C106" s="8" t="s">
        <v>35</v>
      </c>
      <c r="D106" t="s">
        <v>17</v>
      </c>
      <c r="E106" t="s">
        <v>18</v>
      </c>
      <c r="F106" s="9">
        <v>37043</v>
      </c>
      <c r="G106" s="10">
        <v>-500000</v>
      </c>
      <c r="H106" s="47">
        <v>11.7</v>
      </c>
      <c r="I106" s="49">
        <v>5</v>
      </c>
      <c r="J106" s="49">
        <f t="shared" si="27"/>
        <v>3.738</v>
      </c>
      <c r="K106" s="50">
        <f t="shared" si="21"/>
        <v>500000</v>
      </c>
      <c r="L106" s="49" t="str">
        <f t="shared" si="22"/>
        <v>SELL</v>
      </c>
      <c r="M106" s="49" t="str">
        <f t="shared" si="23"/>
        <v>CALL</v>
      </c>
      <c r="N106" s="49" t="str">
        <f t="shared" si="24"/>
        <v>SELL - CALL</v>
      </c>
      <c r="O106" s="49">
        <f t="shared" si="25"/>
        <v>8.7379999999999995</v>
      </c>
      <c r="P106" s="5">
        <f t="shared" si="26"/>
        <v>-1480999.9999999998</v>
      </c>
    </row>
    <row r="107" spans="1:16" x14ac:dyDescent="0.2">
      <c r="A107" t="s">
        <v>290</v>
      </c>
      <c r="B107" t="s">
        <v>491</v>
      </c>
      <c r="C107" t="s">
        <v>35</v>
      </c>
      <c r="D107" t="s">
        <v>17</v>
      </c>
      <c r="E107" t="s">
        <v>18</v>
      </c>
      <c r="F107">
        <v>37043</v>
      </c>
      <c r="G107">
        <v>-300000</v>
      </c>
      <c r="H107" s="47">
        <v>11.7</v>
      </c>
      <c r="I107" s="49">
        <v>5</v>
      </c>
      <c r="J107" s="49">
        <f t="shared" ref="J107:J126" si="28">J106</f>
        <v>3.738</v>
      </c>
      <c r="K107" s="50">
        <f t="shared" ref="K107:K126" si="29">ABS(G107)</f>
        <v>300000</v>
      </c>
      <c r="L107" s="49" t="str">
        <f t="shared" ref="L107:L126" si="30">IF(G107&gt;0,"BUY","SELL")</f>
        <v>SELL</v>
      </c>
      <c r="M107" s="49" t="str">
        <f t="shared" ref="M107:M126" si="31">IF(E107="C","CALL","PUT")</f>
        <v>CALL</v>
      </c>
      <c r="N107" s="49" t="str">
        <f t="shared" ref="N107:N126" si="32">CONCATENATE(L107," - ",M107)</f>
        <v>SELL - CALL</v>
      </c>
      <c r="O107" s="49">
        <f t="shared" ref="O107:O126" si="33">I107+J107</f>
        <v>8.7379999999999995</v>
      </c>
      <c r="P107" s="5">
        <f t="shared" ref="P107:P126" si="34">IF(N107="SELL - PUT",IF(H107-O107&gt;0,0,(H107-O107)*K107),IF(N107="BUY - CALL",IF(O107-H107&gt;0,0,(H107-O107)*K107),IF(N107="SELL - CALL",IF(O107-H107&gt;0,0,(O107-H107)*K107),IF(N107="BUY - PUT",IF(H107-O107&gt;0,0,(O107-H107)*K107)))))</f>
        <v>-888599.99999999988</v>
      </c>
    </row>
    <row r="108" spans="1:16" x14ac:dyDescent="0.2">
      <c r="A108" t="s">
        <v>290</v>
      </c>
      <c r="B108" t="s">
        <v>492</v>
      </c>
      <c r="C108" s="8" t="s">
        <v>35</v>
      </c>
      <c r="D108" t="s">
        <v>17</v>
      </c>
      <c r="E108" t="s">
        <v>20</v>
      </c>
      <c r="F108" s="9">
        <v>37043</v>
      </c>
      <c r="G108" s="10">
        <v>1150000</v>
      </c>
      <c r="H108" s="47">
        <v>11.7</v>
      </c>
      <c r="I108" s="49">
        <v>1</v>
      </c>
      <c r="J108" s="49">
        <f t="shared" si="28"/>
        <v>3.738</v>
      </c>
      <c r="K108" s="50">
        <f t="shared" si="29"/>
        <v>1150000</v>
      </c>
      <c r="L108" s="49" t="str">
        <f t="shared" si="30"/>
        <v>BUY</v>
      </c>
      <c r="M108" s="49" t="str">
        <f t="shared" si="31"/>
        <v>PUT</v>
      </c>
      <c r="N108" s="49" t="str">
        <f t="shared" si="32"/>
        <v>BUY - PUT</v>
      </c>
      <c r="O108" s="49">
        <f t="shared" si="33"/>
        <v>4.7379999999999995</v>
      </c>
      <c r="P108" s="5">
        <f t="shared" si="34"/>
        <v>0</v>
      </c>
    </row>
    <row r="109" spans="1:16" x14ac:dyDescent="0.2">
      <c r="A109" s="7" t="s">
        <v>290</v>
      </c>
      <c r="B109" t="s">
        <v>494</v>
      </c>
      <c r="C109" s="8" t="s">
        <v>35</v>
      </c>
      <c r="D109" t="s">
        <v>17</v>
      </c>
      <c r="E109" t="s">
        <v>18</v>
      </c>
      <c r="F109" s="9">
        <v>37043</v>
      </c>
      <c r="G109" s="10">
        <v>-150000</v>
      </c>
      <c r="H109" s="47">
        <v>11.7</v>
      </c>
      <c r="I109" s="25">
        <v>5</v>
      </c>
      <c r="J109" s="49">
        <f t="shared" si="28"/>
        <v>3.738</v>
      </c>
      <c r="K109" s="50">
        <f t="shared" si="29"/>
        <v>150000</v>
      </c>
      <c r="L109" s="49" t="str">
        <f t="shared" si="30"/>
        <v>SELL</v>
      </c>
      <c r="M109" s="49" t="str">
        <f t="shared" si="31"/>
        <v>CALL</v>
      </c>
      <c r="N109" s="49" t="str">
        <f t="shared" si="32"/>
        <v>SELL - CALL</v>
      </c>
      <c r="O109" s="49">
        <f t="shared" si="33"/>
        <v>8.7379999999999995</v>
      </c>
      <c r="P109" s="5">
        <f t="shared" si="34"/>
        <v>-444299.99999999994</v>
      </c>
    </row>
    <row r="110" spans="1:16" x14ac:dyDescent="0.2">
      <c r="A110" t="s">
        <v>320</v>
      </c>
      <c r="B110" t="s">
        <v>497</v>
      </c>
      <c r="C110" s="8" t="s">
        <v>35</v>
      </c>
      <c r="D110" t="s">
        <v>17</v>
      </c>
      <c r="E110" t="s">
        <v>18</v>
      </c>
      <c r="F110" s="9">
        <v>37043</v>
      </c>
      <c r="G110" s="10">
        <v>-300000</v>
      </c>
      <c r="H110" s="47">
        <v>11.7</v>
      </c>
      <c r="I110" s="25">
        <v>3</v>
      </c>
      <c r="J110" s="49">
        <f t="shared" si="28"/>
        <v>3.738</v>
      </c>
      <c r="K110" s="50">
        <f t="shared" si="29"/>
        <v>300000</v>
      </c>
      <c r="L110" s="49" t="str">
        <f t="shared" si="30"/>
        <v>SELL</v>
      </c>
      <c r="M110" s="49" t="str">
        <f t="shared" si="31"/>
        <v>CALL</v>
      </c>
      <c r="N110" s="49" t="str">
        <f t="shared" si="32"/>
        <v>SELL - CALL</v>
      </c>
      <c r="O110" s="49">
        <f t="shared" si="33"/>
        <v>6.7379999999999995</v>
      </c>
      <c r="P110" s="5">
        <f t="shared" si="34"/>
        <v>-1488600</v>
      </c>
    </row>
    <row r="111" spans="1:16" x14ac:dyDescent="0.2">
      <c r="A111" t="s">
        <v>290</v>
      </c>
      <c r="B111" t="s">
        <v>498</v>
      </c>
      <c r="C111" s="8" t="s">
        <v>35</v>
      </c>
      <c r="D111" t="s">
        <v>17</v>
      </c>
      <c r="E111" t="s">
        <v>18</v>
      </c>
      <c r="F111" s="9">
        <v>37043</v>
      </c>
      <c r="G111">
        <v>-300000</v>
      </c>
      <c r="H111" s="47">
        <v>11.7</v>
      </c>
      <c r="I111">
        <v>3</v>
      </c>
      <c r="J111" s="49">
        <f t="shared" si="28"/>
        <v>3.738</v>
      </c>
      <c r="K111" s="50">
        <f t="shared" si="29"/>
        <v>300000</v>
      </c>
      <c r="L111" s="49" t="str">
        <f t="shared" si="30"/>
        <v>SELL</v>
      </c>
      <c r="M111" s="49" t="str">
        <f t="shared" si="31"/>
        <v>CALL</v>
      </c>
      <c r="N111" s="49" t="str">
        <f t="shared" si="32"/>
        <v>SELL - CALL</v>
      </c>
      <c r="O111" s="49">
        <f t="shared" si="33"/>
        <v>6.7379999999999995</v>
      </c>
      <c r="P111" s="5">
        <f t="shared" si="34"/>
        <v>-1488600</v>
      </c>
    </row>
    <row r="112" spans="1:16" x14ac:dyDescent="0.2">
      <c r="A112" t="s">
        <v>290</v>
      </c>
      <c r="B112" t="s">
        <v>499</v>
      </c>
      <c r="C112" s="8" t="s">
        <v>35</v>
      </c>
      <c r="D112" t="s">
        <v>17</v>
      </c>
      <c r="E112" t="s">
        <v>18</v>
      </c>
      <c r="F112" s="9">
        <v>37043</v>
      </c>
      <c r="G112" s="10">
        <v>-500000</v>
      </c>
      <c r="H112" s="47">
        <v>11.7</v>
      </c>
      <c r="I112" s="23">
        <v>3</v>
      </c>
      <c r="J112" s="49">
        <f t="shared" si="28"/>
        <v>3.738</v>
      </c>
      <c r="K112" s="50">
        <f t="shared" si="29"/>
        <v>500000</v>
      </c>
      <c r="L112" s="49" t="str">
        <f t="shared" si="30"/>
        <v>SELL</v>
      </c>
      <c r="M112" s="49" t="str">
        <f t="shared" si="31"/>
        <v>CALL</v>
      </c>
      <c r="N112" s="49" t="str">
        <f t="shared" si="32"/>
        <v>SELL - CALL</v>
      </c>
      <c r="O112" s="49">
        <f t="shared" si="33"/>
        <v>6.7379999999999995</v>
      </c>
      <c r="P112" s="5">
        <f t="shared" si="34"/>
        <v>-2481000</v>
      </c>
    </row>
    <row r="113" spans="1:16" x14ac:dyDescent="0.2">
      <c r="A113" s="7" t="s">
        <v>290</v>
      </c>
      <c r="B113" t="s">
        <v>500</v>
      </c>
      <c r="C113" s="8" t="s">
        <v>35</v>
      </c>
      <c r="D113" t="s">
        <v>17</v>
      </c>
      <c r="E113" t="s">
        <v>18</v>
      </c>
      <c r="F113" s="9">
        <v>37043</v>
      </c>
      <c r="G113" s="10">
        <v>-300000</v>
      </c>
      <c r="H113" s="47">
        <v>11.7</v>
      </c>
      <c r="I113">
        <v>4</v>
      </c>
      <c r="J113" s="49">
        <f t="shared" si="28"/>
        <v>3.738</v>
      </c>
      <c r="K113" s="50">
        <f t="shared" si="29"/>
        <v>300000</v>
      </c>
      <c r="L113" s="49" t="str">
        <f t="shared" si="30"/>
        <v>SELL</v>
      </c>
      <c r="M113" s="49" t="str">
        <f t="shared" si="31"/>
        <v>CALL</v>
      </c>
      <c r="N113" s="49" t="str">
        <f t="shared" si="32"/>
        <v>SELL - CALL</v>
      </c>
      <c r="O113" s="49">
        <f t="shared" si="33"/>
        <v>7.7379999999999995</v>
      </c>
      <c r="P113" s="5">
        <f t="shared" si="34"/>
        <v>-1188600</v>
      </c>
    </row>
    <row r="114" spans="1:16" x14ac:dyDescent="0.2">
      <c r="A114" t="s">
        <v>290</v>
      </c>
      <c r="B114" t="s">
        <v>501</v>
      </c>
      <c r="C114" s="8" t="s">
        <v>35</v>
      </c>
      <c r="D114" t="s">
        <v>17</v>
      </c>
      <c r="E114" t="s">
        <v>18</v>
      </c>
      <c r="F114" s="9">
        <v>37043</v>
      </c>
      <c r="G114" s="10">
        <v>300000</v>
      </c>
      <c r="H114" s="47">
        <v>11.7</v>
      </c>
      <c r="I114" s="23">
        <v>5</v>
      </c>
      <c r="J114" s="49">
        <f t="shared" si="28"/>
        <v>3.738</v>
      </c>
      <c r="K114" s="50">
        <f t="shared" si="29"/>
        <v>300000</v>
      </c>
      <c r="L114" s="49" t="str">
        <f t="shared" si="30"/>
        <v>BUY</v>
      </c>
      <c r="M114" s="49" t="str">
        <f t="shared" si="31"/>
        <v>CALL</v>
      </c>
      <c r="N114" s="49" t="str">
        <f t="shared" si="32"/>
        <v>BUY - CALL</v>
      </c>
      <c r="O114" s="49">
        <f t="shared" si="33"/>
        <v>8.7379999999999995</v>
      </c>
      <c r="P114" s="5">
        <f t="shared" si="34"/>
        <v>888599.99999999988</v>
      </c>
    </row>
    <row r="115" spans="1:16" x14ac:dyDescent="0.2">
      <c r="A115" t="s">
        <v>40</v>
      </c>
      <c r="B115" t="s">
        <v>504</v>
      </c>
      <c r="C115" s="8" t="s">
        <v>35</v>
      </c>
      <c r="D115" t="s">
        <v>17</v>
      </c>
      <c r="E115" t="s">
        <v>18</v>
      </c>
      <c r="F115" s="9">
        <v>37043</v>
      </c>
      <c r="G115">
        <v>300000</v>
      </c>
      <c r="H115" s="47">
        <v>11.7</v>
      </c>
      <c r="I115">
        <v>3</v>
      </c>
      <c r="J115" s="49">
        <f t="shared" si="28"/>
        <v>3.738</v>
      </c>
      <c r="K115" s="50">
        <f t="shared" si="29"/>
        <v>300000</v>
      </c>
      <c r="L115" s="49" t="str">
        <f t="shared" si="30"/>
        <v>BUY</v>
      </c>
      <c r="M115" s="49" t="str">
        <f t="shared" si="31"/>
        <v>CALL</v>
      </c>
      <c r="N115" s="49" t="str">
        <f t="shared" si="32"/>
        <v>BUY - CALL</v>
      </c>
      <c r="O115" s="49">
        <f t="shared" si="33"/>
        <v>6.7379999999999995</v>
      </c>
      <c r="P115" s="5">
        <f t="shared" si="34"/>
        <v>1488600</v>
      </c>
    </row>
    <row r="116" spans="1:16" x14ac:dyDescent="0.2">
      <c r="A116" t="s">
        <v>290</v>
      </c>
      <c r="B116" t="s">
        <v>506</v>
      </c>
      <c r="C116" s="8" t="s">
        <v>35</v>
      </c>
      <c r="D116" t="s">
        <v>17</v>
      </c>
      <c r="E116" t="s">
        <v>18</v>
      </c>
      <c r="F116" s="9">
        <v>37043</v>
      </c>
      <c r="G116">
        <v>300000</v>
      </c>
      <c r="H116" s="47">
        <v>11.7</v>
      </c>
      <c r="I116">
        <v>5</v>
      </c>
      <c r="J116" s="49">
        <f t="shared" si="28"/>
        <v>3.738</v>
      </c>
      <c r="K116" s="50">
        <f t="shared" si="29"/>
        <v>300000</v>
      </c>
      <c r="L116" s="49" t="str">
        <f t="shared" si="30"/>
        <v>BUY</v>
      </c>
      <c r="M116" s="49" t="str">
        <f t="shared" si="31"/>
        <v>CALL</v>
      </c>
      <c r="N116" s="49" t="str">
        <f t="shared" si="32"/>
        <v>BUY - CALL</v>
      </c>
      <c r="O116" s="49">
        <f t="shared" si="33"/>
        <v>8.7379999999999995</v>
      </c>
      <c r="P116" s="5">
        <f t="shared" si="34"/>
        <v>888599.99999999988</v>
      </c>
    </row>
    <row r="117" spans="1:16" x14ac:dyDescent="0.2">
      <c r="A117" t="s">
        <v>47</v>
      </c>
      <c r="B117" t="s">
        <v>540</v>
      </c>
      <c r="C117" s="8" t="s">
        <v>35</v>
      </c>
      <c r="D117" t="s">
        <v>17</v>
      </c>
      <c r="E117" t="s">
        <v>20</v>
      </c>
      <c r="F117" s="9">
        <v>37043</v>
      </c>
      <c r="G117">
        <v>300000</v>
      </c>
      <c r="H117" s="47">
        <v>11.7</v>
      </c>
      <c r="I117">
        <v>1.5</v>
      </c>
      <c r="J117" s="49">
        <f t="shared" si="28"/>
        <v>3.738</v>
      </c>
      <c r="K117" s="50">
        <f t="shared" si="29"/>
        <v>300000</v>
      </c>
      <c r="L117" s="49" t="str">
        <f t="shared" si="30"/>
        <v>BUY</v>
      </c>
      <c r="M117" s="49" t="str">
        <f t="shared" si="31"/>
        <v>PUT</v>
      </c>
      <c r="N117" s="49" t="str">
        <f t="shared" si="32"/>
        <v>BUY - PUT</v>
      </c>
      <c r="O117" s="49">
        <f t="shared" si="33"/>
        <v>5.2379999999999995</v>
      </c>
      <c r="P117" s="5">
        <f t="shared" si="34"/>
        <v>0</v>
      </c>
    </row>
    <row r="118" spans="1:16" x14ac:dyDescent="0.2">
      <c r="A118" t="s">
        <v>47</v>
      </c>
      <c r="B118" t="s">
        <v>541</v>
      </c>
      <c r="C118" s="8" t="s">
        <v>35</v>
      </c>
      <c r="D118" t="s">
        <v>17</v>
      </c>
      <c r="E118" t="s">
        <v>18</v>
      </c>
      <c r="F118" s="9">
        <v>37043</v>
      </c>
      <c r="G118" s="10">
        <v>-300000</v>
      </c>
      <c r="H118" s="47">
        <v>11.7</v>
      </c>
      <c r="I118">
        <v>4</v>
      </c>
      <c r="J118" s="49">
        <f t="shared" si="28"/>
        <v>3.738</v>
      </c>
      <c r="K118" s="50">
        <f t="shared" si="29"/>
        <v>300000</v>
      </c>
      <c r="L118" s="49" t="str">
        <f t="shared" si="30"/>
        <v>SELL</v>
      </c>
      <c r="M118" s="49" t="str">
        <f t="shared" si="31"/>
        <v>CALL</v>
      </c>
      <c r="N118" s="49" t="str">
        <f t="shared" si="32"/>
        <v>SELL - CALL</v>
      </c>
      <c r="O118" s="49">
        <f t="shared" si="33"/>
        <v>7.7379999999999995</v>
      </c>
      <c r="P118" s="5">
        <f t="shared" si="34"/>
        <v>-1188600</v>
      </c>
    </row>
    <row r="119" spans="1:16" x14ac:dyDescent="0.2">
      <c r="A119" t="s">
        <v>495</v>
      </c>
      <c r="B119" t="s">
        <v>542</v>
      </c>
      <c r="C119" s="8" t="s">
        <v>35</v>
      </c>
      <c r="D119" t="s">
        <v>17</v>
      </c>
      <c r="E119" t="s">
        <v>20</v>
      </c>
      <c r="F119" s="9">
        <v>37043</v>
      </c>
      <c r="G119" s="10">
        <v>-300000</v>
      </c>
      <c r="H119" s="47">
        <v>11.7</v>
      </c>
      <c r="I119">
        <v>4</v>
      </c>
      <c r="J119" s="49">
        <f t="shared" si="28"/>
        <v>3.738</v>
      </c>
      <c r="K119" s="50">
        <f t="shared" si="29"/>
        <v>300000</v>
      </c>
      <c r="L119" s="49" t="str">
        <f t="shared" si="30"/>
        <v>SELL</v>
      </c>
      <c r="M119" s="49" t="str">
        <f t="shared" si="31"/>
        <v>PUT</v>
      </c>
      <c r="N119" s="49" t="str">
        <f t="shared" si="32"/>
        <v>SELL - PUT</v>
      </c>
      <c r="O119" s="49">
        <f t="shared" si="33"/>
        <v>7.7379999999999995</v>
      </c>
      <c r="P119" s="5">
        <f t="shared" si="34"/>
        <v>0</v>
      </c>
    </row>
    <row r="120" spans="1:16" x14ac:dyDescent="0.2">
      <c r="A120" t="s">
        <v>495</v>
      </c>
      <c r="B120" t="s">
        <v>562</v>
      </c>
      <c r="C120" s="8" t="s">
        <v>35</v>
      </c>
      <c r="D120" t="s">
        <v>17</v>
      </c>
      <c r="E120" t="s">
        <v>20</v>
      </c>
      <c r="F120" s="9">
        <v>37043</v>
      </c>
      <c r="G120">
        <v>-300000</v>
      </c>
      <c r="H120" s="47">
        <v>11.7</v>
      </c>
      <c r="I120">
        <v>6</v>
      </c>
      <c r="J120" s="49">
        <f t="shared" si="28"/>
        <v>3.738</v>
      </c>
      <c r="K120" s="50">
        <f t="shared" si="29"/>
        <v>300000</v>
      </c>
      <c r="L120" s="49" t="str">
        <f t="shared" si="30"/>
        <v>SELL</v>
      </c>
      <c r="M120" s="49" t="str">
        <f t="shared" si="31"/>
        <v>PUT</v>
      </c>
      <c r="N120" s="49" t="str">
        <f t="shared" si="32"/>
        <v>SELL - PUT</v>
      </c>
      <c r="O120" s="49">
        <f t="shared" si="33"/>
        <v>9.7379999999999995</v>
      </c>
      <c r="P120" s="5">
        <f t="shared" si="34"/>
        <v>0</v>
      </c>
    </row>
    <row r="121" spans="1:16" x14ac:dyDescent="0.2">
      <c r="A121" t="s">
        <v>495</v>
      </c>
      <c r="B121" t="s">
        <v>563</v>
      </c>
      <c r="C121" s="8" t="s">
        <v>35</v>
      </c>
      <c r="D121" t="s">
        <v>17</v>
      </c>
      <c r="E121" t="s">
        <v>20</v>
      </c>
      <c r="F121" s="9">
        <v>37043</v>
      </c>
      <c r="G121">
        <v>300000</v>
      </c>
      <c r="H121" s="47">
        <v>11.7</v>
      </c>
      <c r="I121">
        <v>4</v>
      </c>
      <c r="J121" s="49">
        <f t="shared" si="28"/>
        <v>3.738</v>
      </c>
      <c r="K121" s="50">
        <f t="shared" si="29"/>
        <v>300000</v>
      </c>
      <c r="L121" s="49" t="str">
        <f t="shared" si="30"/>
        <v>BUY</v>
      </c>
      <c r="M121" s="49" t="str">
        <f t="shared" si="31"/>
        <v>PUT</v>
      </c>
      <c r="N121" s="49" t="str">
        <f t="shared" si="32"/>
        <v>BUY - PUT</v>
      </c>
      <c r="O121" s="49">
        <f t="shared" si="33"/>
        <v>7.7379999999999995</v>
      </c>
      <c r="P121" s="5">
        <f t="shared" si="34"/>
        <v>0</v>
      </c>
    </row>
    <row r="122" spans="1:16" x14ac:dyDescent="0.2">
      <c r="A122" t="s">
        <v>320</v>
      </c>
      <c r="B122" t="s">
        <v>564</v>
      </c>
      <c r="C122" s="8" t="s">
        <v>35</v>
      </c>
      <c r="D122" t="s">
        <v>17</v>
      </c>
      <c r="E122" t="s">
        <v>18</v>
      </c>
      <c r="F122" s="9">
        <v>37043</v>
      </c>
      <c r="G122">
        <v>-150000</v>
      </c>
      <c r="H122" s="47">
        <v>11.7</v>
      </c>
      <c r="I122">
        <v>10</v>
      </c>
      <c r="J122" s="49">
        <f t="shared" si="28"/>
        <v>3.738</v>
      </c>
      <c r="K122" s="50">
        <f t="shared" si="29"/>
        <v>150000</v>
      </c>
      <c r="L122" s="49" t="str">
        <f t="shared" si="30"/>
        <v>SELL</v>
      </c>
      <c r="M122" s="49" t="str">
        <f t="shared" si="31"/>
        <v>CALL</v>
      </c>
      <c r="N122" s="49" t="str">
        <f t="shared" si="32"/>
        <v>SELL - CALL</v>
      </c>
      <c r="O122" s="49">
        <f t="shared" si="33"/>
        <v>13.738</v>
      </c>
      <c r="P122" s="5">
        <f t="shared" si="34"/>
        <v>0</v>
      </c>
    </row>
    <row r="123" spans="1:16" x14ac:dyDescent="0.2">
      <c r="A123" t="s">
        <v>411</v>
      </c>
      <c r="B123" t="s">
        <v>565</v>
      </c>
      <c r="C123" s="8" t="s">
        <v>35</v>
      </c>
      <c r="D123" t="s">
        <v>17</v>
      </c>
      <c r="E123" t="s">
        <v>20</v>
      </c>
      <c r="F123" s="9">
        <v>37043</v>
      </c>
      <c r="G123" s="10">
        <v>300000</v>
      </c>
      <c r="H123" s="47">
        <v>11.7</v>
      </c>
      <c r="I123" s="23">
        <v>6</v>
      </c>
      <c r="J123" s="49">
        <f t="shared" si="28"/>
        <v>3.738</v>
      </c>
      <c r="K123" s="50">
        <f t="shared" si="29"/>
        <v>300000</v>
      </c>
      <c r="L123" s="49" t="str">
        <f t="shared" si="30"/>
        <v>BUY</v>
      </c>
      <c r="M123" s="49" t="str">
        <f t="shared" si="31"/>
        <v>PUT</v>
      </c>
      <c r="N123" s="49" t="str">
        <f t="shared" si="32"/>
        <v>BUY - PUT</v>
      </c>
      <c r="O123" s="49">
        <f t="shared" si="33"/>
        <v>9.7379999999999995</v>
      </c>
      <c r="P123" s="5">
        <f t="shared" si="34"/>
        <v>0</v>
      </c>
    </row>
    <row r="124" spans="1:16" x14ac:dyDescent="0.2">
      <c r="A124" t="s">
        <v>24</v>
      </c>
      <c r="B124" t="s">
        <v>566</v>
      </c>
      <c r="C124" s="8" t="s">
        <v>35</v>
      </c>
      <c r="D124" t="s">
        <v>17</v>
      </c>
      <c r="E124" t="s">
        <v>20</v>
      </c>
      <c r="F124" s="9">
        <v>37043</v>
      </c>
      <c r="G124" s="10">
        <v>300000</v>
      </c>
      <c r="H124" s="47">
        <v>11.7</v>
      </c>
      <c r="I124">
        <v>6</v>
      </c>
      <c r="J124" s="49">
        <f t="shared" si="28"/>
        <v>3.738</v>
      </c>
      <c r="K124" s="50">
        <f t="shared" si="29"/>
        <v>300000</v>
      </c>
      <c r="L124" s="49" t="str">
        <f t="shared" si="30"/>
        <v>BUY</v>
      </c>
      <c r="M124" s="49" t="str">
        <f t="shared" si="31"/>
        <v>PUT</v>
      </c>
      <c r="N124" s="49" t="str">
        <f t="shared" si="32"/>
        <v>BUY - PUT</v>
      </c>
      <c r="O124" s="49">
        <f t="shared" si="33"/>
        <v>9.7379999999999995</v>
      </c>
      <c r="P124" s="5">
        <f t="shared" si="34"/>
        <v>0</v>
      </c>
    </row>
    <row r="125" spans="1:16" x14ac:dyDescent="0.2">
      <c r="A125" s="7" t="s">
        <v>24</v>
      </c>
      <c r="B125" t="s">
        <v>567</v>
      </c>
      <c r="C125" s="8" t="s">
        <v>35</v>
      </c>
      <c r="D125" t="s">
        <v>17</v>
      </c>
      <c r="E125" t="s">
        <v>20</v>
      </c>
      <c r="F125" s="9">
        <v>37043</v>
      </c>
      <c r="G125" s="10">
        <v>300000</v>
      </c>
      <c r="H125" s="47">
        <v>11.7</v>
      </c>
      <c r="I125">
        <v>8.5</v>
      </c>
      <c r="J125" s="49">
        <f t="shared" si="28"/>
        <v>3.738</v>
      </c>
      <c r="K125" s="50">
        <f t="shared" si="29"/>
        <v>300000</v>
      </c>
      <c r="L125" s="49" t="str">
        <f t="shared" si="30"/>
        <v>BUY</v>
      </c>
      <c r="M125" s="49" t="str">
        <f t="shared" si="31"/>
        <v>PUT</v>
      </c>
      <c r="N125" s="49" t="str">
        <f t="shared" si="32"/>
        <v>BUY - PUT</v>
      </c>
      <c r="O125" s="49">
        <f t="shared" si="33"/>
        <v>12.238</v>
      </c>
      <c r="P125" s="5">
        <f t="shared" si="34"/>
        <v>161400.00000000009</v>
      </c>
    </row>
    <row r="126" spans="1:16" ht="13.5" thickBot="1" x14ac:dyDescent="0.25">
      <c r="A126" s="7" t="s">
        <v>24</v>
      </c>
      <c r="B126" t="s">
        <v>568</v>
      </c>
      <c r="C126" s="8" t="s">
        <v>35</v>
      </c>
      <c r="D126" t="s">
        <v>17</v>
      </c>
      <c r="E126" t="s">
        <v>20</v>
      </c>
      <c r="F126" s="9">
        <v>37043</v>
      </c>
      <c r="G126" s="10">
        <v>150000</v>
      </c>
      <c r="H126" s="47">
        <v>11.7</v>
      </c>
      <c r="I126">
        <v>8.5</v>
      </c>
      <c r="J126" s="49">
        <f t="shared" si="28"/>
        <v>3.738</v>
      </c>
      <c r="K126" s="50">
        <f t="shared" si="29"/>
        <v>150000</v>
      </c>
      <c r="L126" s="49" t="str">
        <f t="shared" si="30"/>
        <v>BUY</v>
      </c>
      <c r="M126" s="49" t="str">
        <f t="shared" si="31"/>
        <v>PUT</v>
      </c>
      <c r="N126" s="49" t="str">
        <f t="shared" si="32"/>
        <v>BUY - PUT</v>
      </c>
      <c r="O126" s="49">
        <f t="shared" si="33"/>
        <v>12.238</v>
      </c>
      <c r="P126" s="5">
        <f t="shared" si="34"/>
        <v>80700.000000000044</v>
      </c>
    </row>
    <row r="127" spans="1:16" ht="13.5" thickBot="1" x14ac:dyDescent="0.25">
      <c r="A127" s="20"/>
      <c r="B127" s="21"/>
      <c r="C127" s="21"/>
      <c r="D127" s="21"/>
      <c r="E127" s="21"/>
      <c r="F127" s="21"/>
      <c r="G127" s="34"/>
      <c r="H127" s="21"/>
      <c r="I127" s="21"/>
      <c r="J127" s="21"/>
      <c r="K127" s="21"/>
      <c r="L127" s="34"/>
      <c r="M127" s="21"/>
      <c r="N127" s="34"/>
      <c r="O127" s="48"/>
      <c r="P127" s="48">
        <f>SUM(P3:P126)</f>
        <v>-4910500</v>
      </c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topLeftCell="L168" workbookViewId="0">
      <selection activeCell="K182" sqref="K182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37073</v>
      </c>
      <c r="H3" s="10">
        <v>620000</v>
      </c>
      <c r="I3" s="35">
        <v>0.05</v>
      </c>
      <c r="J3" s="47">
        <v>3.21</v>
      </c>
      <c r="K3">
        <v>8.7999999999999995E-2</v>
      </c>
      <c r="L3" s="8">
        <v>3.1819999999999999</v>
      </c>
      <c r="M3">
        <f t="shared" ref="M3:M33" si="0">ABS(H3)</f>
        <v>620000</v>
      </c>
      <c r="N3" t="str">
        <f t="shared" ref="N3:N33" si="1">IF(H3&gt;0,"BUY","SELL")</f>
        <v>BUY</v>
      </c>
      <c r="O3" t="str">
        <f t="shared" ref="O3:O33" si="2">IF(F3="C","CALL","PUT")</f>
        <v>PUT</v>
      </c>
      <c r="P3" t="str">
        <f t="shared" ref="P3:P33" si="3">CONCATENATE(N3," - ",O3)</f>
        <v>BUY - PUT</v>
      </c>
      <c r="Q3">
        <f t="shared" ref="Q3:Q34" si="4">I3+L3</f>
        <v>3.2319999999999998</v>
      </c>
      <c r="R3" s="5">
        <f t="shared" ref="R3:R33" si="5">IF(P3="SELL - PUT",IF(J3-Q3&gt;0,0,(J3-Q3)*M3),IF(P3="BUY - CALL",IF(Q3-J3&gt;0,0,(J3-Q3)*M3),IF(P3="SELL - CALL",IF(Q3-J3&gt;0,0,(Q3-J3)*M3),IF(P3="BUY - PUT",IF(J3-Q3&gt;0,0,(Q3-J3)*M3)))))</f>
        <v>13639.999999999874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37073</v>
      </c>
      <c r="H4" s="10">
        <v>310000</v>
      </c>
      <c r="I4" s="24">
        <v>0.14000000000000001</v>
      </c>
      <c r="J4" s="47">
        <v>3.21</v>
      </c>
      <c r="K4">
        <v>8.7999999999999995E-2</v>
      </c>
      <c r="L4" s="8">
        <v>3.1819999999999999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3.3220000000000001</v>
      </c>
      <c r="R4" s="5">
        <f t="shared" si="5"/>
        <v>34720.000000000029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37073</v>
      </c>
      <c r="H5" s="10">
        <v>310000</v>
      </c>
      <c r="I5" s="24">
        <v>0.15</v>
      </c>
      <c r="J5" s="47">
        <v>3.21</v>
      </c>
      <c r="K5">
        <v>8.7999999999999995E-2</v>
      </c>
      <c r="L5" s="8">
        <v>3.1819999999999999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3.3319999999999999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37073</v>
      </c>
      <c r="H6" s="10">
        <v>600000</v>
      </c>
      <c r="I6" s="24">
        <v>0.05</v>
      </c>
      <c r="J6" s="47">
        <v>3.21</v>
      </c>
      <c r="K6">
        <v>8.7999999999999995E-2</v>
      </c>
      <c r="L6" s="8">
        <v>3.1819999999999999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3.2319999999999998</v>
      </c>
      <c r="R6" s="5">
        <f t="shared" si="5"/>
        <v>13199.999999999878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37073</v>
      </c>
      <c r="H7" s="10">
        <v>620000</v>
      </c>
      <c r="I7" s="24">
        <v>0.18</v>
      </c>
      <c r="J7" s="47">
        <v>3.21</v>
      </c>
      <c r="K7">
        <v>8.7999999999999995E-2</v>
      </c>
      <c r="L7" s="8">
        <v>3.1819999999999999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3.3620000000000001</v>
      </c>
      <c r="R7" s="5">
        <f t="shared" si="5"/>
        <v>94240.000000000087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37073</v>
      </c>
      <c r="H8" s="10">
        <v>1000000</v>
      </c>
      <c r="I8" s="24">
        <v>0.5</v>
      </c>
      <c r="J8" s="47">
        <v>3.21</v>
      </c>
      <c r="K8">
        <v>8.7999999999999995E-2</v>
      </c>
      <c r="L8" s="8">
        <v>3.1819999999999999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3.6819999999999999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37073</v>
      </c>
      <c r="H9" s="30">
        <v>-310000</v>
      </c>
      <c r="I9" s="24">
        <v>0.5</v>
      </c>
      <c r="J9" s="47">
        <v>3.21</v>
      </c>
      <c r="K9">
        <v>8.7999999999999995E-2</v>
      </c>
      <c r="L9" s="8">
        <v>3.1819999999999999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3.6819999999999999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37073</v>
      </c>
      <c r="H10" s="30">
        <v>-155000</v>
      </c>
      <c r="I10" s="24">
        <v>-0.45</v>
      </c>
      <c r="J10" s="47">
        <v>2.34</v>
      </c>
      <c r="K10">
        <v>-0.82</v>
      </c>
      <c r="L10" s="8">
        <v>3.1819999999999999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2.7319999999999998</v>
      </c>
      <c r="R10" s="5">
        <f t="shared" si="5"/>
        <v>-60759.999999999985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37073</v>
      </c>
      <c r="H11" s="30">
        <v>-310000</v>
      </c>
      <c r="I11" s="23">
        <v>-0.75</v>
      </c>
      <c r="J11" s="47">
        <v>2.34</v>
      </c>
      <c r="K11">
        <v>-0.82</v>
      </c>
      <c r="L11" s="8">
        <v>3.1819999999999999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2.4319999999999999</v>
      </c>
      <c r="R11" s="5">
        <f t="shared" si="5"/>
        <v>-28520.000000000025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37073</v>
      </c>
      <c r="H12" s="10">
        <v>-620000</v>
      </c>
      <c r="I12" s="24">
        <v>-1</v>
      </c>
      <c r="J12" s="47">
        <v>2.34</v>
      </c>
      <c r="K12">
        <v>-0.82</v>
      </c>
      <c r="L12" s="8">
        <v>3.1819999999999999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2.1819999999999999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37073</v>
      </c>
      <c r="H13" s="10">
        <v>-155000</v>
      </c>
      <c r="I13" s="24">
        <v>-0.75</v>
      </c>
      <c r="J13" s="47">
        <v>2.34</v>
      </c>
      <c r="K13">
        <v>-0.82</v>
      </c>
      <c r="L13" s="8">
        <v>3.1819999999999999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2.4319999999999999</v>
      </c>
      <c r="R13" s="5">
        <f t="shared" si="5"/>
        <v>-14260.000000000013</v>
      </c>
      <c r="S13" s="7"/>
      <c r="T13" s="7"/>
    </row>
    <row r="14" spans="1:256" x14ac:dyDescent="0.2">
      <c r="A14" t="s">
        <v>495</v>
      </c>
      <c r="B14" t="s">
        <v>570</v>
      </c>
      <c r="C14" t="s">
        <v>575</v>
      </c>
      <c r="D14" s="8" t="s">
        <v>23</v>
      </c>
      <c r="E14" t="s">
        <v>17</v>
      </c>
      <c r="F14" t="s">
        <v>18</v>
      </c>
      <c r="G14" s="9">
        <v>37073</v>
      </c>
      <c r="H14" s="10">
        <v>-1550000</v>
      </c>
      <c r="I14" s="24">
        <v>-0.6</v>
      </c>
      <c r="J14" s="47">
        <v>2.34</v>
      </c>
      <c r="K14">
        <v>-0.82</v>
      </c>
      <c r="L14" s="8">
        <v>3.1819999999999999</v>
      </c>
      <c r="M14">
        <f t="shared" si="0"/>
        <v>1550000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2.5819999999999999</v>
      </c>
      <c r="R14" s="5">
        <f t="shared" si="5"/>
        <v>0</v>
      </c>
      <c r="S14" s="7"/>
      <c r="T14" s="7"/>
    </row>
    <row r="15" spans="1:256" x14ac:dyDescent="0.2">
      <c r="A15" t="s">
        <v>47</v>
      </c>
      <c r="B15" t="s">
        <v>570</v>
      </c>
      <c r="C15" t="s">
        <v>544</v>
      </c>
      <c r="D15" s="8" t="s">
        <v>23</v>
      </c>
      <c r="E15" t="s">
        <v>17</v>
      </c>
      <c r="F15" t="s">
        <v>20</v>
      </c>
      <c r="G15" s="9">
        <v>37073</v>
      </c>
      <c r="H15" s="10">
        <v>620000</v>
      </c>
      <c r="I15" s="24">
        <v>-0.9</v>
      </c>
      <c r="J15" s="47">
        <v>2.34</v>
      </c>
      <c r="K15">
        <v>-0.82</v>
      </c>
      <c r="L15" s="8">
        <v>3.1819999999999999</v>
      </c>
      <c r="M15">
        <f t="shared" si="0"/>
        <v>620000</v>
      </c>
      <c r="N15" t="str">
        <f t="shared" si="1"/>
        <v>BUY</v>
      </c>
      <c r="O15" t="str">
        <f t="shared" si="2"/>
        <v>PUT</v>
      </c>
      <c r="P15" t="str">
        <f t="shared" si="3"/>
        <v>BUY - PUT</v>
      </c>
      <c r="Q15">
        <f t="shared" si="4"/>
        <v>2.282</v>
      </c>
      <c r="R15" s="5">
        <f t="shared" si="5"/>
        <v>0</v>
      </c>
    </row>
    <row r="16" spans="1:256" x14ac:dyDescent="0.2">
      <c r="A16" s="7" t="s">
        <v>411</v>
      </c>
      <c r="B16" s="7" t="s">
        <v>570</v>
      </c>
      <c r="C16" t="s">
        <v>545</v>
      </c>
      <c r="D16" s="8" t="s">
        <v>23</v>
      </c>
      <c r="E16" t="s">
        <v>17</v>
      </c>
      <c r="F16" t="s">
        <v>20</v>
      </c>
      <c r="G16" s="9">
        <v>37073</v>
      </c>
      <c r="H16" s="10">
        <v>-310000</v>
      </c>
      <c r="I16" s="24">
        <v>-1.25</v>
      </c>
      <c r="J16" s="47">
        <v>2.34</v>
      </c>
      <c r="K16">
        <v>-0.82</v>
      </c>
      <c r="L16" s="8">
        <v>3.1819999999999999</v>
      </c>
      <c r="M16">
        <f t="shared" si="0"/>
        <v>310000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1.9319999999999999</v>
      </c>
      <c r="R16" s="5">
        <f t="shared" si="5"/>
        <v>0</v>
      </c>
    </row>
    <row r="17" spans="1:18" x14ac:dyDescent="0.2">
      <c r="A17" t="s">
        <v>38</v>
      </c>
      <c r="B17" t="s">
        <v>570</v>
      </c>
      <c r="C17" t="s">
        <v>577</v>
      </c>
      <c r="D17" s="8" t="s">
        <v>519</v>
      </c>
      <c r="E17" t="s">
        <v>17</v>
      </c>
      <c r="F17" t="s">
        <v>18</v>
      </c>
      <c r="G17" s="9">
        <v>37073</v>
      </c>
      <c r="H17" s="10">
        <v>-930000</v>
      </c>
      <c r="I17" s="24">
        <v>0</v>
      </c>
      <c r="J17" s="47">
        <v>3.16</v>
      </c>
      <c r="K17">
        <v>8.0000000000000002E-3</v>
      </c>
      <c r="L17" s="8">
        <v>3.1819999999999999</v>
      </c>
      <c r="M17">
        <f t="shared" si="0"/>
        <v>930000</v>
      </c>
      <c r="N17" t="str">
        <f t="shared" si="1"/>
        <v>SELL</v>
      </c>
      <c r="O17" t="str">
        <f t="shared" si="2"/>
        <v>CALL</v>
      </c>
      <c r="P17" t="str">
        <f t="shared" si="3"/>
        <v>SELL - CALL</v>
      </c>
      <c r="Q17">
        <f t="shared" si="4"/>
        <v>3.1819999999999999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578</v>
      </c>
      <c r="D18" s="8" t="s">
        <v>519</v>
      </c>
      <c r="E18" t="s">
        <v>17</v>
      </c>
      <c r="F18" t="s">
        <v>20</v>
      </c>
      <c r="G18" s="9">
        <v>37073</v>
      </c>
      <c r="H18" s="10">
        <v>-930000</v>
      </c>
      <c r="I18" s="24">
        <v>0</v>
      </c>
      <c r="J18" s="47">
        <v>3.16</v>
      </c>
      <c r="K18">
        <v>8.0000000000000002E-3</v>
      </c>
      <c r="L18" s="8">
        <v>3.1819999999999999</v>
      </c>
      <c r="M18">
        <f t="shared" si="0"/>
        <v>930000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3.1819999999999999</v>
      </c>
      <c r="R18" s="5">
        <f t="shared" si="5"/>
        <v>-20459.999999999811</v>
      </c>
    </row>
    <row r="19" spans="1:18" x14ac:dyDescent="0.2">
      <c r="A19" s="26" t="s">
        <v>38</v>
      </c>
      <c r="B19" s="26" t="s">
        <v>570</v>
      </c>
      <c r="C19" t="s">
        <v>417</v>
      </c>
      <c r="D19" s="8" t="s">
        <v>418</v>
      </c>
      <c r="E19" t="s">
        <v>17</v>
      </c>
      <c r="F19" t="s">
        <v>18</v>
      </c>
      <c r="G19" s="9">
        <v>37073</v>
      </c>
      <c r="H19" s="10">
        <v>620000</v>
      </c>
      <c r="I19" s="24">
        <v>-0.08</v>
      </c>
      <c r="J19" s="47">
        <v>3</v>
      </c>
      <c r="K19">
        <v>-0.2</v>
      </c>
      <c r="L19" s="8">
        <v>3.1819999999999999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3.1019999999999999</v>
      </c>
      <c r="R19" s="5">
        <f t="shared" si="5"/>
        <v>0</v>
      </c>
    </row>
    <row r="20" spans="1:18" x14ac:dyDescent="0.2">
      <c r="A20" t="s">
        <v>37</v>
      </c>
      <c r="B20" t="s">
        <v>570</v>
      </c>
      <c r="C20" t="s">
        <v>419</v>
      </c>
      <c r="D20" s="8" t="s">
        <v>224</v>
      </c>
      <c r="E20" t="s">
        <v>17</v>
      </c>
      <c r="F20" t="s">
        <v>18</v>
      </c>
      <c r="G20" s="9">
        <v>37073</v>
      </c>
      <c r="H20" s="10">
        <v>620000</v>
      </c>
      <c r="I20" s="24">
        <v>0.2</v>
      </c>
      <c r="J20" s="47">
        <v>3.04</v>
      </c>
      <c r="K20">
        <v>-0.16</v>
      </c>
      <c r="L20" s="8">
        <v>3.1819999999999999</v>
      </c>
      <c r="M20">
        <f t="shared" si="0"/>
        <v>620000</v>
      </c>
      <c r="N20" t="str">
        <f t="shared" si="1"/>
        <v>BUY</v>
      </c>
      <c r="O20" t="str">
        <f t="shared" si="2"/>
        <v>CALL</v>
      </c>
      <c r="P20" t="str">
        <f t="shared" si="3"/>
        <v>BUY - CALL</v>
      </c>
      <c r="Q20">
        <f t="shared" si="4"/>
        <v>3.3820000000000001</v>
      </c>
      <c r="R20" s="5">
        <f t="shared" si="5"/>
        <v>0</v>
      </c>
    </row>
    <row r="21" spans="1:18" x14ac:dyDescent="0.2">
      <c r="A21" s="26" t="s">
        <v>32</v>
      </c>
      <c r="B21" s="26" t="s">
        <v>570</v>
      </c>
      <c r="C21" t="s">
        <v>420</v>
      </c>
      <c r="D21" s="8" t="s">
        <v>19</v>
      </c>
      <c r="E21" t="s">
        <v>17</v>
      </c>
      <c r="F21" t="s">
        <v>20</v>
      </c>
      <c r="G21" s="9">
        <v>37073</v>
      </c>
      <c r="H21" s="10">
        <v>-1000000</v>
      </c>
      <c r="I21" s="24">
        <v>-0.8</v>
      </c>
      <c r="J21" s="47">
        <v>2.0299999999999998</v>
      </c>
      <c r="K21">
        <v>-1.18</v>
      </c>
      <c r="L21" s="8">
        <v>3.1819999999999999</v>
      </c>
      <c r="M21">
        <f t="shared" si="0"/>
        <v>1000000</v>
      </c>
      <c r="N21" t="str">
        <f t="shared" si="1"/>
        <v>SELL</v>
      </c>
      <c r="O21" t="str">
        <f t="shared" si="2"/>
        <v>PUT</v>
      </c>
      <c r="P21" t="str">
        <f t="shared" si="3"/>
        <v>SELL - PUT</v>
      </c>
      <c r="Q21">
        <f t="shared" si="4"/>
        <v>2.3819999999999997</v>
      </c>
      <c r="R21" s="5">
        <f t="shared" si="5"/>
        <v>-351999.99999999988</v>
      </c>
    </row>
    <row r="22" spans="1:18" x14ac:dyDescent="0.2">
      <c r="A22" s="26" t="s">
        <v>40</v>
      </c>
      <c r="B22" s="26" t="s">
        <v>570</v>
      </c>
      <c r="C22" t="s">
        <v>421</v>
      </c>
      <c r="D22" s="8" t="s">
        <v>19</v>
      </c>
      <c r="E22" t="s">
        <v>17</v>
      </c>
      <c r="F22" t="s">
        <v>18</v>
      </c>
      <c r="G22" s="9">
        <v>37073</v>
      </c>
      <c r="H22" s="10">
        <v>1240000</v>
      </c>
      <c r="I22" s="24">
        <v>-0.5</v>
      </c>
      <c r="J22" s="47">
        <v>2.0299999999999998</v>
      </c>
      <c r="K22">
        <v>-1.18</v>
      </c>
      <c r="L22" s="8">
        <v>3.1819999999999999</v>
      </c>
      <c r="M22">
        <f t="shared" si="0"/>
        <v>1240000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2.6819999999999999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422</v>
      </c>
      <c r="D23" s="8" t="s">
        <v>19</v>
      </c>
      <c r="E23" t="s">
        <v>17</v>
      </c>
      <c r="F23" t="s">
        <v>20</v>
      </c>
      <c r="G23" s="9">
        <v>37073</v>
      </c>
      <c r="H23" s="10">
        <v>-1240000</v>
      </c>
      <c r="I23" s="24">
        <v>-1</v>
      </c>
      <c r="J23" s="47">
        <v>2.0299999999999998</v>
      </c>
      <c r="K23">
        <v>-1.18</v>
      </c>
      <c r="L23" s="8">
        <v>3.1819999999999999</v>
      </c>
      <c r="M23">
        <f t="shared" si="0"/>
        <v>1240000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2.1819999999999999</v>
      </c>
      <c r="R23" s="5">
        <f t="shared" si="5"/>
        <v>-188480.00000000017</v>
      </c>
    </row>
    <row r="24" spans="1:18" x14ac:dyDescent="0.2">
      <c r="A24" s="6" t="s">
        <v>40</v>
      </c>
      <c r="B24" s="6" t="s">
        <v>570</v>
      </c>
      <c r="C24" t="s">
        <v>423</v>
      </c>
      <c r="D24" s="8" t="s">
        <v>19</v>
      </c>
      <c r="E24" t="s">
        <v>17</v>
      </c>
      <c r="F24" t="s">
        <v>18</v>
      </c>
      <c r="G24" s="9">
        <v>37073</v>
      </c>
      <c r="H24" s="10">
        <v>930000</v>
      </c>
      <c r="I24" s="24">
        <v>-0.5</v>
      </c>
      <c r="J24" s="47">
        <v>2.0299999999999998</v>
      </c>
      <c r="K24">
        <v>-1.18</v>
      </c>
      <c r="L24" s="8">
        <v>3.1819999999999999</v>
      </c>
      <c r="M24">
        <f t="shared" si="0"/>
        <v>930000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2.6819999999999999</v>
      </c>
      <c r="R24" s="5">
        <f t="shared" si="5"/>
        <v>0</v>
      </c>
    </row>
    <row r="25" spans="1:18" x14ac:dyDescent="0.2">
      <c r="A25" t="s">
        <v>40</v>
      </c>
      <c r="B25" t="s">
        <v>570</v>
      </c>
      <c r="C25" t="s">
        <v>424</v>
      </c>
      <c r="D25" s="8" t="s">
        <v>19</v>
      </c>
      <c r="E25" t="s">
        <v>17</v>
      </c>
      <c r="F25" t="s">
        <v>20</v>
      </c>
      <c r="G25" s="9">
        <v>37073</v>
      </c>
      <c r="H25" s="10">
        <v>-930000</v>
      </c>
      <c r="I25" s="24">
        <v>-1</v>
      </c>
      <c r="J25" s="47">
        <v>2.0299999999999998</v>
      </c>
      <c r="K25">
        <v>-1.18</v>
      </c>
      <c r="L25" s="8">
        <v>3.1819999999999999</v>
      </c>
      <c r="M25">
        <f t="shared" si="0"/>
        <v>930000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2.1819999999999999</v>
      </c>
      <c r="R25" s="5">
        <f t="shared" si="5"/>
        <v>-141360.00000000012</v>
      </c>
    </row>
    <row r="26" spans="1:18" x14ac:dyDescent="0.2">
      <c r="A26" t="s">
        <v>36</v>
      </c>
      <c r="B26" t="s">
        <v>570</v>
      </c>
      <c r="C26" t="s">
        <v>579</v>
      </c>
      <c r="D26" s="8" t="s">
        <v>19</v>
      </c>
      <c r="E26" t="s">
        <v>17</v>
      </c>
      <c r="F26" t="s">
        <v>20</v>
      </c>
      <c r="G26" s="9">
        <v>37073</v>
      </c>
      <c r="H26" s="10">
        <v>-310000</v>
      </c>
      <c r="I26" s="24">
        <v>-1</v>
      </c>
      <c r="J26" s="47">
        <v>2.0299999999999998</v>
      </c>
      <c r="K26">
        <v>-1.18</v>
      </c>
      <c r="L26" s="8">
        <v>3.1819999999999999</v>
      </c>
      <c r="M26">
        <f t="shared" si="0"/>
        <v>310000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2.1819999999999999</v>
      </c>
      <c r="R26" s="5">
        <f t="shared" si="5"/>
        <v>-47120.000000000044</v>
      </c>
    </row>
    <row r="27" spans="1:18" x14ac:dyDescent="0.2">
      <c r="A27" t="s">
        <v>40</v>
      </c>
      <c r="B27" t="s">
        <v>570</v>
      </c>
      <c r="C27" t="s">
        <v>425</v>
      </c>
      <c r="D27" s="8" t="s">
        <v>19</v>
      </c>
      <c r="E27" t="s">
        <v>17</v>
      </c>
      <c r="F27" t="s">
        <v>18</v>
      </c>
      <c r="G27" s="9">
        <v>37073</v>
      </c>
      <c r="H27" s="10">
        <v>930000</v>
      </c>
      <c r="I27" s="24">
        <v>-0.35</v>
      </c>
      <c r="J27" s="47">
        <v>2.0299999999999998</v>
      </c>
      <c r="K27">
        <v>-1.18</v>
      </c>
      <c r="L27" s="8">
        <v>3.1819999999999999</v>
      </c>
      <c r="M27">
        <f t="shared" si="0"/>
        <v>930000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2.8319999999999999</v>
      </c>
      <c r="R27" s="5">
        <f t="shared" si="5"/>
        <v>0</v>
      </c>
    </row>
    <row r="28" spans="1:18" x14ac:dyDescent="0.2">
      <c r="A28" t="s">
        <v>40</v>
      </c>
      <c r="B28" t="s">
        <v>570</v>
      </c>
      <c r="C28" t="s">
        <v>426</v>
      </c>
      <c r="D28" s="8" t="s">
        <v>19</v>
      </c>
      <c r="E28" t="s">
        <v>17</v>
      </c>
      <c r="F28" t="s">
        <v>18</v>
      </c>
      <c r="G28" s="9">
        <v>37073</v>
      </c>
      <c r="H28" s="10">
        <v>-930000</v>
      </c>
      <c r="I28" s="24">
        <v>-0.5</v>
      </c>
      <c r="J28" s="47">
        <v>2.0299999999999998</v>
      </c>
      <c r="K28">
        <v>-1.18</v>
      </c>
      <c r="L28" s="8">
        <v>3.1819999999999999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2.6819999999999999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427</v>
      </c>
      <c r="D29" s="8" t="s">
        <v>19</v>
      </c>
      <c r="E29" t="s">
        <v>17</v>
      </c>
      <c r="F29" t="s">
        <v>18</v>
      </c>
      <c r="G29" s="9">
        <v>37073</v>
      </c>
      <c r="H29" s="10">
        <v>-930000</v>
      </c>
      <c r="I29" s="24">
        <v>-0.5</v>
      </c>
      <c r="J29" s="47">
        <v>2.0299999999999998</v>
      </c>
      <c r="K29">
        <v>-1.18</v>
      </c>
      <c r="L29" s="8">
        <v>3.1819999999999999</v>
      </c>
      <c r="M29">
        <f t="shared" si="0"/>
        <v>930000</v>
      </c>
      <c r="N29" t="str">
        <f t="shared" si="1"/>
        <v>SELL</v>
      </c>
      <c r="O29" t="str">
        <f t="shared" si="2"/>
        <v>CALL</v>
      </c>
      <c r="P29" t="str">
        <f t="shared" si="3"/>
        <v>SELL - CALL</v>
      </c>
      <c r="Q29">
        <f t="shared" si="4"/>
        <v>2.6819999999999999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428</v>
      </c>
      <c r="D30" s="28" t="s">
        <v>19</v>
      </c>
      <c r="E30" s="27" t="s">
        <v>17</v>
      </c>
      <c r="F30" s="27" t="s">
        <v>20</v>
      </c>
      <c r="G30" s="29">
        <v>37073</v>
      </c>
      <c r="H30" s="30">
        <v>930000</v>
      </c>
      <c r="I30" s="36">
        <v>-1</v>
      </c>
      <c r="J30" s="47">
        <v>2.0299999999999998</v>
      </c>
      <c r="K30">
        <v>-1.18</v>
      </c>
      <c r="L30" s="8">
        <v>3.1819999999999999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2.1819999999999999</v>
      </c>
      <c r="R30" s="5">
        <f t="shared" si="5"/>
        <v>141360.00000000012</v>
      </c>
    </row>
    <row r="31" spans="1:18" x14ac:dyDescent="0.2">
      <c r="A31" s="7" t="s">
        <v>51</v>
      </c>
      <c r="B31" s="7" t="s">
        <v>570</v>
      </c>
      <c r="C31" s="27" t="s">
        <v>429</v>
      </c>
      <c r="D31" s="28" t="s">
        <v>19</v>
      </c>
      <c r="E31" s="27" t="s">
        <v>17</v>
      </c>
      <c r="F31" s="27" t="s">
        <v>20</v>
      </c>
      <c r="G31" s="29">
        <v>37073</v>
      </c>
      <c r="H31" s="30">
        <v>930000</v>
      </c>
      <c r="I31" s="36">
        <v>-1</v>
      </c>
      <c r="J31" s="47">
        <v>2.0299999999999998</v>
      </c>
      <c r="K31">
        <v>-1.18</v>
      </c>
      <c r="L31" s="8">
        <v>3.1819999999999999</v>
      </c>
      <c r="M31">
        <f t="shared" si="0"/>
        <v>930000</v>
      </c>
      <c r="N31" t="str">
        <f t="shared" si="1"/>
        <v>BUY</v>
      </c>
      <c r="O31" t="str">
        <f t="shared" si="2"/>
        <v>PUT</v>
      </c>
      <c r="P31" t="str">
        <f t="shared" si="3"/>
        <v>BUY - PUT</v>
      </c>
      <c r="Q31">
        <f t="shared" si="4"/>
        <v>2.1819999999999999</v>
      </c>
      <c r="R31" s="5">
        <f t="shared" si="5"/>
        <v>141360.00000000012</v>
      </c>
    </row>
    <row r="32" spans="1:18" x14ac:dyDescent="0.2">
      <c r="A32" s="26" t="s">
        <v>51</v>
      </c>
      <c r="B32" s="26" t="s">
        <v>570</v>
      </c>
      <c r="C32" s="27" t="s">
        <v>430</v>
      </c>
      <c r="D32" s="28" t="s">
        <v>19</v>
      </c>
      <c r="E32" s="27" t="s">
        <v>17</v>
      </c>
      <c r="F32" s="27" t="s">
        <v>18</v>
      </c>
      <c r="G32" s="29">
        <v>37073</v>
      </c>
      <c r="H32" s="30">
        <v>-930000</v>
      </c>
      <c r="I32" s="36">
        <v>-0.5</v>
      </c>
      <c r="J32" s="47">
        <v>2.0299999999999998</v>
      </c>
      <c r="K32">
        <v>-1.18</v>
      </c>
      <c r="L32" s="8">
        <v>3.1819999999999999</v>
      </c>
      <c r="M32">
        <f t="shared" si="0"/>
        <v>930000</v>
      </c>
      <c r="N32" t="str">
        <f t="shared" si="1"/>
        <v>SELL</v>
      </c>
      <c r="O32" t="str">
        <f t="shared" si="2"/>
        <v>CALL</v>
      </c>
      <c r="P32" t="str">
        <f t="shared" si="3"/>
        <v>SELL - CALL</v>
      </c>
      <c r="Q32">
        <f t="shared" si="4"/>
        <v>2.6819999999999999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431</v>
      </c>
      <c r="D33" s="28" t="s">
        <v>19</v>
      </c>
      <c r="E33" s="27" t="s">
        <v>17</v>
      </c>
      <c r="F33" s="27" t="s">
        <v>18</v>
      </c>
      <c r="G33" s="29">
        <v>37073</v>
      </c>
      <c r="H33" s="30">
        <v>465000</v>
      </c>
      <c r="I33" s="23">
        <v>-0.6</v>
      </c>
      <c r="J33" s="47">
        <v>2.0299999999999998</v>
      </c>
      <c r="K33">
        <v>-1.18</v>
      </c>
      <c r="L33" s="8">
        <v>3.1819999999999999</v>
      </c>
      <c r="M33">
        <f t="shared" si="0"/>
        <v>465000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2.5819999999999999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432</v>
      </c>
      <c r="D34" s="28" t="s">
        <v>19</v>
      </c>
      <c r="E34" s="27" t="s">
        <v>17</v>
      </c>
      <c r="F34" s="27" t="s">
        <v>18</v>
      </c>
      <c r="G34" s="29">
        <v>37073</v>
      </c>
      <c r="H34" s="30">
        <v>155000</v>
      </c>
      <c r="I34" s="8">
        <v>-0.6</v>
      </c>
      <c r="J34" s="47">
        <v>2.0299999999999998</v>
      </c>
      <c r="K34">
        <v>-1.18</v>
      </c>
      <c r="L34" s="8">
        <v>3.1819999999999999</v>
      </c>
      <c r="M34">
        <f t="shared" ref="M34:M65" si="6">ABS(H34)</f>
        <v>155000</v>
      </c>
      <c r="N34" t="str">
        <f t="shared" ref="N34:N65" si="7">IF(H34&gt;0,"BUY","SELL")</f>
        <v>BUY</v>
      </c>
      <c r="O34" t="str">
        <f t="shared" ref="O34:O65" si="8">IF(F34="C","CALL","PUT")</f>
        <v>CALL</v>
      </c>
      <c r="P34" t="str">
        <f t="shared" ref="P34:P65" si="9">CONCATENATE(N34," - ",O34)</f>
        <v>BUY - CALL</v>
      </c>
      <c r="Q34">
        <f t="shared" si="4"/>
        <v>2.5819999999999999</v>
      </c>
      <c r="R34" s="5">
        <f t="shared" ref="R34:R65" si="10">IF(P34="SELL - PUT",IF(J34-Q34&gt;0,0,(J34-Q34)*M34),IF(P34="BUY - CALL",IF(Q34-J34&gt;0,0,(J34-Q34)*M34),IF(P34="SELL - CALL",IF(Q34-J34&gt;0,0,(Q34-J34)*M34),IF(P34="BUY - PUT",IF(J34-Q34&gt;0,0,(Q34-J34)*M34)))))</f>
        <v>0</v>
      </c>
    </row>
    <row r="35" spans="1:18" x14ac:dyDescent="0.2">
      <c r="A35" s="26" t="s">
        <v>51</v>
      </c>
      <c r="B35" s="26" t="s">
        <v>570</v>
      </c>
      <c r="C35" s="27" t="s">
        <v>433</v>
      </c>
      <c r="D35" s="28" t="s">
        <v>19</v>
      </c>
      <c r="E35" s="27" t="s">
        <v>17</v>
      </c>
      <c r="F35" s="27" t="s">
        <v>18</v>
      </c>
      <c r="G35" s="29">
        <v>37073</v>
      </c>
      <c r="H35" s="30">
        <v>-930000</v>
      </c>
      <c r="I35">
        <v>-0.5</v>
      </c>
      <c r="J35" s="47">
        <v>2.0299999999999998</v>
      </c>
      <c r="K35">
        <v>-1.18</v>
      </c>
      <c r="L35" s="8">
        <v>3.1819999999999999</v>
      </c>
      <c r="M35">
        <f t="shared" si="6"/>
        <v>930000</v>
      </c>
      <c r="N35" t="str">
        <f t="shared" si="7"/>
        <v>SELL</v>
      </c>
      <c r="O35" t="str">
        <f t="shared" si="8"/>
        <v>CALL</v>
      </c>
      <c r="P35" t="str">
        <f t="shared" si="9"/>
        <v>SELL - CALL</v>
      </c>
      <c r="Q35">
        <f t="shared" ref="Q35:Q66" si="11">I35+L35</f>
        <v>2.6819999999999999</v>
      </c>
      <c r="R35" s="5">
        <f t="shared" si="10"/>
        <v>0</v>
      </c>
    </row>
    <row r="36" spans="1:18" x14ac:dyDescent="0.2">
      <c r="A36" s="26" t="s">
        <v>51</v>
      </c>
      <c r="B36" s="26" t="s">
        <v>570</v>
      </c>
      <c r="C36" s="27" t="s">
        <v>434</v>
      </c>
      <c r="D36" s="28" t="s">
        <v>19</v>
      </c>
      <c r="E36" s="27" t="s">
        <v>17</v>
      </c>
      <c r="F36" s="27" t="s">
        <v>20</v>
      </c>
      <c r="G36" s="29">
        <v>37073</v>
      </c>
      <c r="H36" s="30">
        <v>930000</v>
      </c>
      <c r="I36">
        <v>-1</v>
      </c>
      <c r="J36" s="47">
        <v>2.0299999999999998</v>
      </c>
      <c r="K36">
        <v>-1.18</v>
      </c>
      <c r="L36" s="8">
        <v>3.1819999999999999</v>
      </c>
      <c r="M36">
        <f t="shared" si="6"/>
        <v>930000</v>
      </c>
      <c r="N36" t="str">
        <f t="shared" si="7"/>
        <v>BUY</v>
      </c>
      <c r="O36" t="str">
        <f t="shared" si="8"/>
        <v>PUT</v>
      </c>
      <c r="P36" t="str">
        <f t="shared" si="9"/>
        <v>BUY - PUT</v>
      </c>
      <c r="Q36">
        <f t="shared" si="11"/>
        <v>2.1819999999999999</v>
      </c>
      <c r="R36" s="5">
        <f t="shared" si="10"/>
        <v>141360.00000000012</v>
      </c>
    </row>
    <row r="37" spans="1:18" x14ac:dyDescent="0.2">
      <c r="A37" s="26" t="s">
        <v>51</v>
      </c>
      <c r="B37" s="26" t="s">
        <v>570</v>
      </c>
      <c r="C37" s="27" t="s">
        <v>435</v>
      </c>
      <c r="D37" s="28" t="s">
        <v>19</v>
      </c>
      <c r="E37" s="27" t="s">
        <v>17</v>
      </c>
      <c r="F37" s="27" t="s">
        <v>18</v>
      </c>
      <c r="G37" s="29">
        <v>37073</v>
      </c>
      <c r="H37" s="30">
        <v>-930000</v>
      </c>
      <c r="I37">
        <v>-0.5</v>
      </c>
      <c r="J37" s="47">
        <v>2.0299999999999998</v>
      </c>
      <c r="K37">
        <v>-1.18</v>
      </c>
      <c r="L37" s="8">
        <v>3.1819999999999999</v>
      </c>
      <c r="M37">
        <f t="shared" si="6"/>
        <v>930000</v>
      </c>
      <c r="N37" t="str">
        <f t="shared" si="7"/>
        <v>SELL</v>
      </c>
      <c r="O37" t="str">
        <f t="shared" si="8"/>
        <v>CALL</v>
      </c>
      <c r="P37" t="str">
        <f t="shared" si="9"/>
        <v>SELL - CALL</v>
      </c>
      <c r="Q37">
        <f t="shared" si="11"/>
        <v>2.6819999999999999</v>
      </c>
      <c r="R37" s="5">
        <f t="shared" si="10"/>
        <v>0</v>
      </c>
    </row>
    <row r="38" spans="1:18" x14ac:dyDescent="0.2">
      <c r="A38" s="26" t="s">
        <v>51</v>
      </c>
      <c r="B38" s="26" t="s">
        <v>570</v>
      </c>
      <c r="C38" s="38" t="s">
        <v>436</v>
      </c>
      <c r="D38" s="39" t="s">
        <v>19</v>
      </c>
      <c r="E38" s="38" t="s">
        <v>17</v>
      </c>
      <c r="F38" s="38" t="s">
        <v>20</v>
      </c>
      <c r="G38" s="40">
        <v>37073</v>
      </c>
      <c r="H38" s="41">
        <v>930000</v>
      </c>
      <c r="I38">
        <v>-1</v>
      </c>
      <c r="J38" s="47">
        <v>2.0299999999999998</v>
      </c>
      <c r="K38">
        <v>-1.18</v>
      </c>
      <c r="L38" s="8">
        <v>3.1819999999999999</v>
      </c>
      <c r="M38">
        <f t="shared" si="6"/>
        <v>930000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1"/>
        <v>2.1819999999999999</v>
      </c>
      <c r="R38" s="5">
        <f t="shared" si="10"/>
        <v>141360.00000000012</v>
      </c>
    </row>
    <row r="39" spans="1:18" x14ac:dyDescent="0.2">
      <c r="A39" s="6" t="s">
        <v>495</v>
      </c>
      <c r="B39" s="6" t="s">
        <v>570</v>
      </c>
      <c r="C39" s="27" t="s">
        <v>580</v>
      </c>
      <c r="D39" s="28" t="s">
        <v>19</v>
      </c>
      <c r="E39" s="27" t="s">
        <v>17</v>
      </c>
      <c r="F39" s="27" t="s">
        <v>20</v>
      </c>
      <c r="G39" s="29">
        <v>37073</v>
      </c>
      <c r="H39" s="30">
        <v>310000</v>
      </c>
      <c r="I39">
        <v>-1</v>
      </c>
      <c r="J39" s="47">
        <v>2.0299999999999998</v>
      </c>
      <c r="K39">
        <v>-1.18</v>
      </c>
      <c r="L39" s="8">
        <v>3.1819999999999999</v>
      </c>
      <c r="M39">
        <f t="shared" si="6"/>
        <v>310000</v>
      </c>
      <c r="N39" t="str">
        <f t="shared" si="7"/>
        <v>BUY</v>
      </c>
      <c r="O39" t="str">
        <f t="shared" si="8"/>
        <v>PUT</v>
      </c>
      <c r="P39" t="str">
        <f t="shared" si="9"/>
        <v>BUY - PUT</v>
      </c>
      <c r="Q39">
        <f t="shared" si="11"/>
        <v>2.1819999999999999</v>
      </c>
      <c r="R39" s="5">
        <f t="shared" si="10"/>
        <v>47120.000000000044</v>
      </c>
    </row>
    <row r="40" spans="1:18" x14ac:dyDescent="0.2">
      <c r="A40" s="6" t="s">
        <v>411</v>
      </c>
      <c r="B40" s="6" t="s">
        <v>570</v>
      </c>
      <c r="C40" s="27" t="s">
        <v>581</v>
      </c>
      <c r="D40" s="28" t="s">
        <v>19</v>
      </c>
      <c r="E40" s="27" t="s">
        <v>17</v>
      </c>
      <c r="F40" s="27" t="s">
        <v>18</v>
      </c>
      <c r="G40" s="29">
        <v>37073</v>
      </c>
      <c r="H40" s="30">
        <v>-310000</v>
      </c>
      <c r="I40" s="23">
        <v>-0.25</v>
      </c>
      <c r="J40" s="47">
        <v>2.0299999999999998</v>
      </c>
      <c r="K40">
        <v>-1.18</v>
      </c>
      <c r="L40" s="8">
        <v>3.1819999999999999</v>
      </c>
      <c r="M40">
        <f t="shared" si="6"/>
        <v>310000</v>
      </c>
      <c r="N40" t="str">
        <f t="shared" si="7"/>
        <v>SELL</v>
      </c>
      <c r="O40" t="str">
        <f t="shared" si="8"/>
        <v>CALL</v>
      </c>
      <c r="P40" t="str">
        <f t="shared" si="9"/>
        <v>SELL - CALL</v>
      </c>
      <c r="Q40">
        <f t="shared" si="11"/>
        <v>2.9319999999999999</v>
      </c>
      <c r="R40" s="5">
        <f t="shared" si="10"/>
        <v>0</v>
      </c>
    </row>
    <row r="41" spans="1:18" x14ac:dyDescent="0.2">
      <c r="A41" s="6" t="s">
        <v>571</v>
      </c>
      <c r="B41" s="6" t="s">
        <v>570</v>
      </c>
      <c r="C41" s="27" t="s">
        <v>440</v>
      </c>
      <c r="D41" s="28" t="s">
        <v>19</v>
      </c>
      <c r="E41" s="27" t="s">
        <v>17</v>
      </c>
      <c r="F41" s="27" t="s">
        <v>18</v>
      </c>
      <c r="G41" s="29">
        <v>37073</v>
      </c>
      <c r="H41" s="30">
        <v>310000</v>
      </c>
      <c r="I41" s="23">
        <v>-0.7</v>
      </c>
      <c r="J41" s="47">
        <v>2.0299999999999998</v>
      </c>
      <c r="K41">
        <v>-1.18</v>
      </c>
      <c r="L41" s="8">
        <v>3.1819999999999999</v>
      </c>
      <c r="M41">
        <f t="shared" si="6"/>
        <v>310000</v>
      </c>
      <c r="N41" t="str">
        <f t="shared" si="7"/>
        <v>BUY</v>
      </c>
      <c r="O41" t="str">
        <f t="shared" si="8"/>
        <v>CALL</v>
      </c>
      <c r="P41" t="str">
        <f t="shared" si="9"/>
        <v>BUY - CALL</v>
      </c>
      <c r="Q41">
        <f t="shared" si="11"/>
        <v>2.4820000000000002</v>
      </c>
      <c r="R41" s="5">
        <f t="shared" si="10"/>
        <v>0</v>
      </c>
    </row>
    <row r="42" spans="1:18" x14ac:dyDescent="0.2">
      <c r="A42" t="s">
        <v>51</v>
      </c>
      <c r="B42" t="s">
        <v>570</v>
      </c>
      <c r="C42" s="27" t="s">
        <v>515</v>
      </c>
      <c r="D42" s="28" t="s">
        <v>19</v>
      </c>
      <c r="E42" s="27" t="s">
        <v>17</v>
      </c>
      <c r="F42" s="27" t="s">
        <v>20</v>
      </c>
      <c r="G42" s="29">
        <v>37073</v>
      </c>
      <c r="H42" s="30">
        <v>620000</v>
      </c>
      <c r="I42" s="23">
        <v>-1.5</v>
      </c>
      <c r="J42" s="47">
        <v>2.0299999999999998</v>
      </c>
      <c r="K42">
        <v>-1.18</v>
      </c>
      <c r="L42" s="8">
        <v>3.1819999999999999</v>
      </c>
      <c r="M42">
        <f t="shared" si="6"/>
        <v>620000</v>
      </c>
      <c r="N42" t="str">
        <f t="shared" si="7"/>
        <v>BUY</v>
      </c>
      <c r="O42" t="str">
        <f t="shared" si="8"/>
        <v>PUT</v>
      </c>
      <c r="P42" t="str">
        <f t="shared" si="9"/>
        <v>BUY - PUT</v>
      </c>
      <c r="Q42">
        <f t="shared" si="11"/>
        <v>1.6819999999999999</v>
      </c>
      <c r="R42" s="5">
        <f t="shared" si="10"/>
        <v>0</v>
      </c>
    </row>
    <row r="43" spans="1:18" x14ac:dyDescent="0.2">
      <c r="A43" t="s">
        <v>571</v>
      </c>
      <c r="B43" t="s">
        <v>570</v>
      </c>
      <c r="C43" s="13" t="s">
        <v>516</v>
      </c>
      <c r="D43" s="28" t="s">
        <v>19</v>
      </c>
      <c r="E43" s="13" t="s">
        <v>17</v>
      </c>
      <c r="F43" s="13" t="s">
        <v>18</v>
      </c>
      <c r="G43" s="29">
        <v>37073</v>
      </c>
      <c r="H43" s="30">
        <v>310000</v>
      </c>
      <c r="I43" s="23">
        <v>-0.7</v>
      </c>
      <c r="J43" s="47">
        <v>2.0299999999999998</v>
      </c>
      <c r="K43">
        <v>-1.18</v>
      </c>
      <c r="L43" s="8">
        <v>3.1819999999999999</v>
      </c>
      <c r="M43">
        <f t="shared" si="6"/>
        <v>310000</v>
      </c>
      <c r="N43" t="str">
        <f t="shared" si="7"/>
        <v>BUY</v>
      </c>
      <c r="O43" t="str">
        <f t="shared" si="8"/>
        <v>CALL</v>
      </c>
      <c r="P43" t="str">
        <f t="shared" si="9"/>
        <v>BUY - CALL</v>
      </c>
      <c r="Q43">
        <f t="shared" si="11"/>
        <v>2.4820000000000002</v>
      </c>
      <c r="R43" s="5">
        <f t="shared" si="10"/>
        <v>0</v>
      </c>
    </row>
    <row r="44" spans="1:18" x14ac:dyDescent="0.2">
      <c r="A44" s="26" t="s">
        <v>571</v>
      </c>
      <c r="B44" s="26" t="s">
        <v>570</v>
      </c>
      <c r="C44" s="27" t="s">
        <v>520</v>
      </c>
      <c r="D44" s="28" t="s">
        <v>19</v>
      </c>
      <c r="E44" s="27" t="s">
        <v>17</v>
      </c>
      <c r="F44" s="27" t="s">
        <v>18</v>
      </c>
      <c r="G44" s="29">
        <v>37073</v>
      </c>
      <c r="H44" s="30">
        <v>-930000</v>
      </c>
      <c r="I44" s="23">
        <v>-0.75</v>
      </c>
      <c r="J44" s="47">
        <v>2.0299999999999998</v>
      </c>
      <c r="K44">
        <v>-1.18</v>
      </c>
      <c r="L44" s="8">
        <v>3.1819999999999999</v>
      </c>
      <c r="M44">
        <f t="shared" si="6"/>
        <v>930000</v>
      </c>
      <c r="N44" t="str">
        <f t="shared" si="7"/>
        <v>SELL</v>
      </c>
      <c r="O44" t="str">
        <f t="shared" si="8"/>
        <v>CALL</v>
      </c>
      <c r="P44" t="str">
        <f t="shared" si="9"/>
        <v>SELL - CALL</v>
      </c>
      <c r="Q44">
        <f t="shared" si="11"/>
        <v>2.4319999999999999</v>
      </c>
      <c r="R44" s="5">
        <f t="shared" si="10"/>
        <v>0</v>
      </c>
    </row>
    <row r="45" spans="1:18" x14ac:dyDescent="0.2">
      <c r="A45" s="26" t="s">
        <v>571</v>
      </c>
      <c r="B45" s="26" t="s">
        <v>570</v>
      </c>
      <c r="C45" s="38" t="s">
        <v>521</v>
      </c>
      <c r="D45" s="39" t="s">
        <v>19</v>
      </c>
      <c r="E45" s="38" t="s">
        <v>17</v>
      </c>
      <c r="F45" s="38" t="s">
        <v>18</v>
      </c>
      <c r="G45" s="40">
        <v>37073</v>
      </c>
      <c r="H45" s="41">
        <v>930000</v>
      </c>
      <c r="I45" s="23">
        <v>-0.5</v>
      </c>
      <c r="J45" s="47">
        <v>2.0299999999999998</v>
      </c>
      <c r="K45">
        <v>-1.18</v>
      </c>
      <c r="L45" s="8">
        <v>3.1819999999999999</v>
      </c>
      <c r="M45">
        <f t="shared" si="6"/>
        <v>930000</v>
      </c>
      <c r="N45" t="str">
        <f t="shared" si="7"/>
        <v>BUY</v>
      </c>
      <c r="O45" t="str">
        <f t="shared" si="8"/>
        <v>CALL</v>
      </c>
      <c r="P45" t="str">
        <f t="shared" si="9"/>
        <v>BUY - CALL</v>
      </c>
      <c r="Q45">
        <f t="shared" si="11"/>
        <v>2.6819999999999999</v>
      </c>
      <c r="R45" s="5">
        <f t="shared" si="10"/>
        <v>0</v>
      </c>
    </row>
    <row r="46" spans="1:18" x14ac:dyDescent="0.2">
      <c r="A46" s="26" t="s">
        <v>571</v>
      </c>
      <c r="B46" s="26" t="s">
        <v>570</v>
      </c>
      <c r="C46" t="s">
        <v>522</v>
      </c>
      <c r="D46" s="8" t="s">
        <v>19</v>
      </c>
      <c r="E46" t="s">
        <v>17</v>
      </c>
      <c r="F46" t="s">
        <v>18</v>
      </c>
      <c r="G46" s="9">
        <v>37073</v>
      </c>
      <c r="H46" s="10">
        <v>-310000</v>
      </c>
      <c r="I46" s="23">
        <v>-0.75</v>
      </c>
      <c r="J46" s="47">
        <v>2.0299999999999998</v>
      </c>
      <c r="K46">
        <v>-1.18</v>
      </c>
      <c r="L46" s="8">
        <v>3.1819999999999999</v>
      </c>
      <c r="M46">
        <f t="shared" si="6"/>
        <v>310000</v>
      </c>
      <c r="N46" t="str">
        <f t="shared" si="7"/>
        <v>SELL</v>
      </c>
      <c r="O46" t="str">
        <f t="shared" si="8"/>
        <v>CALL</v>
      </c>
      <c r="P46" t="str">
        <f t="shared" si="9"/>
        <v>SELL - CALL</v>
      </c>
      <c r="Q46">
        <f t="shared" si="11"/>
        <v>2.4319999999999999</v>
      </c>
      <c r="R46" s="5">
        <f t="shared" si="10"/>
        <v>0</v>
      </c>
    </row>
    <row r="47" spans="1:18" x14ac:dyDescent="0.2">
      <c r="A47" s="26" t="s">
        <v>571</v>
      </c>
      <c r="B47" s="26" t="s">
        <v>570</v>
      </c>
      <c r="C47" s="42" t="s">
        <v>523</v>
      </c>
      <c r="D47" s="8" t="s">
        <v>19</v>
      </c>
      <c r="E47" s="8" t="s">
        <v>17</v>
      </c>
      <c r="F47" s="9" t="s">
        <v>18</v>
      </c>
      <c r="G47" s="9">
        <v>37073</v>
      </c>
      <c r="H47" s="10">
        <v>310000</v>
      </c>
      <c r="I47" s="23">
        <v>-0.5</v>
      </c>
      <c r="J47" s="47">
        <v>2.0299999999999998</v>
      </c>
      <c r="K47">
        <v>-1.18</v>
      </c>
      <c r="L47" s="8">
        <v>3.1819999999999999</v>
      </c>
      <c r="M47">
        <f t="shared" si="6"/>
        <v>310000</v>
      </c>
      <c r="N47" t="str">
        <f t="shared" si="7"/>
        <v>BUY</v>
      </c>
      <c r="O47" t="str">
        <f t="shared" si="8"/>
        <v>CALL</v>
      </c>
      <c r="P47" t="str">
        <f t="shared" si="9"/>
        <v>BUY - CALL</v>
      </c>
      <c r="Q47">
        <f t="shared" si="11"/>
        <v>2.6819999999999999</v>
      </c>
      <c r="R47" s="5">
        <f t="shared" si="10"/>
        <v>0</v>
      </c>
    </row>
    <row r="48" spans="1:18" x14ac:dyDescent="0.2">
      <c r="A48" s="26" t="s">
        <v>411</v>
      </c>
      <c r="B48" s="26" t="s">
        <v>570</v>
      </c>
      <c r="C48" t="s">
        <v>524</v>
      </c>
      <c r="D48" s="8" t="s">
        <v>19</v>
      </c>
      <c r="E48" t="s">
        <v>17</v>
      </c>
      <c r="F48" t="s">
        <v>18</v>
      </c>
      <c r="G48" s="9">
        <v>37073</v>
      </c>
      <c r="H48" s="10">
        <v>-310000</v>
      </c>
      <c r="I48" s="23">
        <v>-0.3</v>
      </c>
      <c r="J48" s="47">
        <v>2.0299999999999998</v>
      </c>
      <c r="K48">
        <v>-1.18</v>
      </c>
      <c r="L48" s="8">
        <v>3.1819999999999999</v>
      </c>
      <c r="M48">
        <f t="shared" si="6"/>
        <v>310000</v>
      </c>
      <c r="N48" t="str">
        <f t="shared" si="7"/>
        <v>SELL</v>
      </c>
      <c r="O48" t="str">
        <f t="shared" si="8"/>
        <v>CALL</v>
      </c>
      <c r="P48" t="str">
        <f t="shared" si="9"/>
        <v>SELL - CALL</v>
      </c>
      <c r="Q48">
        <f t="shared" si="11"/>
        <v>2.8820000000000001</v>
      </c>
      <c r="R48" s="5">
        <f t="shared" si="10"/>
        <v>0</v>
      </c>
    </row>
    <row r="49" spans="1:18" x14ac:dyDescent="0.2">
      <c r="A49" s="6" t="s">
        <v>571</v>
      </c>
      <c r="B49" s="6" t="s">
        <v>570</v>
      </c>
      <c r="C49" t="s">
        <v>525</v>
      </c>
      <c r="D49" s="8" t="s">
        <v>19</v>
      </c>
      <c r="E49" t="s">
        <v>17</v>
      </c>
      <c r="F49" t="s">
        <v>18</v>
      </c>
      <c r="G49" s="9">
        <v>37073</v>
      </c>
      <c r="H49" s="10">
        <v>930000</v>
      </c>
      <c r="I49" s="24">
        <v>-0.3</v>
      </c>
      <c r="J49" s="47">
        <v>2.0299999999999998</v>
      </c>
      <c r="K49">
        <v>-1.18</v>
      </c>
      <c r="L49" s="8">
        <v>3.1819999999999999</v>
      </c>
      <c r="M49">
        <f t="shared" si="6"/>
        <v>930000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1"/>
        <v>2.8820000000000001</v>
      </c>
      <c r="R49" s="5">
        <f t="shared" si="10"/>
        <v>0</v>
      </c>
    </row>
    <row r="50" spans="1:18" x14ac:dyDescent="0.2">
      <c r="A50" t="s">
        <v>24</v>
      </c>
      <c r="B50" t="s">
        <v>570</v>
      </c>
      <c r="C50" t="s">
        <v>526</v>
      </c>
      <c r="D50" s="8" t="s">
        <v>19</v>
      </c>
      <c r="E50" t="s">
        <v>17</v>
      </c>
      <c r="F50" t="s">
        <v>18</v>
      </c>
      <c r="G50" s="9">
        <v>37073</v>
      </c>
      <c r="H50" s="10">
        <v>310000</v>
      </c>
      <c r="I50" s="24">
        <v>-0.7</v>
      </c>
      <c r="J50" s="47">
        <v>2.0299999999999998</v>
      </c>
      <c r="K50">
        <v>-1.18</v>
      </c>
      <c r="L50" s="8">
        <v>3.1819999999999999</v>
      </c>
      <c r="M50">
        <f t="shared" si="6"/>
        <v>310000</v>
      </c>
      <c r="N50" t="str">
        <f t="shared" si="7"/>
        <v>BUY</v>
      </c>
      <c r="O50" t="str">
        <f t="shared" si="8"/>
        <v>CALL</v>
      </c>
      <c r="P50" t="str">
        <f t="shared" si="9"/>
        <v>BUY - CALL</v>
      </c>
      <c r="Q50">
        <f t="shared" si="11"/>
        <v>2.4820000000000002</v>
      </c>
      <c r="R50" s="5">
        <f t="shared" si="10"/>
        <v>0</v>
      </c>
    </row>
    <row r="51" spans="1:18" x14ac:dyDescent="0.2">
      <c r="A51" t="s">
        <v>30</v>
      </c>
      <c r="B51" t="s">
        <v>570</v>
      </c>
      <c r="C51" t="s">
        <v>527</v>
      </c>
      <c r="D51" s="8" t="s">
        <v>19</v>
      </c>
      <c r="E51" t="s">
        <v>17</v>
      </c>
      <c r="F51" t="s">
        <v>20</v>
      </c>
      <c r="G51" s="9">
        <v>37073</v>
      </c>
      <c r="H51" s="10">
        <v>620000</v>
      </c>
      <c r="I51" s="24">
        <v>-1.5</v>
      </c>
      <c r="J51" s="47">
        <v>2.0299999999999998</v>
      </c>
      <c r="K51">
        <v>-1.18</v>
      </c>
      <c r="L51" s="8">
        <v>3.1819999999999999</v>
      </c>
      <c r="M51">
        <f t="shared" si="6"/>
        <v>620000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1"/>
        <v>1.6819999999999999</v>
      </c>
      <c r="R51" s="5">
        <f t="shared" si="10"/>
        <v>0</v>
      </c>
    </row>
    <row r="52" spans="1:18" x14ac:dyDescent="0.2">
      <c r="A52" t="s">
        <v>30</v>
      </c>
      <c r="B52" t="s">
        <v>570</v>
      </c>
      <c r="C52" t="s">
        <v>528</v>
      </c>
      <c r="D52" s="8" t="s">
        <v>19</v>
      </c>
      <c r="E52" t="s">
        <v>17</v>
      </c>
      <c r="F52" t="s">
        <v>20</v>
      </c>
      <c r="G52" s="9">
        <v>37073</v>
      </c>
      <c r="H52" s="10">
        <v>310000</v>
      </c>
      <c r="I52" s="24">
        <v>-1.5</v>
      </c>
      <c r="J52" s="47">
        <v>2.0299999999999998</v>
      </c>
      <c r="K52">
        <v>-1.18</v>
      </c>
      <c r="L52" s="8">
        <v>3.1819999999999999</v>
      </c>
      <c r="M52">
        <f t="shared" si="6"/>
        <v>310000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1"/>
        <v>1.6819999999999999</v>
      </c>
      <c r="R52" s="5">
        <f t="shared" si="10"/>
        <v>0</v>
      </c>
    </row>
    <row r="53" spans="1:18" x14ac:dyDescent="0.2">
      <c r="A53" t="s">
        <v>30</v>
      </c>
      <c r="B53" t="s">
        <v>570</v>
      </c>
      <c r="C53" t="s">
        <v>529</v>
      </c>
      <c r="D53" s="8" t="s">
        <v>19</v>
      </c>
      <c r="E53" t="s">
        <v>17</v>
      </c>
      <c r="F53" t="s">
        <v>20</v>
      </c>
      <c r="G53" s="9">
        <v>37073</v>
      </c>
      <c r="H53" s="10">
        <v>620000</v>
      </c>
      <c r="I53" s="36">
        <v>-1.5</v>
      </c>
      <c r="J53" s="47">
        <v>2.0299999999999998</v>
      </c>
      <c r="K53">
        <v>-1.18</v>
      </c>
      <c r="L53" s="8">
        <v>3.1819999999999999</v>
      </c>
      <c r="M53">
        <f t="shared" si="6"/>
        <v>620000</v>
      </c>
      <c r="N53" t="str">
        <f t="shared" si="7"/>
        <v>BUY</v>
      </c>
      <c r="O53" t="str">
        <f t="shared" si="8"/>
        <v>PUT</v>
      </c>
      <c r="P53" t="str">
        <f t="shared" si="9"/>
        <v>BUY - PUT</v>
      </c>
      <c r="Q53">
        <f t="shared" si="11"/>
        <v>1.6819999999999999</v>
      </c>
      <c r="R53" s="5">
        <f t="shared" si="10"/>
        <v>0</v>
      </c>
    </row>
    <row r="54" spans="1:18" x14ac:dyDescent="0.2">
      <c r="A54" t="s">
        <v>411</v>
      </c>
      <c r="B54" t="s">
        <v>570</v>
      </c>
      <c r="C54" t="s">
        <v>546</v>
      </c>
      <c r="D54" s="8" t="s">
        <v>19</v>
      </c>
      <c r="E54" t="s">
        <v>17</v>
      </c>
      <c r="F54" t="s">
        <v>18</v>
      </c>
      <c r="G54" s="9">
        <v>37073</v>
      </c>
      <c r="H54" s="10">
        <v>310000</v>
      </c>
      <c r="I54" s="24">
        <v>-0.95</v>
      </c>
      <c r="J54" s="47">
        <v>2.0299999999999998</v>
      </c>
      <c r="K54">
        <v>-1.18</v>
      </c>
      <c r="L54" s="8">
        <v>3.1819999999999999</v>
      </c>
      <c r="M54">
        <f t="shared" si="6"/>
        <v>310000</v>
      </c>
      <c r="N54" t="str">
        <f t="shared" si="7"/>
        <v>BUY</v>
      </c>
      <c r="O54" t="str">
        <f t="shared" si="8"/>
        <v>CALL</v>
      </c>
      <c r="P54" t="str">
        <f t="shared" si="9"/>
        <v>BUY - CALL</v>
      </c>
      <c r="Q54">
        <f t="shared" si="11"/>
        <v>2.2320000000000002</v>
      </c>
      <c r="R54" s="5">
        <f t="shared" si="10"/>
        <v>0</v>
      </c>
    </row>
    <row r="55" spans="1:18" x14ac:dyDescent="0.2">
      <c r="A55" s="6" t="s">
        <v>30</v>
      </c>
      <c r="B55" s="6" t="s">
        <v>570</v>
      </c>
      <c r="C55" t="s">
        <v>547</v>
      </c>
      <c r="D55" s="8" t="s">
        <v>19</v>
      </c>
      <c r="E55" t="s">
        <v>17</v>
      </c>
      <c r="F55" t="s">
        <v>20</v>
      </c>
      <c r="G55" s="9">
        <v>37073</v>
      </c>
      <c r="H55" s="10">
        <v>465000</v>
      </c>
      <c r="I55" s="23">
        <v>-1.2</v>
      </c>
      <c r="J55" s="47">
        <v>2.0299999999999998</v>
      </c>
      <c r="K55">
        <v>-1.18</v>
      </c>
      <c r="L55" s="8">
        <v>3.1819999999999999</v>
      </c>
      <c r="M55">
        <f t="shared" si="6"/>
        <v>465000</v>
      </c>
      <c r="N55" t="str">
        <f t="shared" si="7"/>
        <v>BUY</v>
      </c>
      <c r="O55" t="str">
        <f t="shared" si="8"/>
        <v>PUT</v>
      </c>
      <c r="P55" t="str">
        <f t="shared" si="9"/>
        <v>BUY - PUT</v>
      </c>
      <c r="Q55">
        <f t="shared" si="11"/>
        <v>1.982</v>
      </c>
      <c r="R55" s="5">
        <f t="shared" si="10"/>
        <v>0</v>
      </c>
    </row>
    <row r="56" spans="1:18" x14ac:dyDescent="0.2">
      <c r="A56" s="6" t="s">
        <v>571</v>
      </c>
      <c r="B56" s="6" t="s">
        <v>570</v>
      </c>
      <c r="C56" t="s">
        <v>548</v>
      </c>
      <c r="D56" s="8" t="s">
        <v>19</v>
      </c>
      <c r="E56" t="s">
        <v>17</v>
      </c>
      <c r="F56" t="s">
        <v>18</v>
      </c>
      <c r="G56" s="9">
        <v>37073</v>
      </c>
      <c r="H56" s="10">
        <v>-1240000</v>
      </c>
      <c r="I56" s="24">
        <v>-0.5</v>
      </c>
      <c r="J56" s="47">
        <v>2.0299999999999998</v>
      </c>
      <c r="K56">
        <v>-1.18</v>
      </c>
      <c r="L56" s="8">
        <v>3.1819999999999999</v>
      </c>
      <c r="M56">
        <f t="shared" si="6"/>
        <v>1240000</v>
      </c>
      <c r="N56" t="str">
        <f t="shared" si="7"/>
        <v>SELL</v>
      </c>
      <c r="O56" t="str">
        <f t="shared" si="8"/>
        <v>CALL</v>
      </c>
      <c r="P56" t="str">
        <f t="shared" si="9"/>
        <v>SELL - CALL</v>
      </c>
      <c r="Q56">
        <f t="shared" si="11"/>
        <v>2.6819999999999999</v>
      </c>
      <c r="R56" s="5">
        <f t="shared" si="10"/>
        <v>0</v>
      </c>
    </row>
    <row r="57" spans="1:18" x14ac:dyDescent="0.2">
      <c r="A57" t="s">
        <v>40</v>
      </c>
      <c r="B57" t="s">
        <v>570</v>
      </c>
      <c r="C57" t="s">
        <v>582</v>
      </c>
      <c r="D57" s="8" t="s">
        <v>19</v>
      </c>
      <c r="E57" t="s">
        <v>17</v>
      </c>
      <c r="F57" t="s">
        <v>20</v>
      </c>
      <c r="G57" s="9">
        <v>37073</v>
      </c>
      <c r="H57" s="10">
        <v>-1000000</v>
      </c>
      <c r="I57" s="24">
        <v>-2</v>
      </c>
      <c r="J57" s="47">
        <v>2.0299999999999998</v>
      </c>
      <c r="K57">
        <v>-1.18</v>
      </c>
      <c r="L57" s="8">
        <v>3.1819999999999999</v>
      </c>
      <c r="M57">
        <f t="shared" si="6"/>
        <v>1000000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1"/>
        <v>1.1819999999999999</v>
      </c>
      <c r="R57" s="5">
        <f t="shared" si="10"/>
        <v>0</v>
      </c>
    </row>
    <row r="58" spans="1:18" x14ac:dyDescent="0.2">
      <c r="A58" t="s">
        <v>290</v>
      </c>
      <c r="B58" t="s">
        <v>570</v>
      </c>
      <c r="C58" t="s">
        <v>550</v>
      </c>
      <c r="D58" s="8" t="s">
        <v>19</v>
      </c>
      <c r="E58" t="s">
        <v>17</v>
      </c>
      <c r="F58" t="s">
        <v>20</v>
      </c>
      <c r="G58" s="9">
        <v>37073</v>
      </c>
      <c r="H58" s="10">
        <v>-500000</v>
      </c>
      <c r="I58" s="24">
        <v>-1.75</v>
      </c>
      <c r="J58" s="47">
        <v>2.0299999999999998</v>
      </c>
      <c r="K58">
        <v>-1.18</v>
      </c>
      <c r="L58" s="8">
        <v>3.1819999999999999</v>
      </c>
      <c r="M58">
        <f t="shared" si="6"/>
        <v>500000</v>
      </c>
      <c r="N58" t="str">
        <f t="shared" si="7"/>
        <v>SELL</v>
      </c>
      <c r="O58" t="str">
        <f t="shared" si="8"/>
        <v>PUT</v>
      </c>
      <c r="P58" t="str">
        <f t="shared" si="9"/>
        <v>SELL - PUT</v>
      </c>
      <c r="Q58">
        <f t="shared" si="11"/>
        <v>1.4319999999999999</v>
      </c>
      <c r="R58" s="5">
        <f t="shared" si="10"/>
        <v>0</v>
      </c>
    </row>
    <row r="59" spans="1:18" x14ac:dyDescent="0.2">
      <c r="A59" s="26" t="s">
        <v>290</v>
      </c>
      <c r="B59" s="26" t="s">
        <v>570</v>
      </c>
      <c r="C59" s="27" t="s">
        <v>551</v>
      </c>
      <c r="D59" s="28" t="s">
        <v>19</v>
      </c>
      <c r="E59" s="27" t="s">
        <v>17</v>
      </c>
      <c r="F59" s="27" t="s">
        <v>18</v>
      </c>
      <c r="G59" s="29">
        <v>37073</v>
      </c>
      <c r="H59" s="30">
        <v>500000</v>
      </c>
      <c r="I59" s="24">
        <v>-1</v>
      </c>
      <c r="J59" s="47">
        <v>2.0299999999999998</v>
      </c>
      <c r="K59">
        <v>-1.18</v>
      </c>
      <c r="L59" s="8">
        <v>3.1819999999999999</v>
      </c>
      <c r="M59">
        <f t="shared" si="6"/>
        <v>500000</v>
      </c>
      <c r="N59" t="str">
        <f t="shared" si="7"/>
        <v>BUY</v>
      </c>
      <c r="O59" t="str">
        <f t="shared" si="8"/>
        <v>CALL</v>
      </c>
      <c r="P59" t="str">
        <f t="shared" si="9"/>
        <v>BUY - CALL</v>
      </c>
      <c r="Q59">
        <f t="shared" si="11"/>
        <v>2.1819999999999999</v>
      </c>
      <c r="R59" s="5">
        <f t="shared" si="10"/>
        <v>0</v>
      </c>
    </row>
    <row r="60" spans="1:18" x14ac:dyDescent="0.2">
      <c r="A60" s="26" t="s">
        <v>290</v>
      </c>
      <c r="B60" s="26" t="s">
        <v>570</v>
      </c>
      <c r="C60" t="s">
        <v>552</v>
      </c>
      <c r="D60" s="8" t="s">
        <v>19</v>
      </c>
      <c r="E60" t="s">
        <v>17</v>
      </c>
      <c r="F60" t="s">
        <v>20</v>
      </c>
      <c r="G60" s="9">
        <v>37073</v>
      </c>
      <c r="H60" s="10">
        <v>-1000000</v>
      </c>
      <c r="I60" s="24">
        <v>-1.75</v>
      </c>
      <c r="J60" s="47">
        <v>2.0299999999999998</v>
      </c>
      <c r="K60">
        <v>-1.18</v>
      </c>
      <c r="L60" s="8">
        <v>3.1819999999999999</v>
      </c>
      <c r="M60">
        <f t="shared" si="6"/>
        <v>1000000</v>
      </c>
      <c r="N60" t="str">
        <f t="shared" si="7"/>
        <v>SELL</v>
      </c>
      <c r="O60" t="str">
        <f t="shared" si="8"/>
        <v>PUT</v>
      </c>
      <c r="P60" t="str">
        <f t="shared" si="9"/>
        <v>SELL - PUT</v>
      </c>
      <c r="Q60">
        <f t="shared" si="11"/>
        <v>1.4319999999999999</v>
      </c>
      <c r="R60" s="5">
        <f t="shared" si="10"/>
        <v>0</v>
      </c>
    </row>
    <row r="61" spans="1:18" x14ac:dyDescent="0.2">
      <c r="A61" s="26" t="s">
        <v>290</v>
      </c>
      <c r="B61" s="26" t="s">
        <v>570</v>
      </c>
      <c r="C61" s="27" t="s">
        <v>553</v>
      </c>
      <c r="D61" s="28" t="s">
        <v>19</v>
      </c>
      <c r="E61" s="27" t="s">
        <v>17</v>
      </c>
      <c r="F61" s="27" t="s">
        <v>18</v>
      </c>
      <c r="G61" s="29">
        <v>37073</v>
      </c>
      <c r="H61" s="30">
        <v>1000000</v>
      </c>
      <c r="I61" s="24">
        <v>-1</v>
      </c>
      <c r="J61" s="47">
        <v>2.0299999999999998</v>
      </c>
      <c r="K61">
        <v>-1.18</v>
      </c>
      <c r="L61" s="8">
        <v>3.1819999999999999</v>
      </c>
      <c r="M61">
        <f t="shared" si="6"/>
        <v>1000000</v>
      </c>
      <c r="N61" t="str">
        <f t="shared" si="7"/>
        <v>BUY</v>
      </c>
      <c r="O61" t="str">
        <f t="shared" si="8"/>
        <v>CALL</v>
      </c>
      <c r="P61" t="str">
        <f t="shared" si="9"/>
        <v>BUY - CALL</v>
      </c>
      <c r="Q61">
        <f t="shared" si="11"/>
        <v>2.1819999999999999</v>
      </c>
      <c r="R61" s="5">
        <f t="shared" si="10"/>
        <v>0</v>
      </c>
    </row>
    <row r="62" spans="1:18" x14ac:dyDescent="0.2">
      <c r="A62" s="26" t="s">
        <v>290</v>
      </c>
      <c r="B62" s="26" t="s">
        <v>570</v>
      </c>
      <c r="C62" t="s">
        <v>554</v>
      </c>
      <c r="D62" s="8" t="s">
        <v>19</v>
      </c>
      <c r="E62" t="s">
        <v>17</v>
      </c>
      <c r="F62" t="s">
        <v>20</v>
      </c>
      <c r="G62" s="9">
        <v>37073</v>
      </c>
      <c r="H62" s="10">
        <v>-1000000</v>
      </c>
      <c r="I62" s="24">
        <v>-1.5</v>
      </c>
      <c r="J62" s="47">
        <v>2.0299999999999998</v>
      </c>
      <c r="K62">
        <v>-1.18</v>
      </c>
      <c r="L62" s="8">
        <v>3.1819999999999999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1"/>
        <v>1.6819999999999999</v>
      </c>
      <c r="R62" s="5">
        <f t="shared" si="10"/>
        <v>0</v>
      </c>
    </row>
    <row r="63" spans="1:18" x14ac:dyDescent="0.2">
      <c r="A63" s="26" t="s">
        <v>290</v>
      </c>
      <c r="B63" s="26" t="s">
        <v>570</v>
      </c>
      <c r="C63" t="s">
        <v>555</v>
      </c>
      <c r="D63" s="8" t="s">
        <v>19</v>
      </c>
      <c r="E63" t="s">
        <v>17</v>
      </c>
      <c r="F63" t="s">
        <v>20</v>
      </c>
      <c r="G63" s="9">
        <v>37073</v>
      </c>
      <c r="H63" s="10">
        <v>-1000000</v>
      </c>
      <c r="I63" s="24">
        <v>-1.75</v>
      </c>
      <c r="J63" s="47">
        <v>2.0299999999999998</v>
      </c>
      <c r="K63">
        <v>-1.18</v>
      </c>
      <c r="L63" s="8">
        <v>3.1819999999999999</v>
      </c>
      <c r="M63">
        <f t="shared" si="6"/>
        <v>1000000</v>
      </c>
      <c r="N63" t="str">
        <f t="shared" si="7"/>
        <v>SELL</v>
      </c>
      <c r="O63" t="str">
        <f t="shared" si="8"/>
        <v>PUT</v>
      </c>
      <c r="P63" t="str">
        <f t="shared" si="9"/>
        <v>SELL - PUT</v>
      </c>
      <c r="Q63">
        <f t="shared" si="11"/>
        <v>1.4319999999999999</v>
      </c>
      <c r="R63" s="5">
        <f t="shared" si="10"/>
        <v>0</v>
      </c>
    </row>
    <row r="64" spans="1:18" x14ac:dyDescent="0.2">
      <c r="A64" s="26" t="s">
        <v>290</v>
      </c>
      <c r="B64" s="26" t="s">
        <v>570</v>
      </c>
      <c r="C64" s="43" t="s">
        <v>556</v>
      </c>
      <c r="D64" s="44" t="s">
        <v>19</v>
      </c>
      <c r="E64" s="43" t="s">
        <v>17</v>
      </c>
      <c r="F64" s="43" t="s">
        <v>18</v>
      </c>
      <c r="G64" s="45">
        <v>37073</v>
      </c>
      <c r="H64" s="46">
        <v>1000000</v>
      </c>
      <c r="I64" s="24">
        <v>-1</v>
      </c>
      <c r="J64" s="47">
        <v>2.0299999999999998</v>
      </c>
      <c r="K64">
        <v>-1.18</v>
      </c>
      <c r="L64" s="8">
        <v>3.1819999999999999</v>
      </c>
      <c r="M64">
        <f t="shared" si="6"/>
        <v>1000000</v>
      </c>
      <c r="N64" t="str">
        <f t="shared" si="7"/>
        <v>BUY</v>
      </c>
      <c r="O64" t="str">
        <f t="shared" si="8"/>
        <v>CALL</v>
      </c>
      <c r="P64" t="str">
        <f t="shared" si="9"/>
        <v>BUY - CALL</v>
      </c>
      <c r="Q64">
        <f t="shared" si="11"/>
        <v>2.1819999999999999</v>
      </c>
      <c r="R64" s="5">
        <f t="shared" si="10"/>
        <v>0</v>
      </c>
    </row>
    <row r="65" spans="1:18" x14ac:dyDescent="0.2">
      <c r="A65" s="6" t="s">
        <v>290</v>
      </c>
      <c r="B65" s="6" t="s">
        <v>570</v>
      </c>
      <c r="C65" t="s">
        <v>557</v>
      </c>
      <c r="D65" s="8" t="s">
        <v>19</v>
      </c>
      <c r="E65" t="s">
        <v>17</v>
      </c>
      <c r="F65" t="s">
        <v>20</v>
      </c>
      <c r="G65" s="9">
        <v>37073</v>
      </c>
      <c r="H65" s="10">
        <v>310000</v>
      </c>
      <c r="I65" s="36">
        <v>-1.5</v>
      </c>
      <c r="J65" s="47">
        <v>2.0299999999999998</v>
      </c>
      <c r="K65">
        <v>-1.18</v>
      </c>
      <c r="L65" s="8">
        <v>3.1819999999999999</v>
      </c>
      <c r="M65">
        <f t="shared" si="6"/>
        <v>310000</v>
      </c>
      <c r="N65" t="str">
        <f t="shared" si="7"/>
        <v>BUY</v>
      </c>
      <c r="O65" t="str">
        <f t="shared" si="8"/>
        <v>PUT</v>
      </c>
      <c r="P65" t="str">
        <f t="shared" si="9"/>
        <v>BUY - PUT</v>
      </c>
      <c r="Q65">
        <f t="shared" si="11"/>
        <v>1.6819999999999999</v>
      </c>
      <c r="R65" s="5">
        <f t="shared" si="10"/>
        <v>0</v>
      </c>
    </row>
    <row r="66" spans="1:18" x14ac:dyDescent="0.2">
      <c r="A66" t="s">
        <v>40</v>
      </c>
      <c r="B66" t="s">
        <v>570</v>
      </c>
      <c r="C66" t="s">
        <v>583</v>
      </c>
      <c r="D66" s="8" t="s">
        <v>19</v>
      </c>
      <c r="E66" t="s">
        <v>17</v>
      </c>
      <c r="F66" t="s">
        <v>20</v>
      </c>
      <c r="G66" s="9">
        <v>37073</v>
      </c>
      <c r="H66" s="10">
        <v>1240000</v>
      </c>
      <c r="I66" s="36">
        <v>-1.25</v>
      </c>
      <c r="J66" s="47">
        <v>2.0299999999999998</v>
      </c>
      <c r="K66">
        <v>-1.18</v>
      </c>
      <c r="L66" s="8">
        <v>3.1819999999999999</v>
      </c>
      <c r="M66">
        <f t="shared" ref="M66:M97" si="12">ABS(H66)</f>
        <v>1240000</v>
      </c>
      <c r="N66" t="str">
        <f t="shared" ref="N66:N97" si="13">IF(H66&gt;0,"BUY","SELL")</f>
        <v>BUY</v>
      </c>
      <c r="O66" t="str">
        <f t="shared" ref="O66:O97" si="14">IF(F66="C","CALL","PUT")</f>
        <v>PUT</v>
      </c>
      <c r="P66" t="str">
        <f t="shared" ref="P66:P97" si="15">CONCATENATE(N66," - ",O66)</f>
        <v>BUY - PUT</v>
      </c>
      <c r="Q66">
        <f t="shared" si="11"/>
        <v>1.9319999999999999</v>
      </c>
      <c r="R66" s="5">
        <f t="shared" ref="R66:R97" si="16">IF(P66="SELL - PUT",IF(J66-Q66&gt;0,0,(J66-Q66)*M66),IF(P66="BUY - CALL",IF(Q66-J66&gt;0,0,(J66-Q66)*M66),IF(P66="SELL - CALL",IF(Q66-J66&gt;0,0,(Q66-J66)*M66),IF(P66="BUY - PUT",IF(J66-Q66&gt;0,0,(Q66-J66)*M66)))))</f>
        <v>0</v>
      </c>
    </row>
    <row r="67" spans="1:18" x14ac:dyDescent="0.2">
      <c r="A67" s="6" t="s">
        <v>411</v>
      </c>
      <c r="B67" s="6" t="s">
        <v>570</v>
      </c>
      <c r="C67" t="s">
        <v>584</v>
      </c>
      <c r="D67" s="8" t="s">
        <v>19</v>
      </c>
      <c r="E67" t="s">
        <v>17</v>
      </c>
      <c r="F67" t="s">
        <v>18</v>
      </c>
      <c r="G67" s="9">
        <v>37073</v>
      </c>
      <c r="H67" s="10">
        <v>1000000</v>
      </c>
      <c r="I67" s="23">
        <v>-1.1000000000000001</v>
      </c>
      <c r="J67" s="47">
        <v>2.0299999999999998</v>
      </c>
      <c r="K67">
        <v>-1.18</v>
      </c>
      <c r="L67" s="8">
        <v>3.1819999999999999</v>
      </c>
      <c r="M67">
        <f t="shared" si="12"/>
        <v>1000000</v>
      </c>
      <c r="N67" t="str">
        <f t="shared" si="13"/>
        <v>BUY</v>
      </c>
      <c r="O67" t="str">
        <f t="shared" si="14"/>
        <v>CALL</v>
      </c>
      <c r="P67" t="str">
        <f t="shared" si="15"/>
        <v>BUY - CALL</v>
      </c>
      <c r="Q67">
        <f t="shared" ref="Q67:Q98" si="17">I67+L67</f>
        <v>2.0819999999999999</v>
      </c>
      <c r="R67" s="5">
        <f t="shared" si="16"/>
        <v>0</v>
      </c>
    </row>
    <row r="68" spans="1:18" x14ac:dyDescent="0.2">
      <c r="A68" s="26" t="s">
        <v>38</v>
      </c>
      <c r="B68" s="26" t="s">
        <v>570</v>
      </c>
      <c r="C68" t="s">
        <v>531</v>
      </c>
      <c r="D68" s="8" t="s">
        <v>220</v>
      </c>
      <c r="E68" t="s">
        <v>17</v>
      </c>
      <c r="F68" t="s">
        <v>18</v>
      </c>
      <c r="G68" s="9">
        <v>37073</v>
      </c>
      <c r="H68" s="10">
        <v>620000</v>
      </c>
      <c r="I68" s="23">
        <v>-7.4999999999999997E-2</v>
      </c>
      <c r="J68" s="47">
        <v>3.05</v>
      </c>
      <c r="K68">
        <v>-0.18</v>
      </c>
      <c r="L68" s="8">
        <v>3.1819999999999999</v>
      </c>
      <c r="M68">
        <f t="shared" si="12"/>
        <v>620000</v>
      </c>
      <c r="N68" t="str">
        <f t="shared" si="13"/>
        <v>BUY</v>
      </c>
      <c r="O68" t="str">
        <f t="shared" si="14"/>
        <v>CALL</v>
      </c>
      <c r="P68" t="str">
        <f t="shared" si="15"/>
        <v>BUY - CALL</v>
      </c>
      <c r="Q68">
        <f t="shared" si="17"/>
        <v>3.1069999999999998</v>
      </c>
      <c r="R68" s="5">
        <f t="shared" si="16"/>
        <v>0</v>
      </c>
    </row>
    <row r="69" spans="1:18" x14ac:dyDescent="0.2">
      <c r="A69" s="26" t="s">
        <v>38</v>
      </c>
      <c r="B69" s="26" t="s">
        <v>570</v>
      </c>
      <c r="C69" t="s">
        <v>532</v>
      </c>
      <c r="D69" s="8" t="s">
        <v>220</v>
      </c>
      <c r="E69" t="s">
        <v>17</v>
      </c>
      <c r="F69" t="s">
        <v>20</v>
      </c>
      <c r="G69" s="9">
        <v>37073</v>
      </c>
      <c r="H69" s="10">
        <v>620000</v>
      </c>
      <c r="I69" s="23">
        <v>-7.4999999999999997E-2</v>
      </c>
      <c r="J69" s="47">
        <v>3.05</v>
      </c>
      <c r="K69">
        <v>-0.18</v>
      </c>
      <c r="L69" s="8">
        <v>3.1819999999999999</v>
      </c>
      <c r="M69">
        <f t="shared" si="12"/>
        <v>620000</v>
      </c>
      <c r="N69" t="str">
        <f t="shared" si="13"/>
        <v>BUY</v>
      </c>
      <c r="O69" t="str">
        <f t="shared" si="14"/>
        <v>PUT</v>
      </c>
      <c r="P69" t="str">
        <f t="shared" si="15"/>
        <v>BUY - PUT</v>
      </c>
      <c r="Q69">
        <f t="shared" si="17"/>
        <v>3.1069999999999998</v>
      </c>
      <c r="R69" s="5">
        <f t="shared" si="16"/>
        <v>35339.999999999964</v>
      </c>
    </row>
    <row r="70" spans="1:18" x14ac:dyDescent="0.2">
      <c r="A70" s="26" t="s">
        <v>25</v>
      </c>
      <c r="B70" s="26" t="s">
        <v>570</v>
      </c>
      <c r="C70" t="s">
        <v>441</v>
      </c>
      <c r="D70" s="8" t="s">
        <v>442</v>
      </c>
      <c r="E70" t="s">
        <v>17</v>
      </c>
      <c r="F70" t="s">
        <v>20</v>
      </c>
      <c r="G70" s="9">
        <v>37073</v>
      </c>
      <c r="H70" s="10">
        <v>1000000</v>
      </c>
      <c r="I70" s="23">
        <v>0.28000000000000003</v>
      </c>
      <c r="J70" s="47">
        <v>3.5</v>
      </c>
      <c r="K70">
        <v>0.35</v>
      </c>
      <c r="L70" s="8">
        <v>3.1819999999999999</v>
      </c>
      <c r="M70">
        <f t="shared" si="12"/>
        <v>1000000</v>
      </c>
      <c r="N70" t="str">
        <f t="shared" si="13"/>
        <v>BUY</v>
      </c>
      <c r="O70" t="str">
        <f t="shared" si="14"/>
        <v>PUT</v>
      </c>
      <c r="P70" t="str">
        <f t="shared" si="15"/>
        <v>BUY - PUT</v>
      </c>
      <c r="Q70">
        <f t="shared" si="17"/>
        <v>3.4619999999999997</v>
      </c>
      <c r="R70" s="5">
        <f t="shared" si="16"/>
        <v>0</v>
      </c>
    </row>
    <row r="71" spans="1:18" x14ac:dyDescent="0.2">
      <c r="A71" s="26" t="s">
        <v>443</v>
      </c>
      <c r="B71" s="26" t="s">
        <v>570</v>
      </c>
      <c r="C71" t="s">
        <v>444</v>
      </c>
      <c r="D71" s="8" t="s">
        <v>21</v>
      </c>
      <c r="E71" t="s">
        <v>17</v>
      </c>
      <c r="F71" t="s">
        <v>18</v>
      </c>
      <c r="G71" s="9">
        <v>37073</v>
      </c>
      <c r="H71" s="10">
        <v>500000</v>
      </c>
      <c r="I71">
        <v>0.3</v>
      </c>
      <c r="J71" s="47">
        <v>3.62</v>
      </c>
      <c r="K71">
        <v>0.45</v>
      </c>
      <c r="L71" s="8">
        <v>3.1819999999999999</v>
      </c>
      <c r="M71">
        <f t="shared" si="12"/>
        <v>500000</v>
      </c>
      <c r="N71" t="str">
        <f t="shared" si="13"/>
        <v>BUY</v>
      </c>
      <c r="O71" t="str">
        <f t="shared" si="14"/>
        <v>CALL</v>
      </c>
      <c r="P71" t="str">
        <f t="shared" si="15"/>
        <v>BUY - CALL</v>
      </c>
      <c r="Q71">
        <f t="shared" si="17"/>
        <v>3.4819999999999998</v>
      </c>
      <c r="R71" s="5">
        <f t="shared" si="16"/>
        <v>69000.000000000175</v>
      </c>
    </row>
    <row r="72" spans="1:18" x14ac:dyDescent="0.2">
      <c r="A72" s="26" t="s">
        <v>558</v>
      </c>
      <c r="B72" s="26" t="s">
        <v>570</v>
      </c>
      <c r="C72" s="27" t="s">
        <v>449</v>
      </c>
      <c r="D72" s="28" t="s">
        <v>21</v>
      </c>
      <c r="E72" s="27" t="s">
        <v>17</v>
      </c>
      <c r="F72" s="27" t="s">
        <v>18</v>
      </c>
      <c r="G72" s="29">
        <v>37073</v>
      </c>
      <c r="H72" s="30">
        <v>310000</v>
      </c>
      <c r="I72" s="24">
        <v>0.5</v>
      </c>
      <c r="J72" s="47">
        <v>3.62</v>
      </c>
      <c r="K72">
        <v>0.45</v>
      </c>
      <c r="L72" s="8">
        <v>3.1819999999999999</v>
      </c>
      <c r="M72">
        <f t="shared" si="12"/>
        <v>310000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7"/>
        <v>3.6819999999999999</v>
      </c>
      <c r="R72" s="5">
        <f t="shared" si="16"/>
        <v>0</v>
      </c>
    </row>
    <row r="73" spans="1:18" x14ac:dyDescent="0.2">
      <c r="A73" s="26" t="s">
        <v>25</v>
      </c>
      <c r="B73" s="26" t="s">
        <v>570</v>
      </c>
      <c r="C73" s="27" t="s">
        <v>451</v>
      </c>
      <c r="D73" s="28" t="s">
        <v>21</v>
      </c>
      <c r="E73" s="27" t="s">
        <v>17</v>
      </c>
      <c r="F73" s="27" t="s">
        <v>20</v>
      </c>
      <c r="G73" s="29">
        <v>37073</v>
      </c>
      <c r="H73" s="30">
        <v>310000</v>
      </c>
      <c r="I73" s="24">
        <v>0.3</v>
      </c>
      <c r="J73" s="47">
        <v>3.62</v>
      </c>
      <c r="K73">
        <v>0.45</v>
      </c>
      <c r="L73" s="8">
        <v>3.1819999999999999</v>
      </c>
      <c r="M73">
        <f t="shared" si="12"/>
        <v>310000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7"/>
        <v>3.4819999999999998</v>
      </c>
      <c r="R73" s="5">
        <f t="shared" si="16"/>
        <v>0</v>
      </c>
    </row>
    <row r="74" spans="1:18" x14ac:dyDescent="0.2">
      <c r="A74" t="s">
        <v>29</v>
      </c>
      <c r="B74" t="s">
        <v>570</v>
      </c>
      <c r="C74" s="27" t="s">
        <v>453</v>
      </c>
      <c r="D74" s="28" t="s">
        <v>21</v>
      </c>
      <c r="E74" s="27" t="s">
        <v>17</v>
      </c>
      <c r="F74" s="27" t="s">
        <v>18</v>
      </c>
      <c r="G74" s="29">
        <v>37073</v>
      </c>
      <c r="H74" s="30">
        <v>500000</v>
      </c>
      <c r="I74" s="24">
        <v>0.5</v>
      </c>
      <c r="J74" s="47">
        <v>3.62</v>
      </c>
      <c r="K74">
        <v>0.45</v>
      </c>
      <c r="L74" s="8">
        <v>3.1819999999999999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7"/>
        <v>3.6819999999999999</v>
      </c>
      <c r="R74" s="5">
        <f t="shared" si="16"/>
        <v>0</v>
      </c>
    </row>
    <row r="75" spans="1:18" x14ac:dyDescent="0.2">
      <c r="A75" t="s">
        <v>29</v>
      </c>
      <c r="B75" t="s">
        <v>570</v>
      </c>
      <c r="C75" s="27" t="s">
        <v>454</v>
      </c>
      <c r="D75" s="28" t="s">
        <v>21</v>
      </c>
      <c r="E75" s="27" t="s">
        <v>17</v>
      </c>
      <c r="F75" s="27" t="s">
        <v>20</v>
      </c>
      <c r="G75" s="29">
        <v>37073</v>
      </c>
      <c r="H75" s="30">
        <v>1000000</v>
      </c>
      <c r="I75" s="24">
        <v>0.3</v>
      </c>
      <c r="J75" s="47">
        <v>3.62</v>
      </c>
      <c r="K75">
        <v>0.45</v>
      </c>
      <c r="L75" s="8">
        <v>3.1819999999999999</v>
      </c>
      <c r="M75">
        <f t="shared" si="12"/>
        <v>1000000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7"/>
        <v>3.4819999999999998</v>
      </c>
      <c r="R75" s="5">
        <f t="shared" si="16"/>
        <v>0</v>
      </c>
    </row>
    <row r="76" spans="1:18" x14ac:dyDescent="0.2">
      <c r="A76" t="s">
        <v>558</v>
      </c>
      <c r="B76" t="s">
        <v>570</v>
      </c>
      <c r="C76" s="27" t="s">
        <v>455</v>
      </c>
      <c r="D76" s="28" t="s">
        <v>21</v>
      </c>
      <c r="E76" s="27" t="s">
        <v>17</v>
      </c>
      <c r="F76" s="27" t="s">
        <v>18</v>
      </c>
      <c r="G76" s="29">
        <v>37073</v>
      </c>
      <c r="H76" s="30">
        <v>500000</v>
      </c>
      <c r="I76" s="24">
        <v>0.42</v>
      </c>
      <c r="J76" s="47">
        <v>3.62</v>
      </c>
      <c r="K76">
        <v>0.45</v>
      </c>
      <c r="L76" s="8">
        <v>3.1819999999999999</v>
      </c>
      <c r="M76">
        <f t="shared" si="12"/>
        <v>500000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7"/>
        <v>3.6019999999999999</v>
      </c>
      <c r="R76" s="5">
        <f t="shared" si="16"/>
        <v>9000.0000000001182</v>
      </c>
    </row>
    <row r="77" spans="1:18" x14ac:dyDescent="0.2">
      <c r="A77" t="s">
        <v>558</v>
      </c>
      <c r="B77" t="s">
        <v>570</v>
      </c>
      <c r="C77" t="s">
        <v>456</v>
      </c>
      <c r="D77" s="8" t="s">
        <v>21</v>
      </c>
      <c r="E77" t="s">
        <v>17</v>
      </c>
      <c r="F77" t="s">
        <v>20</v>
      </c>
      <c r="G77" s="9">
        <v>37073</v>
      </c>
      <c r="H77" s="10">
        <v>500000</v>
      </c>
      <c r="I77" s="24">
        <v>0.42</v>
      </c>
      <c r="J77" s="47">
        <v>3.62</v>
      </c>
      <c r="K77">
        <v>0.45</v>
      </c>
      <c r="L77" s="8">
        <v>3.1819999999999999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7"/>
        <v>3.6019999999999999</v>
      </c>
      <c r="R77" s="5">
        <f t="shared" si="16"/>
        <v>0</v>
      </c>
    </row>
    <row r="78" spans="1:18" x14ac:dyDescent="0.2">
      <c r="A78" t="s">
        <v>29</v>
      </c>
      <c r="B78" t="s">
        <v>570</v>
      </c>
      <c r="C78" t="s">
        <v>457</v>
      </c>
      <c r="D78" s="8" t="s">
        <v>21</v>
      </c>
      <c r="E78" t="s">
        <v>17</v>
      </c>
      <c r="F78" t="s">
        <v>18</v>
      </c>
      <c r="G78" s="9">
        <v>37073</v>
      </c>
      <c r="H78" s="10">
        <v>310000</v>
      </c>
      <c r="I78" s="24">
        <v>0.5</v>
      </c>
      <c r="J78" s="47">
        <v>3.62</v>
      </c>
      <c r="K78">
        <v>0.45</v>
      </c>
      <c r="L78" s="8">
        <v>3.1819999999999999</v>
      </c>
      <c r="M78">
        <f t="shared" si="12"/>
        <v>310000</v>
      </c>
      <c r="N78" t="str">
        <f t="shared" si="13"/>
        <v>BUY</v>
      </c>
      <c r="O78" t="str">
        <f t="shared" si="14"/>
        <v>CALL</v>
      </c>
      <c r="P78" t="str">
        <f t="shared" si="15"/>
        <v>BUY - CALL</v>
      </c>
      <c r="Q78">
        <f t="shared" si="17"/>
        <v>3.6819999999999999</v>
      </c>
      <c r="R78" s="5">
        <f t="shared" si="16"/>
        <v>0</v>
      </c>
    </row>
    <row r="79" spans="1:18" x14ac:dyDescent="0.2">
      <c r="A79" s="26" t="s">
        <v>37</v>
      </c>
      <c r="B79" s="26" t="s">
        <v>570</v>
      </c>
      <c r="C79" t="s">
        <v>458</v>
      </c>
      <c r="D79" s="8" t="s">
        <v>21</v>
      </c>
      <c r="E79" t="s">
        <v>17</v>
      </c>
      <c r="F79" t="s">
        <v>20</v>
      </c>
      <c r="G79" s="9">
        <v>37073</v>
      </c>
      <c r="H79" s="10">
        <v>500000</v>
      </c>
      <c r="I79" s="24">
        <v>0.3</v>
      </c>
      <c r="J79" s="47">
        <v>3.62</v>
      </c>
      <c r="K79">
        <v>0.45</v>
      </c>
      <c r="L79" s="8">
        <v>3.1819999999999999</v>
      </c>
      <c r="M79">
        <f t="shared" si="12"/>
        <v>500000</v>
      </c>
      <c r="N79" t="str">
        <f t="shared" si="13"/>
        <v>BUY</v>
      </c>
      <c r="O79" t="str">
        <f t="shared" si="14"/>
        <v>PUT</v>
      </c>
      <c r="P79" t="str">
        <f t="shared" si="15"/>
        <v>BUY - PUT</v>
      </c>
      <c r="Q79">
        <f t="shared" si="17"/>
        <v>3.4819999999999998</v>
      </c>
      <c r="R79" s="5">
        <f t="shared" si="16"/>
        <v>0</v>
      </c>
    </row>
    <row r="80" spans="1:18" x14ac:dyDescent="0.2">
      <c r="A80" s="26" t="s">
        <v>30</v>
      </c>
      <c r="B80" s="26" t="s">
        <v>570</v>
      </c>
      <c r="C80" t="s">
        <v>459</v>
      </c>
      <c r="D80" s="8" t="s">
        <v>21</v>
      </c>
      <c r="E80" t="s">
        <v>17</v>
      </c>
      <c r="F80" t="s">
        <v>20</v>
      </c>
      <c r="G80" s="9">
        <v>37073</v>
      </c>
      <c r="H80" s="10">
        <v>-500000</v>
      </c>
      <c r="I80" s="24">
        <v>0.3</v>
      </c>
      <c r="J80" s="47">
        <v>3.62</v>
      </c>
      <c r="K80">
        <v>0.45</v>
      </c>
      <c r="L80" s="8">
        <v>3.1819999999999999</v>
      </c>
      <c r="M80">
        <f t="shared" si="12"/>
        <v>500000</v>
      </c>
      <c r="N80" t="str">
        <f t="shared" si="13"/>
        <v>SELL</v>
      </c>
      <c r="O80" t="str">
        <f t="shared" si="14"/>
        <v>PUT</v>
      </c>
      <c r="P80" t="str">
        <f t="shared" si="15"/>
        <v>SELL - PUT</v>
      </c>
      <c r="Q80">
        <f t="shared" si="17"/>
        <v>3.4819999999999998</v>
      </c>
      <c r="R80" s="5">
        <f t="shared" si="16"/>
        <v>0</v>
      </c>
    </row>
    <row r="81" spans="1:18" x14ac:dyDescent="0.2">
      <c r="A81" s="26" t="s">
        <v>290</v>
      </c>
      <c r="B81" s="26" t="s">
        <v>570</v>
      </c>
      <c r="C81" t="s">
        <v>533</v>
      </c>
      <c r="D81" s="8" t="s">
        <v>21</v>
      </c>
      <c r="E81" t="s">
        <v>17</v>
      </c>
      <c r="F81" t="s">
        <v>18</v>
      </c>
      <c r="G81" s="9">
        <v>37073</v>
      </c>
      <c r="H81" s="10">
        <v>-500000</v>
      </c>
      <c r="I81" s="24">
        <v>1</v>
      </c>
      <c r="J81" s="47">
        <v>3.62</v>
      </c>
      <c r="K81">
        <v>0.45</v>
      </c>
      <c r="L81" s="8">
        <v>3.1819999999999999</v>
      </c>
      <c r="M81">
        <f t="shared" si="12"/>
        <v>500000</v>
      </c>
      <c r="N81" t="str">
        <f t="shared" si="13"/>
        <v>SELL</v>
      </c>
      <c r="O81" t="str">
        <f t="shared" si="14"/>
        <v>CALL</v>
      </c>
      <c r="P81" t="str">
        <f t="shared" si="15"/>
        <v>SELL - CALL</v>
      </c>
      <c r="Q81">
        <f t="shared" si="17"/>
        <v>4.1820000000000004</v>
      </c>
      <c r="R81" s="5">
        <f t="shared" si="16"/>
        <v>0</v>
      </c>
    </row>
    <row r="82" spans="1:18" x14ac:dyDescent="0.2">
      <c r="A82" s="26" t="s">
        <v>290</v>
      </c>
      <c r="B82" s="26" t="s">
        <v>570</v>
      </c>
      <c r="C82" t="s">
        <v>460</v>
      </c>
      <c r="D82" s="8" t="s">
        <v>21</v>
      </c>
      <c r="E82" t="s">
        <v>17</v>
      </c>
      <c r="F82" t="s">
        <v>18</v>
      </c>
      <c r="G82" s="9">
        <v>37073</v>
      </c>
      <c r="H82" s="10">
        <v>-1500000</v>
      </c>
      <c r="I82" s="24">
        <v>1</v>
      </c>
      <c r="J82" s="47">
        <v>3.62</v>
      </c>
      <c r="K82">
        <v>0.45</v>
      </c>
      <c r="L82" s="8">
        <v>3.1819999999999999</v>
      </c>
      <c r="M82">
        <f t="shared" si="12"/>
        <v>1500000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7"/>
        <v>4.1820000000000004</v>
      </c>
      <c r="R82" s="5">
        <f t="shared" si="16"/>
        <v>0</v>
      </c>
    </row>
    <row r="83" spans="1:18" x14ac:dyDescent="0.2">
      <c r="A83" s="26" t="s">
        <v>37</v>
      </c>
      <c r="B83" s="26" t="s">
        <v>570</v>
      </c>
      <c r="C83" t="s">
        <v>463</v>
      </c>
      <c r="D83" s="8" t="s">
        <v>21</v>
      </c>
      <c r="E83" t="s">
        <v>17</v>
      </c>
      <c r="F83" t="s">
        <v>18</v>
      </c>
      <c r="G83" s="9">
        <v>37073</v>
      </c>
      <c r="H83" s="10">
        <v>2000000</v>
      </c>
      <c r="I83" s="24">
        <v>0.8</v>
      </c>
      <c r="J83" s="47">
        <v>3.62</v>
      </c>
      <c r="K83">
        <v>0.45</v>
      </c>
      <c r="L83" s="8">
        <v>3.1819999999999999</v>
      </c>
      <c r="M83">
        <f t="shared" si="12"/>
        <v>2000000</v>
      </c>
      <c r="N83" t="str">
        <f t="shared" si="13"/>
        <v>BUY</v>
      </c>
      <c r="O83" t="str">
        <f t="shared" si="14"/>
        <v>CALL</v>
      </c>
      <c r="P83" t="str">
        <f t="shared" si="15"/>
        <v>BUY - CALL</v>
      </c>
      <c r="Q83">
        <f t="shared" si="17"/>
        <v>3.9820000000000002</v>
      </c>
      <c r="R83" s="5">
        <f t="shared" si="16"/>
        <v>0</v>
      </c>
    </row>
    <row r="84" spans="1:18" x14ac:dyDescent="0.2">
      <c r="A84" s="26" t="s">
        <v>24</v>
      </c>
      <c r="B84" s="26" t="s">
        <v>570</v>
      </c>
      <c r="C84" t="s">
        <v>585</v>
      </c>
      <c r="D84" s="8" t="s">
        <v>21</v>
      </c>
      <c r="E84" t="s">
        <v>17</v>
      </c>
      <c r="F84" t="s">
        <v>18</v>
      </c>
      <c r="G84" s="9">
        <v>37073</v>
      </c>
      <c r="H84" s="10">
        <v>-310000</v>
      </c>
      <c r="I84" s="24">
        <v>0.6</v>
      </c>
      <c r="J84" s="47">
        <v>3.62</v>
      </c>
      <c r="K84">
        <v>0.45</v>
      </c>
      <c r="L84" s="8">
        <v>3.1819999999999999</v>
      </c>
      <c r="M84">
        <f t="shared" si="12"/>
        <v>310000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7"/>
        <v>3.782</v>
      </c>
      <c r="R84" s="5">
        <f t="shared" si="16"/>
        <v>0</v>
      </c>
    </row>
    <row r="85" spans="1:18" x14ac:dyDescent="0.2">
      <c r="A85" s="26" t="s">
        <v>33</v>
      </c>
      <c r="B85" s="26" t="s">
        <v>570</v>
      </c>
      <c r="C85" t="s">
        <v>586</v>
      </c>
      <c r="D85" s="8" t="s">
        <v>21</v>
      </c>
      <c r="E85" t="s">
        <v>17</v>
      </c>
      <c r="F85" t="s">
        <v>18</v>
      </c>
      <c r="G85" s="9">
        <v>37073</v>
      </c>
      <c r="H85" s="10">
        <v>-1000000</v>
      </c>
      <c r="I85" s="24">
        <v>0.6</v>
      </c>
      <c r="J85" s="47">
        <v>3.62</v>
      </c>
      <c r="K85">
        <v>0.45</v>
      </c>
      <c r="L85" s="8">
        <v>3.1819999999999999</v>
      </c>
      <c r="M85">
        <f t="shared" si="12"/>
        <v>1000000</v>
      </c>
      <c r="N85" t="str">
        <f t="shared" si="13"/>
        <v>SELL</v>
      </c>
      <c r="O85" t="str">
        <f t="shared" si="14"/>
        <v>CALL</v>
      </c>
      <c r="P85" t="str">
        <f t="shared" si="15"/>
        <v>SELL - CALL</v>
      </c>
      <c r="Q85">
        <f t="shared" si="17"/>
        <v>3.782</v>
      </c>
      <c r="R85" s="5">
        <f t="shared" si="16"/>
        <v>0</v>
      </c>
    </row>
    <row r="86" spans="1:18" x14ac:dyDescent="0.2">
      <c r="A86" s="26" t="s">
        <v>411</v>
      </c>
      <c r="B86" s="26" t="s">
        <v>570</v>
      </c>
      <c r="C86" t="s">
        <v>559</v>
      </c>
      <c r="D86" s="8" t="s">
        <v>21</v>
      </c>
      <c r="E86" t="s">
        <v>17</v>
      </c>
      <c r="F86" t="s">
        <v>18</v>
      </c>
      <c r="G86" s="9">
        <v>37073</v>
      </c>
      <c r="H86" s="10">
        <v>-500000</v>
      </c>
      <c r="I86" s="24">
        <v>0.5</v>
      </c>
      <c r="J86" s="47">
        <v>3.62</v>
      </c>
      <c r="K86">
        <v>0.45</v>
      </c>
      <c r="L86" s="8">
        <v>3.1819999999999999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7"/>
        <v>3.6819999999999999</v>
      </c>
      <c r="R86" s="5">
        <f t="shared" si="16"/>
        <v>0</v>
      </c>
    </row>
    <row r="87" spans="1:18" x14ac:dyDescent="0.2">
      <c r="A87" s="26" t="s">
        <v>558</v>
      </c>
      <c r="B87" s="26" t="s">
        <v>570</v>
      </c>
      <c r="C87" t="s">
        <v>587</v>
      </c>
      <c r="D87" s="8" t="s">
        <v>21</v>
      </c>
      <c r="E87" t="s">
        <v>17</v>
      </c>
      <c r="F87" t="s">
        <v>18</v>
      </c>
      <c r="G87" s="9">
        <v>37073</v>
      </c>
      <c r="H87" s="10">
        <v>310000</v>
      </c>
      <c r="I87" s="24">
        <v>0.6</v>
      </c>
      <c r="J87" s="47">
        <v>3.62</v>
      </c>
      <c r="K87">
        <v>0.45</v>
      </c>
      <c r="L87" s="8">
        <v>3.1819999999999999</v>
      </c>
      <c r="M87">
        <f t="shared" si="12"/>
        <v>310000</v>
      </c>
      <c r="N87" t="str">
        <f t="shared" si="13"/>
        <v>BUY</v>
      </c>
      <c r="O87" t="str">
        <f t="shared" si="14"/>
        <v>CALL</v>
      </c>
      <c r="P87" t="str">
        <f t="shared" si="15"/>
        <v>BUY - CALL</v>
      </c>
      <c r="Q87">
        <f t="shared" si="17"/>
        <v>3.782</v>
      </c>
      <c r="R87" s="5">
        <f t="shared" si="16"/>
        <v>0</v>
      </c>
    </row>
    <row r="88" spans="1:18" x14ac:dyDescent="0.2">
      <c r="A88" s="26" t="s">
        <v>411</v>
      </c>
      <c r="B88" s="26" t="s">
        <v>570</v>
      </c>
      <c r="C88" t="s">
        <v>560</v>
      </c>
      <c r="D88" s="8" t="s">
        <v>21</v>
      </c>
      <c r="E88" t="s">
        <v>17</v>
      </c>
      <c r="F88" t="s">
        <v>18</v>
      </c>
      <c r="G88" s="9">
        <v>37073</v>
      </c>
      <c r="H88" s="10">
        <v>-500000</v>
      </c>
      <c r="I88" s="24">
        <v>0.48</v>
      </c>
      <c r="J88" s="47">
        <v>3.62</v>
      </c>
      <c r="K88">
        <v>0.45</v>
      </c>
      <c r="L88" s="8">
        <v>3.1819999999999999</v>
      </c>
      <c r="M88">
        <f t="shared" si="12"/>
        <v>500000</v>
      </c>
      <c r="N88" t="str">
        <f t="shared" si="13"/>
        <v>SELL</v>
      </c>
      <c r="O88" t="str">
        <f t="shared" si="14"/>
        <v>CALL</v>
      </c>
      <c r="P88" t="str">
        <f t="shared" si="15"/>
        <v>SELL - CALL</v>
      </c>
      <c r="Q88">
        <f t="shared" si="17"/>
        <v>3.6619999999999999</v>
      </c>
      <c r="R88" s="5">
        <f t="shared" si="16"/>
        <v>0</v>
      </c>
    </row>
    <row r="89" spans="1:18" x14ac:dyDescent="0.2">
      <c r="A89" s="26" t="s">
        <v>27</v>
      </c>
      <c r="B89" s="26" t="s">
        <v>570</v>
      </c>
      <c r="C89" t="s">
        <v>588</v>
      </c>
      <c r="D89" s="8" t="s">
        <v>21</v>
      </c>
      <c r="E89" t="s">
        <v>17</v>
      </c>
      <c r="F89" t="s">
        <v>18</v>
      </c>
      <c r="G89" s="9">
        <v>37073</v>
      </c>
      <c r="H89" s="10">
        <v>-500000</v>
      </c>
      <c r="I89" s="24">
        <v>0.48</v>
      </c>
      <c r="J89" s="47">
        <v>3.62</v>
      </c>
      <c r="K89">
        <v>0.45</v>
      </c>
      <c r="L89" s="8">
        <v>3.1819999999999999</v>
      </c>
      <c r="M89">
        <f t="shared" si="12"/>
        <v>500000</v>
      </c>
      <c r="N89" t="str">
        <f t="shared" si="13"/>
        <v>SELL</v>
      </c>
      <c r="O89" t="str">
        <f t="shared" si="14"/>
        <v>CALL</v>
      </c>
      <c r="P89" t="str">
        <f t="shared" si="15"/>
        <v>SELL - CALL</v>
      </c>
      <c r="Q89">
        <f t="shared" si="17"/>
        <v>3.6619999999999999</v>
      </c>
      <c r="R89" s="5">
        <f t="shared" si="16"/>
        <v>0</v>
      </c>
    </row>
    <row r="90" spans="1:18" x14ac:dyDescent="0.2">
      <c r="A90" s="6" t="s">
        <v>38</v>
      </c>
      <c r="B90" s="6" t="s">
        <v>570</v>
      </c>
      <c r="C90" t="s">
        <v>589</v>
      </c>
      <c r="D90" s="8" t="s">
        <v>21</v>
      </c>
      <c r="E90" t="s">
        <v>17</v>
      </c>
      <c r="F90" t="s">
        <v>18</v>
      </c>
      <c r="G90" s="9">
        <v>37073</v>
      </c>
      <c r="H90" s="10">
        <v>-620000</v>
      </c>
      <c r="I90" s="24">
        <v>0.45</v>
      </c>
      <c r="J90" s="47">
        <v>3.62</v>
      </c>
      <c r="K90">
        <v>0.45</v>
      </c>
      <c r="L90" s="8">
        <v>3.1819999999999999</v>
      </c>
      <c r="M90">
        <f t="shared" si="12"/>
        <v>620000</v>
      </c>
      <c r="N90" t="str">
        <f t="shared" si="13"/>
        <v>SELL</v>
      </c>
      <c r="O90" t="str">
        <f t="shared" si="14"/>
        <v>CALL</v>
      </c>
      <c r="P90" t="str">
        <f t="shared" si="15"/>
        <v>SELL - CALL</v>
      </c>
      <c r="Q90">
        <f t="shared" si="17"/>
        <v>3.6320000000000001</v>
      </c>
      <c r="R90" s="5">
        <f t="shared" si="16"/>
        <v>0</v>
      </c>
    </row>
    <row r="91" spans="1:18" x14ac:dyDescent="0.2">
      <c r="A91" s="6" t="s">
        <v>38</v>
      </c>
      <c r="B91" s="6" t="s">
        <v>570</v>
      </c>
      <c r="C91" t="s">
        <v>590</v>
      </c>
      <c r="D91" s="8" t="s">
        <v>21</v>
      </c>
      <c r="E91" t="s">
        <v>17</v>
      </c>
      <c r="F91" t="s">
        <v>20</v>
      </c>
      <c r="G91" s="9">
        <v>37073</v>
      </c>
      <c r="H91" s="10">
        <v>-620000</v>
      </c>
      <c r="I91" s="24">
        <v>0.45</v>
      </c>
      <c r="J91" s="47">
        <v>3.62</v>
      </c>
      <c r="K91">
        <v>0.45</v>
      </c>
      <c r="L91" s="8">
        <v>3.1819999999999999</v>
      </c>
      <c r="M91">
        <f t="shared" si="12"/>
        <v>620000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7"/>
        <v>3.6320000000000001</v>
      </c>
      <c r="R91" s="5">
        <f t="shared" si="16"/>
        <v>-7440.0000000000064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37073</v>
      </c>
      <c r="H92" s="10">
        <v>-620000</v>
      </c>
      <c r="I92" s="24">
        <v>0.3</v>
      </c>
      <c r="J92" s="47">
        <v>3.32</v>
      </c>
      <c r="K92">
        <v>0.125</v>
      </c>
      <c r="L92" s="8">
        <v>3.1819999999999999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7"/>
        <v>3.4819999999999998</v>
      </c>
      <c r="R92" s="5">
        <f t="shared" si="16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37073</v>
      </c>
      <c r="H93" s="10">
        <v>-620000</v>
      </c>
      <c r="I93" s="24">
        <v>0.27</v>
      </c>
      <c r="J93" s="47">
        <v>3.32</v>
      </c>
      <c r="K93">
        <v>0.125</v>
      </c>
      <c r="L93" s="8">
        <v>3.1819999999999999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7"/>
        <v>3.452</v>
      </c>
      <c r="R93" s="5">
        <f t="shared" si="16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37073</v>
      </c>
      <c r="H94" s="10">
        <v>620000</v>
      </c>
      <c r="I94" s="24">
        <v>6.5000000000000002E-2</v>
      </c>
      <c r="J94" s="47">
        <v>3.18</v>
      </c>
      <c r="K94">
        <v>8.0000000000000002E-3</v>
      </c>
      <c r="L94" s="8">
        <v>3.1819999999999999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7"/>
        <v>3.2469999999999999</v>
      </c>
      <c r="R94" s="5">
        <f t="shared" si="16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37073</v>
      </c>
      <c r="H95" s="10">
        <v>-1000000</v>
      </c>
      <c r="I95" s="24">
        <v>0.05</v>
      </c>
      <c r="J95" s="47">
        <v>3.18</v>
      </c>
      <c r="K95">
        <v>8.0000000000000002E-3</v>
      </c>
      <c r="L95" s="8">
        <v>3.1819999999999999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7"/>
        <v>3.2319999999999998</v>
      </c>
      <c r="R95" s="5">
        <f t="shared" si="16"/>
        <v>-51999.9999999996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37073</v>
      </c>
      <c r="H96" s="10">
        <v>500000</v>
      </c>
      <c r="I96" s="24">
        <v>0.2</v>
      </c>
      <c r="J96" s="47">
        <v>3.18</v>
      </c>
      <c r="K96">
        <v>8.0000000000000002E-3</v>
      </c>
      <c r="L96" s="8">
        <v>3.1819999999999999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7"/>
        <v>3.3820000000000001</v>
      </c>
      <c r="R96" s="5">
        <f t="shared" si="16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37073</v>
      </c>
      <c r="H97" s="10">
        <v>-1000000</v>
      </c>
      <c r="I97" s="24">
        <v>0.2</v>
      </c>
      <c r="J97" s="47">
        <v>3.18</v>
      </c>
      <c r="K97">
        <v>8.0000000000000002E-3</v>
      </c>
      <c r="L97" s="8">
        <v>3.1819999999999999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7"/>
        <v>3.3820000000000001</v>
      </c>
      <c r="R97" s="5">
        <f t="shared" si="16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37073</v>
      </c>
      <c r="H98" s="10">
        <v>620000</v>
      </c>
      <c r="I98" s="24">
        <v>0.2</v>
      </c>
      <c r="J98" s="47">
        <v>3.18</v>
      </c>
      <c r="K98">
        <v>8.0000000000000002E-3</v>
      </c>
      <c r="L98" s="8">
        <v>3.1819999999999999</v>
      </c>
      <c r="M98">
        <f t="shared" ref="M98:M125" si="18">ABS(H98)</f>
        <v>620000</v>
      </c>
      <c r="N98" t="str">
        <f t="shared" ref="N98:N125" si="19">IF(H98&gt;0,"BUY","SELL")</f>
        <v>BUY</v>
      </c>
      <c r="O98" t="str">
        <f t="shared" ref="O98:O125" si="20">IF(F98="C","CALL","PUT")</f>
        <v>CALL</v>
      </c>
      <c r="P98" t="str">
        <f t="shared" ref="P98:P125" si="21">CONCATENATE(N98," - ",O98)</f>
        <v>BUY - CALL</v>
      </c>
      <c r="Q98">
        <f t="shared" si="17"/>
        <v>3.3820000000000001</v>
      </c>
      <c r="R98" s="5">
        <f t="shared" ref="R98:R125" si="22">IF(P98="SELL - PUT",IF(J98-Q98&gt;0,0,(J98-Q98)*M98),IF(P98="BUY - CALL",IF(Q98-J98&gt;0,0,(J98-Q98)*M98),IF(P98="SELL - CALL",IF(Q98-J98&gt;0,0,(Q98-J98)*M98),IF(P98="BUY - PUT",IF(J98-Q98&gt;0,0,(Q98-J98)*M98)))))</f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37073</v>
      </c>
      <c r="H99" s="10">
        <v>-620000</v>
      </c>
      <c r="I99" s="24">
        <v>0.25</v>
      </c>
      <c r="J99" s="47">
        <v>3.18</v>
      </c>
      <c r="K99">
        <v>8.0000000000000002E-3</v>
      </c>
      <c r="L99" s="8">
        <v>3.1819999999999999</v>
      </c>
      <c r="M99">
        <f t="shared" si="18"/>
        <v>620000</v>
      </c>
      <c r="N99" t="str">
        <f t="shared" si="19"/>
        <v>SELL</v>
      </c>
      <c r="O99" t="str">
        <f t="shared" si="20"/>
        <v>CALL</v>
      </c>
      <c r="P99" t="str">
        <f t="shared" si="21"/>
        <v>SELL - CALL</v>
      </c>
      <c r="Q99">
        <f t="shared" ref="Q99:Q130" si="23">I99+L99</f>
        <v>3.4319999999999999</v>
      </c>
      <c r="R99" s="5">
        <f t="shared" si="22"/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37073</v>
      </c>
      <c r="H100" s="10">
        <v>620000</v>
      </c>
      <c r="I100" s="36">
        <v>0.25</v>
      </c>
      <c r="J100" s="47">
        <v>3.18</v>
      </c>
      <c r="K100">
        <v>8.0000000000000002E-3</v>
      </c>
      <c r="L100" s="8">
        <v>3.1819999999999999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3"/>
        <v>3.4319999999999999</v>
      </c>
      <c r="R100" s="5">
        <f t="shared" si="22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37073</v>
      </c>
      <c r="H101" s="10">
        <v>500000</v>
      </c>
      <c r="I101" s="24">
        <v>0.2</v>
      </c>
      <c r="J101" s="47">
        <v>3.18</v>
      </c>
      <c r="K101">
        <v>8.0000000000000002E-3</v>
      </c>
      <c r="L101" s="8">
        <v>3.1819999999999999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3"/>
        <v>3.3820000000000001</v>
      </c>
      <c r="R101" s="5">
        <f t="shared" si="22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37073</v>
      </c>
      <c r="H102" s="10">
        <v>-620000</v>
      </c>
      <c r="I102" s="24">
        <v>0.15</v>
      </c>
      <c r="J102" s="47">
        <v>3.18</v>
      </c>
      <c r="K102">
        <v>8.0000000000000002E-3</v>
      </c>
      <c r="L102" s="8">
        <v>3.1819999999999999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3"/>
        <v>3.3319999999999999</v>
      </c>
      <c r="R102" s="5">
        <f t="shared" si="22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37073</v>
      </c>
      <c r="H103" s="10">
        <v>-310000</v>
      </c>
      <c r="I103" s="24">
        <v>0.08</v>
      </c>
      <c r="J103" s="47">
        <v>3.18</v>
      </c>
      <c r="K103">
        <v>8.0000000000000002E-3</v>
      </c>
      <c r="L103" s="8">
        <v>3.1819999999999999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3"/>
        <v>3.262</v>
      </c>
      <c r="R103" s="5">
        <f t="shared" si="22"/>
        <v>-25419.999999999953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37073</v>
      </c>
      <c r="H104" s="10">
        <v>1000000</v>
      </c>
      <c r="I104" s="24">
        <v>0.12</v>
      </c>
      <c r="J104" s="47">
        <v>3.18</v>
      </c>
      <c r="K104">
        <v>8.0000000000000002E-3</v>
      </c>
      <c r="L104" s="8">
        <v>3.1819999999999999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3"/>
        <v>3.302</v>
      </c>
      <c r="R104" s="5">
        <f t="shared" si="22"/>
        <v>121999.99999999988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37073</v>
      </c>
      <c r="H105" s="10">
        <v>-155000</v>
      </c>
      <c r="I105" s="49">
        <v>0.18</v>
      </c>
      <c r="J105" s="47">
        <v>3.18</v>
      </c>
      <c r="K105">
        <v>8.0000000000000002E-3</v>
      </c>
      <c r="L105" s="8">
        <v>3.1819999999999999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3"/>
        <v>3.3620000000000001</v>
      </c>
      <c r="R105" s="5">
        <f t="shared" si="22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37073</v>
      </c>
      <c r="H106">
        <v>155000</v>
      </c>
      <c r="I106" s="49">
        <v>0.18</v>
      </c>
      <c r="J106" s="47">
        <v>3.18</v>
      </c>
      <c r="K106">
        <v>8.0000000000000002E-3</v>
      </c>
      <c r="L106" s="8">
        <v>3.1819999999999999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3"/>
        <v>3.3620000000000001</v>
      </c>
      <c r="R106" s="5">
        <f t="shared" si="22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37073</v>
      </c>
      <c r="H107" s="10">
        <v>1000000</v>
      </c>
      <c r="I107" s="49">
        <v>0.1</v>
      </c>
      <c r="J107" s="47">
        <v>3.18</v>
      </c>
      <c r="K107">
        <v>8.0000000000000002E-3</v>
      </c>
      <c r="L107" s="8">
        <v>3.1819999999999999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3"/>
        <v>3.282</v>
      </c>
      <c r="R107" s="5">
        <f t="shared" si="22"/>
        <v>101999.99999999987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37073</v>
      </c>
      <c r="H108" s="10">
        <v>-2000000</v>
      </c>
      <c r="I108" s="25">
        <v>0.105</v>
      </c>
      <c r="J108" s="47">
        <v>3.18</v>
      </c>
      <c r="K108">
        <v>8.0000000000000002E-3</v>
      </c>
      <c r="L108" s="8">
        <v>3.1819999999999999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3"/>
        <v>3.2869999999999999</v>
      </c>
      <c r="R108" s="5">
        <f t="shared" si="22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37073</v>
      </c>
      <c r="H109" s="10">
        <v>-170000</v>
      </c>
      <c r="I109" s="25">
        <v>5.75</v>
      </c>
      <c r="J109" s="47">
        <v>3.27</v>
      </c>
      <c r="K109">
        <v>0.06</v>
      </c>
      <c r="L109" s="8">
        <v>3.1819999999999999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3"/>
        <v>8.9320000000000004</v>
      </c>
      <c r="R109" s="5">
        <f t="shared" si="22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37073</v>
      </c>
      <c r="H110">
        <v>-500000</v>
      </c>
      <c r="I110">
        <v>1.5</v>
      </c>
      <c r="J110" s="47">
        <v>4.7</v>
      </c>
      <c r="K110">
        <v>1.63</v>
      </c>
      <c r="L110" s="8">
        <v>3.1819999999999999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3"/>
        <v>4.6820000000000004</v>
      </c>
      <c r="R110" s="5">
        <f t="shared" si="22"/>
        <v>-8999.9999999998963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37073</v>
      </c>
      <c r="H111" s="10">
        <v>-500000</v>
      </c>
      <c r="I111" s="23">
        <v>1.5</v>
      </c>
      <c r="J111" s="47">
        <v>4.7</v>
      </c>
      <c r="K111">
        <v>1.63</v>
      </c>
      <c r="L111" s="8">
        <v>3.1819999999999999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3"/>
        <v>4.6820000000000004</v>
      </c>
      <c r="R111" s="5">
        <f t="shared" si="22"/>
        <v>-8999.9999999998963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37073</v>
      </c>
      <c r="H112" s="10">
        <v>-500000</v>
      </c>
      <c r="I112">
        <v>1.5</v>
      </c>
      <c r="J112" s="47">
        <v>4.7</v>
      </c>
      <c r="K112">
        <v>1.63</v>
      </c>
      <c r="L112" s="8">
        <v>3.1819999999999999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3"/>
        <v>4.6820000000000004</v>
      </c>
      <c r="R112" s="5">
        <f t="shared" si="22"/>
        <v>-8999.9999999998963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37073</v>
      </c>
      <c r="H113" s="10">
        <v>500000</v>
      </c>
      <c r="I113" s="23">
        <v>1</v>
      </c>
      <c r="J113" s="47">
        <v>4.7</v>
      </c>
      <c r="K113">
        <v>1.63</v>
      </c>
      <c r="L113" s="8">
        <v>3.1819999999999999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3"/>
        <v>4.1820000000000004</v>
      </c>
      <c r="R113" s="5">
        <f t="shared" si="22"/>
        <v>258999.99999999988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37073</v>
      </c>
      <c r="H114">
        <v>1000000</v>
      </c>
      <c r="I114">
        <v>1.5</v>
      </c>
      <c r="J114" s="47">
        <v>4.7</v>
      </c>
      <c r="K114">
        <v>1.63</v>
      </c>
      <c r="L114" s="8">
        <v>3.1819999999999999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3"/>
        <v>4.6820000000000004</v>
      </c>
      <c r="R114" s="5">
        <f t="shared" si="22"/>
        <v>17999.999999999793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37073</v>
      </c>
      <c r="H115">
        <v>-500000</v>
      </c>
      <c r="I115">
        <v>1.5</v>
      </c>
      <c r="J115" s="47">
        <v>4.7</v>
      </c>
      <c r="K115">
        <v>1.63</v>
      </c>
      <c r="L115" s="8">
        <v>3.1819999999999999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3"/>
        <v>4.6820000000000004</v>
      </c>
      <c r="R115" s="5">
        <f t="shared" si="22"/>
        <v>-8999.9999999998963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37073</v>
      </c>
      <c r="H116">
        <v>700000</v>
      </c>
      <c r="I116">
        <v>2</v>
      </c>
      <c r="J116" s="47">
        <v>4.7</v>
      </c>
      <c r="K116">
        <v>1.63</v>
      </c>
      <c r="L116" s="8">
        <v>3.1819999999999999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3"/>
        <v>5.1820000000000004</v>
      </c>
      <c r="R116" s="5">
        <f t="shared" si="22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37073</v>
      </c>
      <c r="H117" s="10">
        <v>310000</v>
      </c>
      <c r="I117">
        <v>1</v>
      </c>
      <c r="J117" s="47">
        <v>4.7</v>
      </c>
      <c r="K117">
        <v>1.63</v>
      </c>
      <c r="L117" s="8">
        <v>3.1819999999999999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3"/>
        <v>4.1820000000000004</v>
      </c>
      <c r="R117" s="5">
        <f t="shared" si="22"/>
        <v>0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37073</v>
      </c>
      <c r="H118" s="10">
        <v>-310000</v>
      </c>
      <c r="I118">
        <v>2.25</v>
      </c>
      <c r="J118" s="47">
        <v>4.7</v>
      </c>
      <c r="K118">
        <v>1.63</v>
      </c>
      <c r="L118" s="8">
        <v>3.1819999999999999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3"/>
        <v>5.4320000000000004</v>
      </c>
      <c r="R118" s="5">
        <f t="shared" si="22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37073</v>
      </c>
      <c r="H119">
        <v>310000</v>
      </c>
      <c r="I119">
        <v>0.75</v>
      </c>
      <c r="J119" s="47">
        <v>4.7</v>
      </c>
      <c r="K119">
        <v>1.63</v>
      </c>
      <c r="L119" s="8">
        <v>3.1819999999999999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3"/>
        <v>3.9319999999999999</v>
      </c>
      <c r="R119" s="5">
        <f t="shared" si="22"/>
        <v>0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37073</v>
      </c>
      <c r="H120">
        <v>500000</v>
      </c>
      <c r="I120">
        <v>2.25</v>
      </c>
      <c r="J120" s="47">
        <v>4.7</v>
      </c>
      <c r="K120">
        <v>1.63</v>
      </c>
      <c r="L120" s="8">
        <v>3.1819999999999999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3"/>
        <v>5.4320000000000004</v>
      </c>
      <c r="R120" s="5">
        <f t="shared" si="22"/>
        <v>366000.00000000012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37073</v>
      </c>
      <c r="H121">
        <v>1000000</v>
      </c>
      <c r="I121">
        <v>5</v>
      </c>
      <c r="J121" s="47">
        <v>4.7</v>
      </c>
      <c r="K121">
        <v>1.63</v>
      </c>
      <c r="L121" s="8">
        <v>3.1819999999999999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3"/>
        <v>8.1820000000000004</v>
      </c>
      <c r="R121" s="5">
        <f t="shared" si="22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37073</v>
      </c>
      <c r="H122" s="10">
        <v>620000</v>
      </c>
      <c r="I122" s="23">
        <v>2.5</v>
      </c>
      <c r="J122" s="47">
        <v>4.7</v>
      </c>
      <c r="K122">
        <v>1.63</v>
      </c>
      <c r="L122" s="8">
        <v>3.1819999999999999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3"/>
        <v>5.6820000000000004</v>
      </c>
      <c r="R122" s="5">
        <f t="shared" si="22"/>
        <v>608840.00000000012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37073</v>
      </c>
      <c r="H123" s="10">
        <v>-310000</v>
      </c>
      <c r="I123">
        <v>4</v>
      </c>
      <c r="J123" s="47">
        <v>4.7</v>
      </c>
      <c r="K123">
        <v>1.63</v>
      </c>
      <c r="L123" s="8">
        <v>3.1819999999999999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3"/>
        <v>7.1820000000000004</v>
      </c>
      <c r="R123" s="5">
        <f t="shared" si="22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37073</v>
      </c>
      <c r="H124" s="10">
        <v>310000</v>
      </c>
      <c r="I124">
        <v>2.25</v>
      </c>
      <c r="J124" s="47">
        <v>4.7</v>
      </c>
      <c r="K124">
        <v>1.63</v>
      </c>
      <c r="L124" s="8">
        <v>3.1819999999999999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3"/>
        <v>5.4320000000000004</v>
      </c>
      <c r="R124" s="5">
        <f t="shared" si="22"/>
        <v>226920.00000000006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37073</v>
      </c>
      <c r="H125" s="10">
        <v>-155000</v>
      </c>
      <c r="I125">
        <v>5</v>
      </c>
      <c r="J125" s="47">
        <v>4.7</v>
      </c>
      <c r="K125">
        <v>1.63</v>
      </c>
      <c r="L125" s="8">
        <v>3.1819999999999999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3"/>
        <v>8.1820000000000004</v>
      </c>
      <c r="R125" s="5">
        <f t="shared" si="22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37073</v>
      </c>
      <c r="H126" s="10">
        <v>-310000</v>
      </c>
      <c r="I126">
        <v>5</v>
      </c>
      <c r="J126" s="47">
        <v>4.7</v>
      </c>
      <c r="K126">
        <v>1.63</v>
      </c>
      <c r="L126" s="8">
        <v>3.1819999999999999</v>
      </c>
      <c r="M126" s="50">
        <f>ABS(H126)</f>
        <v>310000</v>
      </c>
      <c r="N126" s="49" t="str">
        <f>IF(H126&gt;0,"BUY","SELL")</f>
        <v>SELL</v>
      </c>
      <c r="O126" s="49" t="str">
        <f>IF(F126="C","CALL","PUT")</f>
        <v>CALL</v>
      </c>
      <c r="P126" s="49" t="str">
        <f>CONCATENATE(N126," - ",O126)</f>
        <v>SELL - CALL</v>
      </c>
      <c r="Q126" s="49">
        <f t="shared" si="23"/>
        <v>8.1820000000000004</v>
      </c>
      <c r="R126" s="5">
        <f>IF(P126="SELL - PUT",IF(J126-Q126&gt;0,0,(J126-Q126)*M126),IF(P126="BUY - CALL",IF(Q126-J126&gt;0,0,(J126-Q126)*M126),IF(P126="SELL - CALL",IF(Q126-J126&gt;0,0,(Q126-J126)*M126),IF(P126="BUY - PUT",IF(J126-Q126&gt;0,0,(Q126-J126)*M126)))))</f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37073</v>
      </c>
      <c r="H127" s="10">
        <v>500000</v>
      </c>
      <c r="I127" s="23">
        <v>4</v>
      </c>
      <c r="J127" s="47">
        <v>4.7</v>
      </c>
      <c r="K127">
        <v>1.63</v>
      </c>
      <c r="L127" s="8">
        <v>3.1819999999999999</v>
      </c>
      <c r="M127" s="50">
        <f>ABS(H127)</f>
        <v>500000</v>
      </c>
      <c r="N127" s="49" t="str">
        <f>IF(H127&gt;0,"BUY","SELL")</f>
        <v>BUY</v>
      </c>
      <c r="O127" s="49" t="str">
        <f>IF(F127="C","CALL","PUT")</f>
        <v>CALL</v>
      </c>
      <c r="P127" s="49" t="str">
        <f>CONCATENATE(N127," - ",O127)</f>
        <v>BUY - CALL</v>
      </c>
      <c r="Q127" s="49">
        <f t="shared" si="23"/>
        <v>7.1820000000000004</v>
      </c>
      <c r="R127" s="5">
        <f>IF(P127="SELL - PUT",IF(J127-Q127&gt;0,0,(J127-Q127)*M127),IF(P127="BUY - CALL",IF(Q127-J127&gt;0,0,(J127-Q127)*M127),IF(P127="SELL - CALL",IF(Q127-J127&gt;0,0,(Q127-J127)*M127),IF(P127="BUY - PUT",IF(J127-Q127&gt;0,0,(Q127-J127)*M127)))))</f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37073</v>
      </c>
      <c r="H128" s="10">
        <v>-500000</v>
      </c>
      <c r="I128" s="23">
        <v>5</v>
      </c>
      <c r="J128" s="47">
        <v>4.7</v>
      </c>
      <c r="K128">
        <v>1.63</v>
      </c>
      <c r="L128" s="8">
        <v>3.1819999999999999</v>
      </c>
      <c r="M128" s="50">
        <f>ABS(H128)</f>
        <v>500000</v>
      </c>
      <c r="N128" s="49" t="str">
        <f>IF(H128&gt;0,"BUY","SELL")</f>
        <v>SELL</v>
      </c>
      <c r="O128" s="49" t="str">
        <f>IF(F128="C","CALL","PUT")</f>
        <v>CALL</v>
      </c>
      <c r="P128" s="49" t="str">
        <f>CONCATENATE(N128," - ",O128)</f>
        <v>SELL - CALL</v>
      </c>
      <c r="Q128" s="49">
        <f t="shared" si="23"/>
        <v>8.1820000000000004</v>
      </c>
      <c r="R128" s="5">
        <f>IF(P128="SELL - PUT",IF(J128-Q128&gt;0,0,(J128-Q128)*M128),IF(P128="BUY - CALL",IF(Q128-J128&gt;0,0,(J128-Q128)*M128),IF(P128="SELL - CALL",IF(Q128-J128&gt;0,0,(Q128-J128)*M128),IF(P128="BUY - PUT",IF(J128-Q128&gt;0,0,(Q128-J128)*M128)))))</f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37073</v>
      </c>
      <c r="H129" s="10">
        <v>310000</v>
      </c>
      <c r="I129">
        <v>5</v>
      </c>
      <c r="J129" s="47">
        <v>4.7</v>
      </c>
      <c r="K129">
        <v>1.63</v>
      </c>
      <c r="L129" s="8">
        <v>3.1819999999999999</v>
      </c>
      <c r="M129" s="50">
        <f>ABS(H129)</f>
        <v>310000</v>
      </c>
      <c r="N129" s="49" t="str">
        <f>IF(H129&gt;0,"BUY","SELL")</f>
        <v>BUY</v>
      </c>
      <c r="O129" s="49" t="str">
        <f>IF(F129="C","CALL","PUT")</f>
        <v>CALL</v>
      </c>
      <c r="P129" s="49" t="str">
        <f>CONCATENATE(N129," - ",O129)</f>
        <v>BUY - CALL</v>
      </c>
      <c r="Q129" s="49">
        <f t="shared" si="23"/>
        <v>8.1820000000000004</v>
      </c>
      <c r="R129" s="5">
        <f>IF(P129="SELL - PUT",IF(J129-Q129&gt;0,0,(J129-Q129)*M129),IF(P129="BUY - CALL",IF(Q129-J129&gt;0,0,(J129-Q129)*M129),IF(P129="SELL - CALL",IF(Q129-J129&gt;0,0,(Q129-J129)*M129),IF(P129="BUY - PUT",IF(J129-Q129&gt;0,0,(Q129-J129)*M129)))))</f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37073</v>
      </c>
      <c r="H130" s="10">
        <v>-155000</v>
      </c>
      <c r="I130">
        <v>5</v>
      </c>
      <c r="J130" s="47">
        <v>4.7</v>
      </c>
      <c r="K130">
        <v>1.63</v>
      </c>
      <c r="L130" s="8">
        <v>3.1819999999999999</v>
      </c>
      <c r="M130" s="50">
        <f>ABS(H130)</f>
        <v>155000</v>
      </c>
      <c r="N130" s="49" t="str">
        <f>IF(H130&gt;0,"BUY","SELL")</f>
        <v>SELL</v>
      </c>
      <c r="O130" s="49" t="str">
        <f>IF(F130="C","CALL","PUT")</f>
        <v>CALL</v>
      </c>
      <c r="P130" s="49" t="str">
        <f>CONCATENATE(N130," - ",O130)</f>
        <v>SELL - CALL</v>
      </c>
      <c r="Q130" s="49">
        <f t="shared" si="23"/>
        <v>8.1820000000000004</v>
      </c>
      <c r="R130" s="5">
        <f>IF(P130="SELL - PUT",IF(J130-Q130&gt;0,0,(J130-Q130)*M130),IF(P130="BUY - CALL",IF(Q130-J130&gt;0,0,(J130-Q130)*M130),IF(P130="SELL - CALL",IF(Q130-J130&gt;0,0,(Q130-J130)*M130),IF(P130="BUY - PUT",IF(J130-Q130&gt;0,0,(Q130-J130)*M130)))))</f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37073</v>
      </c>
      <c r="H131" s="30">
        <v>-310000</v>
      </c>
      <c r="I131" s="27">
        <v>3</v>
      </c>
      <c r="J131" s="47">
        <v>4.7</v>
      </c>
      <c r="K131">
        <v>1.63</v>
      </c>
      <c r="L131" s="8">
        <v>3.1819999999999999</v>
      </c>
      <c r="M131" s="50">
        <f t="shared" ref="M131:M188" si="24">ABS(H131)</f>
        <v>310000</v>
      </c>
      <c r="N131" s="49" t="str">
        <f t="shared" ref="N131:N188" si="25">IF(H131&gt;0,"BUY","SELL")</f>
        <v>SELL</v>
      </c>
      <c r="O131" s="49" t="str">
        <f t="shared" ref="O131:O188" si="26">IF(F131="C","CALL","PUT")</f>
        <v>CALL</v>
      </c>
      <c r="P131" s="49" t="str">
        <f t="shared" ref="P131:P188" si="27">CONCATENATE(N131," - ",O131)</f>
        <v>SELL - CALL</v>
      </c>
      <c r="Q131" s="49">
        <f t="shared" ref="Q131:Q188" si="28">I131+L131</f>
        <v>6.1820000000000004</v>
      </c>
      <c r="R131" s="5">
        <f t="shared" ref="R131:R188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37073</v>
      </c>
      <c r="H132" s="30">
        <v>-310000</v>
      </c>
      <c r="I132" s="27">
        <v>3</v>
      </c>
      <c r="J132" s="47">
        <v>4.7</v>
      </c>
      <c r="K132">
        <v>1.63</v>
      </c>
      <c r="L132" s="8">
        <v>3.1819999999999999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6.1820000000000004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37073</v>
      </c>
      <c r="H133" s="30">
        <v>-310000</v>
      </c>
      <c r="I133" s="27">
        <v>3</v>
      </c>
      <c r="J133" s="47">
        <v>4.7</v>
      </c>
      <c r="K133">
        <v>1.63</v>
      </c>
      <c r="L133" s="8">
        <v>3.1819999999999999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6.1820000000000004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37073</v>
      </c>
      <c r="H134" s="30">
        <v>310000</v>
      </c>
      <c r="I134" s="27">
        <v>2.25</v>
      </c>
      <c r="J134" s="47">
        <v>4.7</v>
      </c>
      <c r="K134">
        <v>1.63</v>
      </c>
      <c r="L134" s="8">
        <v>3.1819999999999999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5.4320000000000004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37073</v>
      </c>
      <c r="H135" s="30">
        <v>-310000</v>
      </c>
      <c r="I135" s="27">
        <v>4</v>
      </c>
      <c r="J135" s="47">
        <v>4.7</v>
      </c>
      <c r="K135">
        <v>1.63</v>
      </c>
      <c r="L135" s="8">
        <v>3.1819999999999999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7.1820000000000004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37073</v>
      </c>
      <c r="H136" s="30">
        <v>310000</v>
      </c>
      <c r="I136" s="27">
        <v>5</v>
      </c>
      <c r="J136" s="47">
        <v>4.7</v>
      </c>
      <c r="K136">
        <v>1.63</v>
      </c>
      <c r="L136" s="8">
        <v>3.1819999999999999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8.1820000000000004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37073</v>
      </c>
      <c r="H137" s="30">
        <v>-310000</v>
      </c>
      <c r="I137" s="27">
        <v>5</v>
      </c>
      <c r="J137" s="47">
        <v>4.7</v>
      </c>
      <c r="K137">
        <v>1.63</v>
      </c>
      <c r="L137" s="8">
        <v>3.1819999999999999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8.1820000000000004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37073</v>
      </c>
      <c r="H138" s="30">
        <v>-310000</v>
      </c>
      <c r="I138" s="27">
        <v>10</v>
      </c>
      <c r="J138" s="47">
        <v>4.7</v>
      </c>
      <c r="K138">
        <v>1.63</v>
      </c>
      <c r="L138" s="8">
        <v>3.1819999999999999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13.182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37073</v>
      </c>
      <c r="H139" s="30">
        <v>100000</v>
      </c>
      <c r="I139" s="27">
        <v>2</v>
      </c>
      <c r="J139" s="47">
        <v>4.7</v>
      </c>
      <c r="K139">
        <v>1.63</v>
      </c>
      <c r="L139" s="8">
        <v>3.1819999999999999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5.1820000000000004</v>
      </c>
      <c r="R139" s="5">
        <f t="shared" si="29"/>
        <v>48200.000000000022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37073</v>
      </c>
      <c r="H140" s="30">
        <v>140000</v>
      </c>
      <c r="I140" s="27">
        <v>2</v>
      </c>
      <c r="J140" s="47">
        <v>4.7</v>
      </c>
      <c r="K140">
        <v>1.63</v>
      </c>
      <c r="L140" s="8">
        <v>3.1819999999999999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5.1820000000000004</v>
      </c>
      <c r="R140" s="5">
        <f t="shared" si="29"/>
        <v>67480.000000000029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37073</v>
      </c>
      <c r="H141" s="30">
        <v>70000</v>
      </c>
      <c r="I141" s="27">
        <v>2</v>
      </c>
      <c r="J141" s="47">
        <v>4.7</v>
      </c>
      <c r="K141">
        <v>1.63</v>
      </c>
      <c r="L141" s="8">
        <v>3.1819999999999999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5.1820000000000004</v>
      </c>
      <c r="R141" s="5">
        <f t="shared" si="29"/>
        <v>33740.000000000015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37073</v>
      </c>
      <c r="H142" s="30">
        <v>-310000</v>
      </c>
      <c r="I142" s="27">
        <v>6</v>
      </c>
      <c r="J142" s="47">
        <v>4.7</v>
      </c>
      <c r="K142">
        <v>1.63</v>
      </c>
      <c r="L142" s="8">
        <v>3.1819999999999999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9.1820000000000004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37073</v>
      </c>
      <c r="H143" s="30">
        <v>110000</v>
      </c>
      <c r="I143" s="27">
        <v>2</v>
      </c>
      <c r="J143" s="47">
        <v>4.7</v>
      </c>
      <c r="K143">
        <v>1.63</v>
      </c>
      <c r="L143" s="8">
        <v>3.1819999999999999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5.1820000000000004</v>
      </c>
      <c r="R143" s="5">
        <f t="shared" si="29"/>
        <v>53020.000000000022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37073</v>
      </c>
      <c r="H144" s="30">
        <v>150000</v>
      </c>
      <c r="I144" s="27">
        <v>2</v>
      </c>
      <c r="J144" s="47">
        <v>4.7</v>
      </c>
      <c r="K144">
        <v>1.63</v>
      </c>
      <c r="L144" s="8">
        <v>3.1819999999999999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5.1820000000000004</v>
      </c>
      <c r="R144" s="5">
        <f t="shared" si="29"/>
        <v>72300.000000000029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37073</v>
      </c>
      <c r="H145" s="30">
        <v>50000</v>
      </c>
      <c r="I145" s="27">
        <v>2</v>
      </c>
      <c r="J145" s="47">
        <v>4.7</v>
      </c>
      <c r="K145">
        <v>1.63</v>
      </c>
      <c r="L145" s="8">
        <v>3.1819999999999999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5.1820000000000004</v>
      </c>
      <c r="R145" s="5">
        <f t="shared" si="29"/>
        <v>24100.000000000011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37073</v>
      </c>
      <c r="H146" s="30">
        <v>-310000</v>
      </c>
      <c r="I146" s="27">
        <v>6</v>
      </c>
      <c r="J146" s="47">
        <v>4.7</v>
      </c>
      <c r="K146">
        <v>1.63</v>
      </c>
      <c r="L146" s="8">
        <v>3.1819999999999999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9.1820000000000004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37073</v>
      </c>
      <c r="H147" s="30">
        <v>310000</v>
      </c>
      <c r="I147" s="27">
        <v>10</v>
      </c>
      <c r="J147" s="47">
        <v>4.7</v>
      </c>
      <c r="K147">
        <v>1.63</v>
      </c>
      <c r="L147" s="8">
        <v>3.1819999999999999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13.182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37073</v>
      </c>
      <c r="H148" s="30">
        <v>-210000</v>
      </c>
      <c r="I148" s="27">
        <v>2</v>
      </c>
      <c r="J148" s="47">
        <v>4.7</v>
      </c>
      <c r="K148">
        <v>1.63</v>
      </c>
      <c r="L148" s="8">
        <v>3.1819999999999999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5.1820000000000004</v>
      </c>
      <c r="R148" s="5">
        <f t="shared" si="29"/>
        <v>-101220.00000000004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37073</v>
      </c>
      <c r="H149" s="30">
        <v>-290000</v>
      </c>
      <c r="I149" s="27">
        <v>2</v>
      </c>
      <c r="J149" s="47">
        <v>4.7</v>
      </c>
      <c r="K149">
        <v>1.63</v>
      </c>
      <c r="L149" s="8">
        <v>3.1819999999999999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5.1820000000000004</v>
      </c>
      <c r="R149" s="5">
        <f t="shared" si="29"/>
        <v>-139780.00000000006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37073</v>
      </c>
      <c r="H150" s="30">
        <v>-120000</v>
      </c>
      <c r="I150" s="27">
        <v>2</v>
      </c>
      <c r="J150" s="47">
        <v>4.7</v>
      </c>
      <c r="K150">
        <v>1.63</v>
      </c>
      <c r="L150" s="8">
        <v>3.1819999999999999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5.1820000000000004</v>
      </c>
      <c r="R150" s="5">
        <f t="shared" si="29"/>
        <v>-57840.000000000022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37073</v>
      </c>
      <c r="H151" s="30">
        <v>-310000</v>
      </c>
      <c r="I151" s="27">
        <v>15</v>
      </c>
      <c r="J151" s="47">
        <v>4.7</v>
      </c>
      <c r="K151">
        <v>1.63</v>
      </c>
      <c r="L151" s="8">
        <v>3.1819999999999999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18.181999999999999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37073</v>
      </c>
      <c r="H152" s="30">
        <v>-310000</v>
      </c>
      <c r="I152" s="27">
        <v>4.5</v>
      </c>
      <c r="J152" s="47">
        <v>4.7</v>
      </c>
      <c r="K152">
        <v>1.63</v>
      </c>
      <c r="L152" s="8">
        <v>3.1819999999999999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7.6820000000000004</v>
      </c>
      <c r="R152" s="5">
        <f t="shared" si="29"/>
        <v>-924420.00000000012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37073</v>
      </c>
      <c r="H153" s="30">
        <v>155000</v>
      </c>
      <c r="I153" s="27">
        <v>15</v>
      </c>
      <c r="J153" s="47">
        <v>4.7</v>
      </c>
      <c r="K153">
        <v>1.63</v>
      </c>
      <c r="L153" s="8">
        <v>3.1819999999999999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18.181999999999999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37073</v>
      </c>
      <c r="H154" s="30">
        <v>-310000</v>
      </c>
      <c r="I154" s="27">
        <v>5</v>
      </c>
      <c r="J154" s="47">
        <v>4.7</v>
      </c>
      <c r="K154">
        <v>1.63</v>
      </c>
      <c r="L154" s="8">
        <v>3.1819999999999999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8.1820000000000004</v>
      </c>
      <c r="R154" s="5">
        <f t="shared" si="29"/>
        <v>-1079420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37073</v>
      </c>
      <c r="H155" s="30">
        <v>-310000</v>
      </c>
      <c r="I155" s="27">
        <v>20</v>
      </c>
      <c r="J155" s="47">
        <v>4.7</v>
      </c>
      <c r="K155">
        <v>1.63</v>
      </c>
      <c r="L155" s="8">
        <v>3.1819999999999999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23.181999999999999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37073</v>
      </c>
      <c r="H156" s="30">
        <v>-310000</v>
      </c>
      <c r="I156" s="27">
        <v>20</v>
      </c>
      <c r="J156" s="47">
        <v>4.7</v>
      </c>
      <c r="K156">
        <v>1.63</v>
      </c>
      <c r="L156" s="8">
        <v>3.1819999999999999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23.181999999999999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37073</v>
      </c>
      <c r="H157" s="30">
        <v>-155000</v>
      </c>
      <c r="I157" s="27">
        <v>10</v>
      </c>
      <c r="J157" s="47">
        <v>4.7</v>
      </c>
      <c r="K157">
        <v>1.63</v>
      </c>
      <c r="L157" s="8">
        <v>3.1819999999999999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13.182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37073</v>
      </c>
      <c r="H158" s="10">
        <v>-310000</v>
      </c>
      <c r="I158">
        <v>6</v>
      </c>
      <c r="J158" s="47">
        <v>4.7</v>
      </c>
      <c r="K158">
        <v>1.63</v>
      </c>
      <c r="L158" s="8">
        <v>3.1819999999999999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9.1820000000000004</v>
      </c>
      <c r="R158" s="5">
        <f t="shared" si="29"/>
        <v>-1389420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37073</v>
      </c>
      <c r="H159" s="10">
        <v>500000</v>
      </c>
      <c r="I159">
        <v>7</v>
      </c>
      <c r="J159" s="47">
        <v>4.7</v>
      </c>
      <c r="K159">
        <v>1.63</v>
      </c>
      <c r="L159" s="8">
        <v>3.1819999999999999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10.182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37073</v>
      </c>
      <c r="H160" s="10">
        <v>310000</v>
      </c>
      <c r="I160">
        <v>8</v>
      </c>
      <c r="J160" s="47">
        <v>4.7</v>
      </c>
      <c r="K160">
        <v>1.63</v>
      </c>
      <c r="L160" s="8">
        <v>3.1819999999999999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11.182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37073</v>
      </c>
      <c r="H161" s="10">
        <v>155000</v>
      </c>
      <c r="I161">
        <v>8</v>
      </c>
      <c r="J161" s="47">
        <v>4.7</v>
      </c>
      <c r="K161">
        <v>1.63</v>
      </c>
      <c r="L161" s="8">
        <v>3.1819999999999999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11.182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37073</v>
      </c>
      <c r="H162" s="10">
        <v>620000</v>
      </c>
      <c r="I162">
        <v>6</v>
      </c>
      <c r="J162" s="47">
        <v>4.7</v>
      </c>
      <c r="K162">
        <v>1.63</v>
      </c>
      <c r="L162" s="8">
        <v>3.1819999999999999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9.1820000000000004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37073</v>
      </c>
      <c r="H163" s="10">
        <v>-620000</v>
      </c>
      <c r="I163">
        <v>10</v>
      </c>
      <c r="J163" s="47">
        <v>4.7</v>
      </c>
      <c r="K163">
        <v>1.63</v>
      </c>
      <c r="L163" s="8">
        <v>3.1819999999999999</v>
      </c>
      <c r="M163" s="50">
        <f t="shared" si="24"/>
        <v>620000</v>
      </c>
      <c r="N163" s="49" t="str">
        <f t="shared" si="25"/>
        <v>SELL</v>
      </c>
      <c r="O163" s="49" t="str">
        <f t="shared" si="26"/>
        <v>CALL</v>
      </c>
      <c r="P163" s="49" t="str">
        <f t="shared" si="27"/>
        <v>SELL - CALL</v>
      </c>
      <c r="Q163" s="49">
        <f t="shared" si="28"/>
        <v>13.182</v>
      </c>
      <c r="R163" s="5">
        <f t="shared" si="29"/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37073</v>
      </c>
      <c r="H164">
        <v>310000</v>
      </c>
      <c r="I164">
        <v>7</v>
      </c>
      <c r="J164" s="47">
        <v>4.7</v>
      </c>
      <c r="K164">
        <v>1.63</v>
      </c>
      <c r="L164" s="8">
        <v>3.1819999999999999</v>
      </c>
      <c r="M164" s="50">
        <f t="shared" si="24"/>
        <v>310000</v>
      </c>
      <c r="N164" s="49" t="str">
        <f t="shared" si="25"/>
        <v>BUY</v>
      </c>
      <c r="O164" s="49" t="str">
        <f t="shared" si="26"/>
        <v>CALL</v>
      </c>
      <c r="P164" s="49" t="str">
        <f t="shared" si="27"/>
        <v>BUY - CALL</v>
      </c>
      <c r="Q164" s="49">
        <f t="shared" si="28"/>
        <v>10.182</v>
      </c>
      <c r="R164" s="5">
        <f t="shared" si="29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37073</v>
      </c>
      <c r="H165" s="30">
        <v>310000</v>
      </c>
      <c r="I165" s="27">
        <v>6</v>
      </c>
      <c r="J165" s="47">
        <v>4.7</v>
      </c>
      <c r="K165">
        <v>1.63</v>
      </c>
      <c r="L165" s="8">
        <v>3.1819999999999999</v>
      </c>
      <c r="M165" s="50">
        <f t="shared" si="24"/>
        <v>310000</v>
      </c>
      <c r="N165" s="49" t="str">
        <f t="shared" si="25"/>
        <v>BUY</v>
      </c>
      <c r="O165" s="49" t="str">
        <f t="shared" si="26"/>
        <v>CALL</v>
      </c>
      <c r="P165" s="49" t="str">
        <f t="shared" si="27"/>
        <v>BUY - CALL</v>
      </c>
      <c r="Q165" s="49">
        <f t="shared" si="28"/>
        <v>9.1820000000000004</v>
      </c>
      <c r="R165" s="5">
        <f t="shared" si="29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37073</v>
      </c>
      <c r="H166" s="30">
        <v>-310000</v>
      </c>
      <c r="I166" s="27">
        <v>10</v>
      </c>
      <c r="J166" s="47">
        <v>4.7</v>
      </c>
      <c r="K166">
        <v>1.63</v>
      </c>
      <c r="L166" s="8">
        <v>3.1819999999999999</v>
      </c>
      <c r="M166" s="50">
        <f t="shared" si="24"/>
        <v>310000</v>
      </c>
      <c r="N166" s="49" t="str">
        <f t="shared" si="25"/>
        <v>SELL</v>
      </c>
      <c r="O166" s="49" t="str">
        <f t="shared" si="26"/>
        <v>CALL</v>
      </c>
      <c r="P166" s="49" t="str">
        <f t="shared" si="27"/>
        <v>SELL - CALL</v>
      </c>
      <c r="Q166" s="49">
        <f t="shared" si="28"/>
        <v>13.182</v>
      </c>
      <c r="R166" s="5">
        <f t="shared" si="29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37073</v>
      </c>
      <c r="H167" s="10">
        <v>155000</v>
      </c>
      <c r="I167" s="23">
        <v>15</v>
      </c>
      <c r="J167" s="47">
        <v>4.7</v>
      </c>
      <c r="K167">
        <v>1.63</v>
      </c>
      <c r="L167" s="8">
        <v>3.1819999999999999</v>
      </c>
      <c r="M167" s="50">
        <f t="shared" si="24"/>
        <v>155000</v>
      </c>
      <c r="N167" s="49" t="str">
        <f t="shared" si="25"/>
        <v>BUY</v>
      </c>
      <c r="O167" s="49" t="str">
        <f t="shared" si="26"/>
        <v>CALL</v>
      </c>
      <c r="P167" s="49" t="str">
        <f t="shared" si="27"/>
        <v>BUY - CALL</v>
      </c>
      <c r="Q167" s="49">
        <f t="shared" si="28"/>
        <v>18.181999999999999</v>
      </c>
      <c r="R167" s="5">
        <f t="shared" si="29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37073</v>
      </c>
      <c r="H168" s="10">
        <v>-310000</v>
      </c>
      <c r="I168" s="23">
        <v>8</v>
      </c>
      <c r="J168" s="47">
        <v>4.7</v>
      </c>
      <c r="K168">
        <v>1.63</v>
      </c>
      <c r="L168" s="8">
        <v>3.1819999999999999</v>
      </c>
      <c r="M168" s="50">
        <f t="shared" si="24"/>
        <v>310000</v>
      </c>
      <c r="N168" s="49" t="str">
        <f t="shared" si="25"/>
        <v>SELL</v>
      </c>
      <c r="O168" s="49" t="str">
        <f t="shared" si="26"/>
        <v>CALL</v>
      </c>
      <c r="P168" s="49" t="str">
        <f t="shared" si="27"/>
        <v>SELL - CALL</v>
      </c>
      <c r="Q168" s="49">
        <f t="shared" si="28"/>
        <v>11.182</v>
      </c>
      <c r="R168" s="5">
        <f t="shared" si="29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37073</v>
      </c>
      <c r="H169" s="10">
        <v>310000</v>
      </c>
      <c r="I169">
        <v>10</v>
      </c>
      <c r="J169" s="47">
        <v>4.7</v>
      </c>
      <c r="K169">
        <v>1.63</v>
      </c>
      <c r="L169" s="8">
        <v>3.1819999999999999</v>
      </c>
      <c r="M169" s="50">
        <f t="shared" si="24"/>
        <v>310000</v>
      </c>
      <c r="N169" s="49" t="str">
        <f t="shared" si="25"/>
        <v>BUY</v>
      </c>
      <c r="O169" s="49" t="str">
        <f t="shared" si="26"/>
        <v>CALL</v>
      </c>
      <c r="P169" s="49" t="str">
        <f t="shared" si="27"/>
        <v>BUY - CALL</v>
      </c>
      <c r="Q169" s="49">
        <f t="shared" si="28"/>
        <v>13.182</v>
      </c>
      <c r="R169" s="5">
        <f t="shared" si="29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37073</v>
      </c>
      <c r="H170" s="10">
        <v>-500000</v>
      </c>
      <c r="I170" s="23">
        <v>10</v>
      </c>
      <c r="J170" s="47">
        <v>4.7</v>
      </c>
      <c r="K170">
        <v>1.63</v>
      </c>
      <c r="L170" s="8">
        <v>3.1819999999999999</v>
      </c>
      <c r="M170" s="50">
        <f t="shared" si="24"/>
        <v>500000</v>
      </c>
      <c r="N170" s="49" t="str">
        <f t="shared" si="25"/>
        <v>SELL</v>
      </c>
      <c r="O170" s="49" t="str">
        <f t="shared" si="26"/>
        <v>CALL</v>
      </c>
      <c r="P170" s="49" t="str">
        <f t="shared" si="27"/>
        <v>SELL - CALL</v>
      </c>
      <c r="Q170" s="49">
        <f t="shared" si="28"/>
        <v>13.182</v>
      </c>
      <c r="R170" s="5">
        <f t="shared" si="29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37073</v>
      </c>
      <c r="H171" s="10">
        <v>500000</v>
      </c>
      <c r="I171" s="23">
        <v>7</v>
      </c>
      <c r="J171" s="47">
        <v>4.7</v>
      </c>
      <c r="K171">
        <v>1.63</v>
      </c>
      <c r="L171" s="8">
        <v>3.1819999999999999</v>
      </c>
      <c r="M171" s="50">
        <f t="shared" si="24"/>
        <v>500000</v>
      </c>
      <c r="N171" s="49" t="str">
        <f t="shared" si="25"/>
        <v>BUY</v>
      </c>
      <c r="O171" s="49" t="str">
        <f t="shared" si="26"/>
        <v>CALL</v>
      </c>
      <c r="P171" s="49" t="str">
        <f t="shared" si="27"/>
        <v>BUY - CALL</v>
      </c>
      <c r="Q171" s="49">
        <f t="shared" si="28"/>
        <v>10.182</v>
      </c>
      <c r="R171" s="5">
        <f t="shared" si="29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37073</v>
      </c>
      <c r="H172" s="10">
        <v>-500000</v>
      </c>
      <c r="I172">
        <v>5</v>
      </c>
      <c r="J172" s="47">
        <v>4.7</v>
      </c>
      <c r="K172">
        <v>1.63</v>
      </c>
      <c r="L172" s="8">
        <v>3.1819999999999999</v>
      </c>
      <c r="M172" s="50">
        <f t="shared" si="24"/>
        <v>500000</v>
      </c>
      <c r="N172" s="49" t="str">
        <f t="shared" si="25"/>
        <v>SELL</v>
      </c>
      <c r="O172" s="49" t="str">
        <f t="shared" si="26"/>
        <v>PUT</v>
      </c>
      <c r="P172" s="49" t="str">
        <f t="shared" si="27"/>
        <v>SELL - PUT</v>
      </c>
      <c r="Q172" s="49">
        <f t="shared" si="28"/>
        <v>8.1820000000000004</v>
      </c>
      <c r="R172" s="5">
        <f t="shared" si="29"/>
        <v>-1741000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37073</v>
      </c>
      <c r="H173" s="10">
        <v>310000</v>
      </c>
      <c r="I173">
        <v>6</v>
      </c>
      <c r="J173" s="47">
        <v>4.7</v>
      </c>
      <c r="K173">
        <v>1.63</v>
      </c>
      <c r="L173" s="8">
        <v>3.1819999999999999</v>
      </c>
      <c r="M173" s="50">
        <f t="shared" si="24"/>
        <v>310000</v>
      </c>
      <c r="N173" s="49" t="str">
        <f t="shared" si="25"/>
        <v>BUY</v>
      </c>
      <c r="O173" s="49" t="str">
        <f t="shared" si="26"/>
        <v>PUT</v>
      </c>
      <c r="P173" s="49" t="str">
        <f t="shared" si="27"/>
        <v>BUY - PUT</v>
      </c>
      <c r="Q173" s="49">
        <f t="shared" si="28"/>
        <v>9.1820000000000004</v>
      </c>
      <c r="R173" s="5">
        <f t="shared" si="29"/>
        <v>1389420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37073</v>
      </c>
      <c r="H174" s="10">
        <v>-300000</v>
      </c>
      <c r="I174" s="23">
        <v>15</v>
      </c>
      <c r="J174" s="47">
        <v>4.7</v>
      </c>
      <c r="K174">
        <v>1.63</v>
      </c>
      <c r="L174" s="8">
        <v>3.1819999999999999</v>
      </c>
      <c r="M174" s="50">
        <f t="shared" si="24"/>
        <v>300000</v>
      </c>
      <c r="N174" s="49" t="str">
        <f t="shared" si="25"/>
        <v>SELL</v>
      </c>
      <c r="O174" s="49" t="str">
        <f t="shared" si="26"/>
        <v>CALL</v>
      </c>
      <c r="P174" s="49" t="str">
        <f t="shared" si="27"/>
        <v>SELL - CALL</v>
      </c>
      <c r="Q174" s="49">
        <f t="shared" si="28"/>
        <v>18.181999999999999</v>
      </c>
      <c r="R174" s="5">
        <f t="shared" si="29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37073</v>
      </c>
      <c r="H175" s="10">
        <v>300000</v>
      </c>
      <c r="I175" s="23">
        <v>7</v>
      </c>
      <c r="J175" s="47">
        <v>4.7</v>
      </c>
      <c r="K175">
        <v>1.63</v>
      </c>
      <c r="L175" s="8">
        <v>3.1819999999999999</v>
      </c>
      <c r="M175" s="50">
        <f t="shared" si="24"/>
        <v>300000</v>
      </c>
      <c r="N175" s="49" t="str">
        <f t="shared" si="25"/>
        <v>BUY</v>
      </c>
      <c r="O175" s="49" t="str">
        <f t="shared" si="26"/>
        <v>CALL</v>
      </c>
      <c r="P175" s="49" t="str">
        <f t="shared" si="27"/>
        <v>BUY - CALL</v>
      </c>
      <c r="Q175" s="49">
        <f t="shared" si="28"/>
        <v>10.182</v>
      </c>
      <c r="R175" s="5">
        <f t="shared" si="29"/>
        <v>0</v>
      </c>
    </row>
    <row r="176" spans="1:18" x14ac:dyDescent="0.2">
      <c r="A176" t="s">
        <v>646</v>
      </c>
      <c r="B176" t="s">
        <v>570</v>
      </c>
      <c r="C176" t="s">
        <v>647</v>
      </c>
      <c r="D176" s="8" t="s">
        <v>35</v>
      </c>
      <c r="E176" t="s">
        <v>17</v>
      </c>
      <c r="F176" t="s">
        <v>18</v>
      </c>
      <c r="G176" s="9">
        <v>37073</v>
      </c>
      <c r="H176" s="10">
        <v>-310000</v>
      </c>
      <c r="I176" s="23">
        <v>7</v>
      </c>
      <c r="J176" s="47">
        <v>4.7</v>
      </c>
      <c r="K176">
        <v>1.63</v>
      </c>
      <c r="L176" s="8">
        <v>3.1819999999999999</v>
      </c>
      <c r="M176" s="50">
        <f t="shared" si="24"/>
        <v>310000</v>
      </c>
      <c r="N176" s="49" t="str">
        <f t="shared" si="25"/>
        <v>SELL</v>
      </c>
      <c r="O176" s="49" t="str">
        <f t="shared" si="26"/>
        <v>CALL</v>
      </c>
      <c r="P176" s="49" t="str">
        <f t="shared" si="27"/>
        <v>SELL - CALL</v>
      </c>
      <c r="Q176" s="49">
        <f t="shared" si="28"/>
        <v>10.182</v>
      </c>
      <c r="R176" s="5">
        <f t="shared" si="29"/>
        <v>0</v>
      </c>
    </row>
    <row r="177" spans="1:18" x14ac:dyDescent="0.2">
      <c r="A177" t="s">
        <v>320</v>
      </c>
      <c r="B177" t="s">
        <v>570</v>
      </c>
      <c r="C177" t="s">
        <v>648</v>
      </c>
      <c r="D177" s="8" t="s">
        <v>35</v>
      </c>
      <c r="E177" t="s">
        <v>17</v>
      </c>
      <c r="F177" t="s">
        <v>18</v>
      </c>
      <c r="G177" s="9">
        <v>37073</v>
      </c>
      <c r="H177">
        <v>310000</v>
      </c>
      <c r="I177">
        <v>4.5</v>
      </c>
      <c r="J177" s="47">
        <v>4.7</v>
      </c>
      <c r="K177">
        <v>1.63</v>
      </c>
      <c r="L177" s="8">
        <v>3.1819999999999999</v>
      </c>
      <c r="M177" s="50">
        <f t="shared" si="24"/>
        <v>310000</v>
      </c>
      <c r="N177" s="49" t="str">
        <f t="shared" si="25"/>
        <v>BUY</v>
      </c>
      <c r="O177" s="49" t="str">
        <f t="shared" si="26"/>
        <v>CALL</v>
      </c>
      <c r="P177" s="49" t="str">
        <f t="shared" si="27"/>
        <v>BUY - CALL</v>
      </c>
      <c r="Q177" s="49">
        <f t="shared" si="28"/>
        <v>7.6820000000000004</v>
      </c>
      <c r="R177" s="5">
        <f t="shared" si="29"/>
        <v>0</v>
      </c>
    </row>
    <row r="178" spans="1:18" x14ac:dyDescent="0.2">
      <c r="A178" s="6" t="s">
        <v>320</v>
      </c>
      <c r="B178" s="6" t="s">
        <v>570</v>
      </c>
      <c r="C178" t="s">
        <v>649</v>
      </c>
      <c r="D178" s="8" t="s">
        <v>35</v>
      </c>
      <c r="E178" t="s">
        <v>17</v>
      </c>
      <c r="F178" t="s">
        <v>18</v>
      </c>
      <c r="G178" s="9">
        <v>37073</v>
      </c>
      <c r="H178" s="10">
        <v>-620000</v>
      </c>
      <c r="I178">
        <v>8</v>
      </c>
      <c r="J178" s="47">
        <v>4.7</v>
      </c>
      <c r="K178">
        <v>1.63</v>
      </c>
      <c r="L178" s="8">
        <v>3.1819999999999999</v>
      </c>
      <c r="M178" s="50">
        <f t="shared" si="24"/>
        <v>620000</v>
      </c>
      <c r="N178" s="49" t="str">
        <f t="shared" si="25"/>
        <v>SELL</v>
      </c>
      <c r="O178" s="49" t="str">
        <f t="shared" si="26"/>
        <v>CALL</v>
      </c>
      <c r="P178" s="49" t="str">
        <f t="shared" si="27"/>
        <v>SELL - CALL</v>
      </c>
      <c r="Q178" s="49">
        <f t="shared" si="28"/>
        <v>11.182</v>
      </c>
      <c r="R178" s="5">
        <f t="shared" si="29"/>
        <v>0</v>
      </c>
    </row>
    <row r="179" spans="1:18" x14ac:dyDescent="0.2">
      <c r="A179" s="26" t="s">
        <v>650</v>
      </c>
      <c r="B179" s="26" t="s">
        <v>576</v>
      </c>
      <c r="C179" s="27" t="s">
        <v>651</v>
      </c>
      <c r="D179" s="28" t="s">
        <v>35</v>
      </c>
      <c r="E179" s="27" t="s">
        <v>17</v>
      </c>
      <c r="F179" s="27" t="s">
        <v>18</v>
      </c>
      <c r="G179" s="29">
        <v>37073</v>
      </c>
      <c r="H179" s="30">
        <v>-310000</v>
      </c>
      <c r="I179" s="27">
        <v>6</v>
      </c>
      <c r="J179" s="47">
        <v>4.7</v>
      </c>
      <c r="K179">
        <v>1.63</v>
      </c>
      <c r="L179" s="8">
        <v>3.1819999999999999</v>
      </c>
      <c r="M179" s="50">
        <f t="shared" si="24"/>
        <v>310000</v>
      </c>
      <c r="N179" s="49" t="str">
        <f t="shared" si="25"/>
        <v>SELL</v>
      </c>
      <c r="O179" s="49" t="str">
        <f t="shared" si="26"/>
        <v>CALL</v>
      </c>
      <c r="P179" s="49" t="str">
        <f t="shared" si="27"/>
        <v>SELL - CALL</v>
      </c>
      <c r="Q179" s="49">
        <f t="shared" si="28"/>
        <v>9.1820000000000004</v>
      </c>
      <c r="R179" s="5">
        <f t="shared" si="29"/>
        <v>0</v>
      </c>
    </row>
    <row r="180" spans="1:18" x14ac:dyDescent="0.2">
      <c r="A180" s="26" t="s">
        <v>558</v>
      </c>
      <c r="B180" s="26" t="s">
        <v>570</v>
      </c>
      <c r="C180" s="27" t="s">
        <v>652</v>
      </c>
      <c r="D180" s="28" t="s">
        <v>35</v>
      </c>
      <c r="E180" s="27" t="s">
        <v>17</v>
      </c>
      <c r="F180" s="27" t="s">
        <v>20</v>
      </c>
      <c r="G180" s="29">
        <v>37073</v>
      </c>
      <c r="H180" s="30">
        <v>310000</v>
      </c>
      <c r="I180" s="27">
        <v>3</v>
      </c>
      <c r="J180" s="47">
        <v>4.7</v>
      </c>
      <c r="K180">
        <v>1.63</v>
      </c>
      <c r="L180" s="8">
        <v>3.1819999999999999</v>
      </c>
      <c r="M180" s="50">
        <f t="shared" si="24"/>
        <v>310000</v>
      </c>
      <c r="N180" s="49" t="str">
        <f t="shared" si="25"/>
        <v>BUY</v>
      </c>
      <c r="O180" s="49" t="str">
        <f t="shared" si="26"/>
        <v>PUT</v>
      </c>
      <c r="P180" s="49" t="str">
        <f t="shared" si="27"/>
        <v>BUY - PUT</v>
      </c>
      <c r="Q180" s="49">
        <f t="shared" si="28"/>
        <v>6.1820000000000004</v>
      </c>
      <c r="R180" s="5">
        <f t="shared" si="29"/>
        <v>459420.00000000006</v>
      </c>
    </row>
    <row r="181" spans="1:18" x14ac:dyDescent="0.2">
      <c r="A181" s="26" t="s">
        <v>320</v>
      </c>
      <c r="B181" s="26" t="s">
        <v>570</v>
      </c>
      <c r="C181" s="27" t="s">
        <v>653</v>
      </c>
      <c r="D181" s="28" t="s">
        <v>35</v>
      </c>
      <c r="E181" s="27" t="s">
        <v>17</v>
      </c>
      <c r="F181" s="27" t="s">
        <v>18</v>
      </c>
      <c r="G181" s="29">
        <v>37073</v>
      </c>
      <c r="H181" s="30">
        <v>-155000</v>
      </c>
      <c r="I181" s="27">
        <v>10</v>
      </c>
      <c r="J181" s="47">
        <v>4.7</v>
      </c>
      <c r="K181">
        <v>1.63</v>
      </c>
      <c r="L181" s="8">
        <v>3.1819999999999999</v>
      </c>
      <c r="M181" s="50">
        <f t="shared" si="24"/>
        <v>155000</v>
      </c>
      <c r="N181" s="49" t="str">
        <f t="shared" si="25"/>
        <v>SELL</v>
      </c>
      <c r="O181" s="49" t="str">
        <f t="shared" si="26"/>
        <v>CALL</v>
      </c>
      <c r="P181" s="49" t="str">
        <f t="shared" si="27"/>
        <v>SELL - CALL</v>
      </c>
      <c r="Q181" s="49">
        <f t="shared" si="28"/>
        <v>13.182</v>
      </c>
      <c r="R181" s="5">
        <f t="shared" si="29"/>
        <v>0</v>
      </c>
    </row>
    <row r="182" spans="1:18" x14ac:dyDescent="0.2">
      <c r="A182" s="26" t="s">
        <v>290</v>
      </c>
      <c r="B182" s="26" t="s">
        <v>570</v>
      </c>
      <c r="C182" s="27" t="s">
        <v>654</v>
      </c>
      <c r="D182" s="28" t="s">
        <v>35</v>
      </c>
      <c r="E182" s="27" t="s">
        <v>17</v>
      </c>
      <c r="F182" s="27" t="s">
        <v>18</v>
      </c>
      <c r="G182" s="29">
        <v>37073</v>
      </c>
      <c r="H182" s="30">
        <v>1000000</v>
      </c>
      <c r="I182" s="27">
        <v>5</v>
      </c>
      <c r="J182" s="47">
        <v>4.7</v>
      </c>
      <c r="K182">
        <v>1.63</v>
      </c>
      <c r="L182" s="8">
        <v>3.1819999999999999</v>
      </c>
      <c r="M182" s="50">
        <f t="shared" si="24"/>
        <v>1000000</v>
      </c>
      <c r="N182" s="49" t="str">
        <f t="shared" si="25"/>
        <v>BUY</v>
      </c>
      <c r="O182" s="49" t="str">
        <f t="shared" si="26"/>
        <v>CALL</v>
      </c>
      <c r="P182" s="49" t="str">
        <f t="shared" si="27"/>
        <v>BUY - CALL</v>
      </c>
      <c r="Q182" s="49">
        <f t="shared" si="28"/>
        <v>8.1820000000000004</v>
      </c>
      <c r="R182" s="5">
        <f t="shared" si="29"/>
        <v>0</v>
      </c>
    </row>
    <row r="183" spans="1:18" x14ac:dyDescent="0.2">
      <c r="A183" s="26" t="s">
        <v>290</v>
      </c>
      <c r="B183" s="26" t="s">
        <v>570</v>
      </c>
      <c r="C183" s="27" t="s">
        <v>655</v>
      </c>
      <c r="D183" s="28" t="s">
        <v>35</v>
      </c>
      <c r="E183" s="27" t="s">
        <v>17</v>
      </c>
      <c r="F183" s="27" t="s">
        <v>18</v>
      </c>
      <c r="G183" s="29">
        <v>37073</v>
      </c>
      <c r="H183" s="30">
        <v>-1000000</v>
      </c>
      <c r="I183" s="27">
        <v>7</v>
      </c>
      <c r="J183" s="47">
        <v>4.7</v>
      </c>
      <c r="K183">
        <v>1.63</v>
      </c>
      <c r="L183" s="8">
        <v>3.1819999999999999</v>
      </c>
      <c r="M183" s="50">
        <f t="shared" si="24"/>
        <v>1000000</v>
      </c>
      <c r="N183" s="49" t="str">
        <f t="shared" si="25"/>
        <v>SELL</v>
      </c>
      <c r="O183" s="49" t="str">
        <f t="shared" si="26"/>
        <v>CALL</v>
      </c>
      <c r="P183" s="49" t="str">
        <f t="shared" si="27"/>
        <v>SELL - CALL</v>
      </c>
      <c r="Q183" s="49">
        <f t="shared" si="28"/>
        <v>10.182</v>
      </c>
      <c r="R183" s="5">
        <f t="shared" si="29"/>
        <v>0</v>
      </c>
    </row>
    <row r="184" spans="1:18" x14ac:dyDescent="0.2">
      <c r="A184" s="26" t="s">
        <v>656</v>
      </c>
      <c r="B184" s="26" t="s">
        <v>570</v>
      </c>
      <c r="C184" s="27" t="s">
        <v>657</v>
      </c>
      <c r="D184" s="28" t="s">
        <v>35</v>
      </c>
      <c r="E184" s="27" t="s">
        <v>17</v>
      </c>
      <c r="F184" s="27" t="s">
        <v>18</v>
      </c>
      <c r="G184" s="29">
        <v>37073</v>
      </c>
      <c r="H184" s="30">
        <v>310000</v>
      </c>
      <c r="I184" s="27">
        <v>7</v>
      </c>
      <c r="J184" s="47">
        <v>4.7</v>
      </c>
      <c r="K184">
        <v>1.63</v>
      </c>
      <c r="L184" s="8">
        <v>3.1819999999999999</v>
      </c>
      <c r="M184" s="50">
        <f t="shared" si="24"/>
        <v>310000</v>
      </c>
      <c r="N184" s="49" t="str">
        <f t="shared" si="25"/>
        <v>BUY</v>
      </c>
      <c r="O184" s="49" t="str">
        <f t="shared" si="26"/>
        <v>CALL</v>
      </c>
      <c r="P184" s="49" t="str">
        <f t="shared" si="27"/>
        <v>BUY - CALL</v>
      </c>
      <c r="Q184" s="49">
        <f t="shared" si="28"/>
        <v>10.182</v>
      </c>
      <c r="R184" s="5">
        <f t="shared" si="29"/>
        <v>0</v>
      </c>
    </row>
    <row r="185" spans="1:18" x14ac:dyDescent="0.2">
      <c r="A185" s="26" t="s">
        <v>47</v>
      </c>
      <c r="B185" s="26" t="s">
        <v>570</v>
      </c>
      <c r="C185" s="27" t="s">
        <v>658</v>
      </c>
      <c r="D185" s="28" t="s">
        <v>35</v>
      </c>
      <c r="E185" s="27" t="s">
        <v>17</v>
      </c>
      <c r="F185" s="27" t="s">
        <v>18</v>
      </c>
      <c r="G185" s="29">
        <v>37073</v>
      </c>
      <c r="H185" s="30">
        <v>310000</v>
      </c>
      <c r="I185" s="27">
        <v>7</v>
      </c>
      <c r="J185" s="47">
        <v>4.7</v>
      </c>
      <c r="K185">
        <v>1.63</v>
      </c>
      <c r="L185" s="8">
        <v>3.1819999999999999</v>
      </c>
      <c r="M185" s="50">
        <f t="shared" si="24"/>
        <v>310000</v>
      </c>
      <c r="N185" s="49" t="str">
        <f t="shared" si="25"/>
        <v>BUY</v>
      </c>
      <c r="O185" s="49" t="str">
        <f t="shared" si="26"/>
        <v>CALL</v>
      </c>
      <c r="P185" s="49" t="str">
        <f t="shared" si="27"/>
        <v>BUY - CALL</v>
      </c>
      <c r="Q185" s="49">
        <f t="shared" si="28"/>
        <v>10.182</v>
      </c>
      <c r="R185" s="5">
        <f t="shared" si="29"/>
        <v>0</v>
      </c>
    </row>
    <row r="186" spans="1:18" x14ac:dyDescent="0.2">
      <c r="A186" s="26" t="s">
        <v>47</v>
      </c>
      <c r="B186" s="26" t="s">
        <v>570</v>
      </c>
      <c r="C186" s="27" t="s">
        <v>659</v>
      </c>
      <c r="D186" s="28" t="s">
        <v>35</v>
      </c>
      <c r="E186" s="27" t="s">
        <v>17</v>
      </c>
      <c r="F186" s="27" t="s">
        <v>18</v>
      </c>
      <c r="G186" s="29">
        <v>37073</v>
      </c>
      <c r="H186" s="30">
        <v>310000</v>
      </c>
      <c r="I186" s="27">
        <v>4</v>
      </c>
      <c r="J186" s="47">
        <v>4.7</v>
      </c>
      <c r="K186">
        <v>1.63</v>
      </c>
      <c r="L186" s="8">
        <v>3.1819999999999999</v>
      </c>
      <c r="M186" s="50">
        <f t="shared" si="24"/>
        <v>310000</v>
      </c>
      <c r="N186" s="49" t="str">
        <f t="shared" si="25"/>
        <v>BUY</v>
      </c>
      <c r="O186" s="49" t="str">
        <f t="shared" si="26"/>
        <v>CALL</v>
      </c>
      <c r="P186" s="49" t="str">
        <f t="shared" si="27"/>
        <v>BUY - CALL</v>
      </c>
      <c r="Q186" s="49">
        <f t="shared" si="28"/>
        <v>7.1820000000000004</v>
      </c>
      <c r="R186" s="5">
        <f t="shared" si="29"/>
        <v>0</v>
      </c>
    </row>
    <row r="187" spans="1:18" x14ac:dyDescent="0.2">
      <c r="A187" s="26" t="s">
        <v>24</v>
      </c>
      <c r="B187" s="26" t="s">
        <v>570</v>
      </c>
      <c r="C187" s="27" t="s">
        <v>660</v>
      </c>
      <c r="D187" s="28" t="s">
        <v>35</v>
      </c>
      <c r="E187" s="27" t="s">
        <v>17</v>
      </c>
      <c r="F187" s="27" t="s">
        <v>18</v>
      </c>
      <c r="G187" s="29">
        <v>37073</v>
      </c>
      <c r="H187" s="30">
        <v>310000</v>
      </c>
      <c r="I187" s="27">
        <v>3</v>
      </c>
      <c r="J187" s="47">
        <v>4.7</v>
      </c>
      <c r="K187">
        <v>1.63</v>
      </c>
      <c r="L187" s="8">
        <v>3.1819999999999999</v>
      </c>
      <c r="M187" s="50">
        <f t="shared" si="24"/>
        <v>310000</v>
      </c>
      <c r="N187" s="49" t="str">
        <f t="shared" si="25"/>
        <v>BUY</v>
      </c>
      <c r="O187" s="49" t="str">
        <f t="shared" si="26"/>
        <v>CALL</v>
      </c>
      <c r="P187" s="49" t="str">
        <f t="shared" si="27"/>
        <v>BUY - CALL</v>
      </c>
      <c r="Q187" s="49">
        <f t="shared" si="28"/>
        <v>6.1820000000000004</v>
      </c>
      <c r="R187" s="5">
        <f t="shared" si="29"/>
        <v>0</v>
      </c>
    </row>
    <row r="188" spans="1:18" ht="13.5" thickBot="1" x14ac:dyDescent="0.25">
      <c r="A188" s="7" t="s">
        <v>290</v>
      </c>
      <c r="B188" s="7" t="s">
        <v>570</v>
      </c>
      <c r="C188" t="s">
        <v>661</v>
      </c>
      <c r="D188" s="8" t="s">
        <v>35</v>
      </c>
      <c r="E188" t="s">
        <v>17</v>
      </c>
      <c r="F188" t="s">
        <v>18</v>
      </c>
      <c r="G188" s="9">
        <v>37073</v>
      </c>
      <c r="H188" s="10">
        <v>500000</v>
      </c>
      <c r="I188">
        <v>5</v>
      </c>
      <c r="J188" s="47">
        <v>4.7</v>
      </c>
      <c r="K188">
        <v>1.63</v>
      </c>
      <c r="L188" s="8">
        <v>3.1819999999999999</v>
      </c>
      <c r="M188" s="50">
        <f t="shared" si="24"/>
        <v>500000</v>
      </c>
      <c r="N188" s="49" t="str">
        <f t="shared" si="25"/>
        <v>BUY</v>
      </c>
      <c r="O188" s="49" t="str">
        <f t="shared" si="26"/>
        <v>CALL</v>
      </c>
      <c r="P188" s="49" t="str">
        <f t="shared" si="27"/>
        <v>BUY - CALL</v>
      </c>
      <c r="Q188" s="49">
        <f t="shared" si="28"/>
        <v>8.1820000000000004</v>
      </c>
      <c r="R188" s="5">
        <f t="shared" si="29"/>
        <v>0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3">
        <f>SUM(R3:R188)</f>
        <v>-1674779.9999999991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89" sqref="R18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37104</v>
      </c>
      <c r="H3" s="10">
        <v>620000</v>
      </c>
      <c r="I3" s="35">
        <v>0.05</v>
      </c>
      <c r="J3" s="47">
        <v>3.09</v>
      </c>
      <c r="K3">
        <v>-6.7000000000000004E-2</v>
      </c>
      <c r="L3" s="8">
        <v>3.1669999999999998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3.2169999999999996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78739.999999999869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37104</v>
      </c>
      <c r="H4" s="10">
        <v>310000</v>
      </c>
      <c r="I4" s="24">
        <v>0.14000000000000001</v>
      </c>
      <c r="J4" s="47">
        <v>3.09</v>
      </c>
      <c r="K4">
        <v>-6.7000000000000004E-2</v>
      </c>
      <c r="L4" s="8">
        <v>3.1669999999999998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3.3069999999999999</v>
      </c>
      <c r="R4" s="5">
        <f t="shared" si="5"/>
        <v>67270.000000000029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37104</v>
      </c>
      <c r="H5" s="10">
        <v>310000</v>
      </c>
      <c r="I5" s="24">
        <v>0.15</v>
      </c>
      <c r="J5" s="47">
        <v>3.09</v>
      </c>
      <c r="K5">
        <v>-6.7000000000000004E-2</v>
      </c>
      <c r="L5" s="8">
        <v>3.1669999999999998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3.3169999999999997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37104</v>
      </c>
      <c r="H6" s="10">
        <v>600000</v>
      </c>
      <c r="I6" s="24">
        <v>0.05</v>
      </c>
      <c r="J6" s="47">
        <v>3.09</v>
      </c>
      <c r="K6">
        <v>-6.7000000000000004E-2</v>
      </c>
      <c r="L6" s="8">
        <v>3.1669999999999998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3.2169999999999996</v>
      </c>
      <c r="R6" s="5">
        <f t="shared" si="5"/>
        <v>76199.999999999869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37104</v>
      </c>
      <c r="H7" s="10">
        <v>620000</v>
      </c>
      <c r="I7" s="24">
        <v>0.18</v>
      </c>
      <c r="J7" s="47">
        <v>3.09</v>
      </c>
      <c r="K7">
        <v>-6.7000000000000004E-2</v>
      </c>
      <c r="L7" s="8">
        <v>3.1669999999999998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3.347</v>
      </c>
      <c r="R7" s="5">
        <f t="shared" si="5"/>
        <v>159340.00000000006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37104</v>
      </c>
      <c r="H8" s="10">
        <v>1000000</v>
      </c>
      <c r="I8" s="24">
        <v>0.5</v>
      </c>
      <c r="J8" s="47">
        <v>3.09</v>
      </c>
      <c r="K8">
        <v>-6.7000000000000004E-2</v>
      </c>
      <c r="L8" s="8">
        <v>3.1669999999999998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3.6669999999999998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37104</v>
      </c>
      <c r="H9" s="30">
        <v>-310000</v>
      </c>
      <c r="I9" s="24">
        <v>0.5</v>
      </c>
      <c r="J9" s="47">
        <v>3.09</v>
      </c>
      <c r="K9">
        <v>-6.7000000000000004E-2</v>
      </c>
      <c r="L9" s="8">
        <v>3.1669999999999998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3.6669999999999998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37104</v>
      </c>
      <c r="H10" s="30">
        <v>-155000</v>
      </c>
      <c r="I10" s="24">
        <v>-0.45</v>
      </c>
      <c r="J10" s="47">
        <v>2.46</v>
      </c>
      <c r="K10">
        <v>-0.75</v>
      </c>
      <c r="L10" s="8">
        <v>3.1669999999999998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2.7169999999999996</v>
      </c>
      <c r="R10" s="5">
        <f t="shared" si="5"/>
        <v>-39834.999999999949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37104</v>
      </c>
      <c r="H11" s="30">
        <v>-310000</v>
      </c>
      <c r="I11" s="23">
        <v>-0.75</v>
      </c>
      <c r="J11" s="47">
        <v>2.46</v>
      </c>
      <c r="K11">
        <v>-0.75</v>
      </c>
      <c r="L11" s="8">
        <v>3.1669999999999998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2.4169999999999998</v>
      </c>
      <c r="R11" s="5">
        <f t="shared" si="5"/>
        <v>0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37104</v>
      </c>
      <c r="H12" s="10">
        <v>-620000</v>
      </c>
      <c r="I12" s="24">
        <v>-1</v>
      </c>
      <c r="J12" s="47">
        <v>2.46</v>
      </c>
      <c r="K12">
        <v>-0.75</v>
      </c>
      <c r="L12" s="8">
        <v>3.1669999999999998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2.1669999999999998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37104</v>
      </c>
      <c r="H13" s="10">
        <v>-155000</v>
      </c>
      <c r="I13" s="24">
        <v>-0.75</v>
      </c>
      <c r="J13" s="47">
        <v>2.46</v>
      </c>
      <c r="K13">
        <v>-0.75</v>
      </c>
      <c r="L13" s="8">
        <v>3.1669999999999998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2.4169999999999998</v>
      </c>
      <c r="R13" s="5">
        <f t="shared" si="5"/>
        <v>0</v>
      </c>
      <c r="S13" s="7"/>
      <c r="T13" s="7"/>
    </row>
    <row r="14" spans="1:256" x14ac:dyDescent="0.2">
      <c r="A14" t="s">
        <v>47</v>
      </c>
      <c r="B14" t="s">
        <v>570</v>
      </c>
      <c r="C14" t="s">
        <v>544</v>
      </c>
      <c r="D14" s="8" t="s">
        <v>23</v>
      </c>
      <c r="E14" t="s">
        <v>17</v>
      </c>
      <c r="F14" t="s">
        <v>20</v>
      </c>
      <c r="G14" s="9">
        <v>37104</v>
      </c>
      <c r="H14" s="10">
        <v>620000</v>
      </c>
      <c r="I14" s="24">
        <v>-0.9</v>
      </c>
      <c r="J14" s="47">
        <v>2.46</v>
      </c>
      <c r="K14">
        <v>-0.75</v>
      </c>
      <c r="L14" s="8">
        <v>3.1669999999999998</v>
      </c>
      <c r="M14">
        <f t="shared" si="0"/>
        <v>620000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2.2669999999999999</v>
      </c>
      <c r="R14" s="5">
        <f t="shared" si="5"/>
        <v>0</v>
      </c>
      <c r="S14" s="7"/>
      <c r="T14" s="7"/>
    </row>
    <row r="15" spans="1:256" x14ac:dyDescent="0.2">
      <c r="A15" t="s">
        <v>411</v>
      </c>
      <c r="B15" t="s">
        <v>570</v>
      </c>
      <c r="C15" t="s">
        <v>545</v>
      </c>
      <c r="D15" s="8" t="s">
        <v>23</v>
      </c>
      <c r="E15" t="s">
        <v>17</v>
      </c>
      <c r="F15" t="s">
        <v>20</v>
      </c>
      <c r="G15" s="9">
        <v>37104</v>
      </c>
      <c r="H15" s="10">
        <v>-310000</v>
      </c>
      <c r="I15" s="24">
        <v>-1.25</v>
      </c>
      <c r="J15" s="47">
        <v>2.46</v>
      </c>
      <c r="K15">
        <v>-0.75</v>
      </c>
      <c r="L15" s="8">
        <v>3.1669999999999998</v>
      </c>
      <c r="M15">
        <f t="shared" si="0"/>
        <v>310000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1.9169999999999998</v>
      </c>
      <c r="R15" s="5">
        <f t="shared" si="5"/>
        <v>0</v>
      </c>
    </row>
    <row r="16" spans="1:256" x14ac:dyDescent="0.2">
      <c r="A16" s="7" t="s">
        <v>38</v>
      </c>
      <c r="B16" s="7" t="s">
        <v>570</v>
      </c>
      <c r="C16" t="s">
        <v>662</v>
      </c>
      <c r="D16" s="8" t="s">
        <v>519</v>
      </c>
      <c r="E16" t="s">
        <v>17</v>
      </c>
      <c r="F16" t="s">
        <v>18</v>
      </c>
      <c r="G16" s="9">
        <v>37104</v>
      </c>
      <c r="H16" s="10">
        <v>-930000</v>
      </c>
      <c r="I16" s="24">
        <v>0</v>
      </c>
      <c r="J16" s="47">
        <f>L16+K16</f>
        <v>3.19</v>
      </c>
      <c r="K16">
        <v>2.3E-2</v>
      </c>
      <c r="L16" s="8">
        <v>3.1669999999999998</v>
      </c>
      <c r="M16">
        <f t="shared" si="0"/>
        <v>930000</v>
      </c>
      <c r="N16" t="str">
        <f t="shared" si="1"/>
        <v>SELL</v>
      </c>
      <c r="O16" t="str">
        <f t="shared" si="2"/>
        <v>CALL</v>
      </c>
      <c r="P16" t="str">
        <f t="shared" si="3"/>
        <v>SELL - CALL</v>
      </c>
      <c r="Q16">
        <f t="shared" si="4"/>
        <v>3.1669999999999998</v>
      </c>
      <c r="R16" s="5">
        <f t="shared" si="5"/>
        <v>-21390.000000000124</v>
      </c>
    </row>
    <row r="17" spans="1:18" x14ac:dyDescent="0.2">
      <c r="A17" t="s">
        <v>38</v>
      </c>
      <c r="B17" t="s">
        <v>570</v>
      </c>
      <c r="C17" t="s">
        <v>663</v>
      </c>
      <c r="D17" s="8" t="s">
        <v>519</v>
      </c>
      <c r="E17" t="s">
        <v>17</v>
      </c>
      <c r="F17" t="s">
        <v>20</v>
      </c>
      <c r="G17" s="9">
        <v>37104</v>
      </c>
      <c r="H17" s="10">
        <v>-930000</v>
      </c>
      <c r="I17" s="24">
        <v>0</v>
      </c>
      <c r="J17" s="47">
        <f>L17+K17</f>
        <v>3.19</v>
      </c>
      <c r="K17">
        <v>2.3E-2</v>
      </c>
      <c r="L17" s="8">
        <v>3.1669999999999998</v>
      </c>
      <c r="M17">
        <f t="shared" si="0"/>
        <v>930000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3.1669999999999998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417</v>
      </c>
      <c r="D18" s="8" t="s">
        <v>418</v>
      </c>
      <c r="E18" t="s">
        <v>17</v>
      </c>
      <c r="F18" t="s">
        <v>18</v>
      </c>
      <c r="G18" s="9">
        <v>37104</v>
      </c>
      <c r="H18" s="10">
        <v>620000</v>
      </c>
      <c r="I18" s="24">
        <v>-0.08</v>
      </c>
      <c r="J18" s="47">
        <v>3.04</v>
      </c>
      <c r="K18">
        <v>-6.7000000000000004E-2</v>
      </c>
      <c r="L18" s="8">
        <v>3.1669999999999998</v>
      </c>
      <c r="M18">
        <f t="shared" si="0"/>
        <v>620000</v>
      </c>
      <c r="N18" t="str">
        <f t="shared" si="1"/>
        <v>BUY</v>
      </c>
      <c r="O18" t="str">
        <f t="shared" si="2"/>
        <v>CALL</v>
      </c>
      <c r="P18" t="str">
        <f t="shared" si="3"/>
        <v>BUY - CALL</v>
      </c>
      <c r="Q18">
        <f t="shared" si="4"/>
        <v>3.0869999999999997</v>
      </c>
      <c r="R18" s="5">
        <f t="shared" si="5"/>
        <v>0</v>
      </c>
    </row>
    <row r="19" spans="1:18" x14ac:dyDescent="0.2">
      <c r="A19" s="26" t="s">
        <v>37</v>
      </c>
      <c r="B19" s="26" t="s">
        <v>570</v>
      </c>
      <c r="C19" t="s">
        <v>419</v>
      </c>
      <c r="D19" s="8" t="s">
        <v>224</v>
      </c>
      <c r="E19" t="s">
        <v>17</v>
      </c>
      <c r="F19" t="s">
        <v>18</v>
      </c>
      <c r="G19" s="9">
        <v>37104</v>
      </c>
      <c r="H19" s="10">
        <v>620000</v>
      </c>
      <c r="I19" s="24">
        <v>0.2</v>
      </c>
      <c r="J19" s="47">
        <v>3.09</v>
      </c>
      <c r="K19">
        <v>-3.6999999999999998E-2</v>
      </c>
      <c r="L19" s="8">
        <v>3.1669999999999998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3.367</v>
      </c>
      <c r="R19" s="5">
        <f t="shared" si="5"/>
        <v>0</v>
      </c>
    </row>
    <row r="20" spans="1:18" x14ac:dyDescent="0.2">
      <c r="A20" t="s">
        <v>32</v>
      </c>
      <c r="B20" t="s">
        <v>570</v>
      </c>
      <c r="C20" t="s">
        <v>420</v>
      </c>
      <c r="D20" s="8" t="s">
        <v>19</v>
      </c>
      <c r="E20" t="s">
        <v>17</v>
      </c>
      <c r="F20" t="s">
        <v>20</v>
      </c>
      <c r="G20" s="9">
        <v>37104</v>
      </c>
      <c r="H20" s="10">
        <v>-1000000</v>
      </c>
      <c r="I20" s="24">
        <v>-0.8</v>
      </c>
      <c r="J20" s="47">
        <v>2.27</v>
      </c>
      <c r="K20">
        <v>-0.92</v>
      </c>
      <c r="L20" s="8">
        <v>3.1669999999999998</v>
      </c>
      <c r="M20">
        <f t="shared" si="0"/>
        <v>1000000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2.367</v>
      </c>
      <c r="R20" s="5">
        <f t="shared" si="5"/>
        <v>-96999.999999999971</v>
      </c>
    </row>
    <row r="21" spans="1:18" x14ac:dyDescent="0.2">
      <c r="A21" s="26" t="s">
        <v>40</v>
      </c>
      <c r="B21" s="26" t="s">
        <v>570</v>
      </c>
      <c r="C21" t="s">
        <v>421</v>
      </c>
      <c r="D21" s="8" t="s">
        <v>19</v>
      </c>
      <c r="E21" t="s">
        <v>17</v>
      </c>
      <c r="F21" t="s">
        <v>18</v>
      </c>
      <c r="G21" s="9">
        <v>37104</v>
      </c>
      <c r="H21" s="10">
        <v>1240000</v>
      </c>
      <c r="I21" s="24">
        <v>-0.5</v>
      </c>
      <c r="J21" s="47">
        <v>2.27</v>
      </c>
      <c r="K21">
        <v>-0.92</v>
      </c>
      <c r="L21" s="8">
        <v>3.1669999999999998</v>
      </c>
      <c r="M21">
        <f t="shared" si="0"/>
        <v>1240000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2.6669999999999998</v>
      </c>
      <c r="R21" s="5">
        <f t="shared" si="5"/>
        <v>0</v>
      </c>
    </row>
    <row r="22" spans="1:18" x14ac:dyDescent="0.2">
      <c r="A22" s="26" t="s">
        <v>40</v>
      </c>
      <c r="B22" s="26" t="s">
        <v>570</v>
      </c>
      <c r="C22" t="s">
        <v>422</v>
      </c>
      <c r="D22" s="8" t="s">
        <v>19</v>
      </c>
      <c r="E22" t="s">
        <v>17</v>
      </c>
      <c r="F22" t="s">
        <v>20</v>
      </c>
      <c r="G22" s="9">
        <v>37104</v>
      </c>
      <c r="H22" s="10">
        <v>-1240000</v>
      </c>
      <c r="I22" s="24">
        <v>-1</v>
      </c>
      <c r="J22" s="47">
        <v>2.27</v>
      </c>
      <c r="K22">
        <v>-0.92</v>
      </c>
      <c r="L22" s="8">
        <v>3.1669999999999998</v>
      </c>
      <c r="M22">
        <f t="shared" si="0"/>
        <v>1240000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2.1669999999999998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423</v>
      </c>
      <c r="D23" s="8" t="s">
        <v>19</v>
      </c>
      <c r="E23" t="s">
        <v>17</v>
      </c>
      <c r="F23" t="s">
        <v>18</v>
      </c>
      <c r="G23" s="9">
        <v>37104</v>
      </c>
      <c r="H23" s="10">
        <v>930000</v>
      </c>
      <c r="I23" s="24">
        <v>-0.5</v>
      </c>
      <c r="J23" s="47">
        <v>2.27</v>
      </c>
      <c r="K23">
        <v>-0.92</v>
      </c>
      <c r="L23" s="8">
        <v>3.1669999999999998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2.6669999999999998</v>
      </c>
      <c r="R23" s="5">
        <f t="shared" si="5"/>
        <v>0</v>
      </c>
    </row>
    <row r="24" spans="1:18" x14ac:dyDescent="0.2">
      <c r="A24" s="6" t="s">
        <v>40</v>
      </c>
      <c r="B24" s="6" t="s">
        <v>570</v>
      </c>
      <c r="C24" t="s">
        <v>424</v>
      </c>
      <c r="D24" s="8" t="s">
        <v>19</v>
      </c>
      <c r="E24" t="s">
        <v>17</v>
      </c>
      <c r="F24" t="s">
        <v>20</v>
      </c>
      <c r="G24" s="9">
        <v>37104</v>
      </c>
      <c r="H24" s="10">
        <v>-930000</v>
      </c>
      <c r="I24" s="24">
        <v>-1</v>
      </c>
      <c r="J24" s="47">
        <v>2.27</v>
      </c>
      <c r="K24">
        <v>-0.92</v>
      </c>
      <c r="L24" s="8">
        <v>3.1669999999999998</v>
      </c>
      <c r="M24">
        <f t="shared" si="0"/>
        <v>930000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2.1669999999999998</v>
      </c>
      <c r="R24" s="5">
        <f t="shared" si="5"/>
        <v>0</v>
      </c>
    </row>
    <row r="25" spans="1:18" x14ac:dyDescent="0.2">
      <c r="A25" t="s">
        <v>36</v>
      </c>
      <c r="B25" t="s">
        <v>570</v>
      </c>
      <c r="C25" t="s">
        <v>579</v>
      </c>
      <c r="D25" s="8" t="s">
        <v>19</v>
      </c>
      <c r="E25" t="s">
        <v>17</v>
      </c>
      <c r="F25" t="s">
        <v>20</v>
      </c>
      <c r="G25" s="9">
        <v>37104</v>
      </c>
      <c r="H25" s="10">
        <v>-310000</v>
      </c>
      <c r="I25" s="24">
        <v>-1</v>
      </c>
      <c r="J25" s="47">
        <v>2.27</v>
      </c>
      <c r="K25">
        <v>-0.92</v>
      </c>
      <c r="L25" s="8">
        <v>3.1669999999999998</v>
      </c>
      <c r="M25">
        <f t="shared" si="0"/>
        <v>310000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2.1669999999999998</v>
      </c>
      <c r="R25" s="5">
        <f t="shared" si="5"/>
        <v>0</v>
      </c>
    </row>
    <row r="26" spans="1:18" x14ac:dyDescent="0.2">
      <c r="A26" t="s">
        <v>40</v>
      </c>
      <c r="B26" t="s">
        <v>570</v>
      </c>
      <c r="C26" t="s">
        <v>425</v>
      </c>
      <c r="D26" s="8" t="s">
        <v>19</v>
      </c>
      <c r="E26" t="s">
        <v>17</v>
      </c>
      <c r="F26" t="s">
        <v>18</v>
      </c>
      <c r="G26" s="9">
        <v>37104</v>
      </c>
      <c r="H26" s="10">
        <v>930000</v>
      </c>
      <c r="I26" s="24">
        <v>-0.35</v>
      </c>
      <c r="J26" s="47">
        <v>2.27</v>
      </c>
      <c r="K26">
        <v>-0.92</v>
      </c>
      <c r="L26" s="8">
        <v>3.1669999999999998</v>
      </c>
      <c r="M26">
        <f t="shared" si="0"/>
        <v>930000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2.8169999999999997</v>
      </c>
      <c r="R26" s="5">
        <f t="shared" si="5"/>
        <v>0</v>
      </c>
    </row>
    <row r="27" spans="1:18" x14ac:dyDescent="0.2">
      <c r="A27" t="s">
        <v>40</v>
      </c>
      <c r="B27" t="s">
        <v>570</v>
      </c>
      <c r="C27" t="s">
        <v>426</v>
      </c>
      <c r="D27" s="8" t="s">
        <v>19</v>
      </c>
      <c r="E27" t="s">
        <v>17</v>
      </c>
      <c r="F27" t="s">
        <v>18</v>
      </c>
      <c r="G27" s="9">
        <v>37104</v>
      </c>
      <c r="H27" s="10">
        <v>-930000</v>
      </c>
      <c r="I27" s="24">
        <v>-0.5</v>
      </c>
      <c r="J27" s="47">
        <v>2.27</v>
      </c>
      <c r="K27">
        <v>-0.92</v>
      </c>
      <c r="L27" s="8">
        <v>3.1669999999999998</v>
      </c>
      <c r="M27">
        <f t="shared" si="0"/>
        <v>930000</v>
      </c>
      <c r="N27" t="str">
        <f t="shared" si="1"/>
        <v>SELL</v>
      </c>
      <c r="O27" t="str">
        <f t="shared" si="2"/>
        <v>CALL</v>
      </c>
      <c r="P27" t="str">
        <f t="shared" si="3"/>
        <v>SELL - CALL</v>
      </c>
      <c r="Q27">
        <f t="shared" si="4"/>
        <v>2.6669999999999998</v>
      </c>
      <c r="R27" s="5">
        <f t="shared" si="5"/>
        <v>0</v>
      </c>
    </row>
    <row r="28" spans="1:18" x14ac:dyDescent="0.2">
      <c r="A28" t="s">
        <v>51</v>
      </c>
      <c r="B28" t="s">
        <v>570</v>
      </c>
      <c r="C28" t="s">
        <v>427</v>
      </c>
      <c r="D28" s="8" t="s">
        <v>19</v>
      </c>
      <c r="E28" t="s">
        <v>17</v>
      </c>
      <c r="F28" t="s">
        <v>18</v>
      </c>
      <c r="G28" s="9">
        <v>37104</v>
      </c>
      <c r="H28" s="10">
        <v>-930000</v>
      </c>
      <c r="I28" s="24">
        <v>-0.5</v>
      </c>
      <c r="J28" s="47">
        <v>2.27</v>
      </c>
      <c r="K28">
        <v>-0.92</v>
      </c>
      <c r="L28" s="8">
        <v>3.1669999999999998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2.6669999999999998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428</v>
      </c>
      <c r="D29" s="8" t="s">
        <v>19</v>
      </c>
      <c r="E29" t="s">
        <v>17</v>
      </c>
      <c r="F29" t="s">
        <v>20</v>
      </c>
      <c r="G29" s="9">
        <v>37104</v>
      </c>
      <c r="H29" s="10">
        <v>930000</v>
      </c>
      <c r="I29" s="24">
        <v>-1</v>
      </c>
      <c r="J29" s="47">
        <v>2.27</v>
      </c>
      <c r="K29">
        <v>-0.92</v>
      </c>
      <c r="L29" s="8">
        <v>3.1669999999999998</v>
      </c>
      <c r="M29">
        <f t="shared" si="0"/>
        <v>930000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2.1669999999999998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429</v>
      </c>
      <c r="D30" s="28" t="s">
        <v>19</v>
      </c>
      <c r="E30" s="27" t="s">
        <v>17</v>
      </c>
      <c r="F30" s="27" t="s">
        <v>20</v>
      </c>
      <c r="G30" s="29">
        <v>37104</v>
      </c>
      <c r="H30" s="30">
        <v>930000</v>
      </c>
      <c r="I30" s="36">
        <v>-1</v>
      </c>
      <c r="J30" s="47">
        <v>2.27</v>
      </c>
      <c r="K30">
        <v>-0.92</v>
      </c>
      <c r="L30" s="8">
        <v>3.1669999999999998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2.1669999999999998</v>
      </c>
      <c r="R30" s="5">
        <f t="shared" si="5"/>
        <v>0</v>
      </c>
    </row>
    <row r="31" spans="1:18" x14ac:dyDescent="0.2">
      <c r="A31" s="7" t="s">
        <v>51</v>
      </c>
      <c r="B31" s="7" t="s">
        <v>570</v>
      </c>
      <c r="C31" s="27" t="s">
        <v>430</v>
      </c>
      <c r="D31" s="28" t="s">
        <v>19</v>
      </c>
      <c r="E31" s="27" t="s">
        <v>17</v>
      </c>
      <c r="F31" s="27" t="s">
        <v>18</v>
      </c>
      <c r="G31" s="29">
        <v>37104</v>
      </c>
      <c r="H31" s="30">
        <v>-930000</v>
      </c>
      <c r="I31" s="36">
        <v>-0.5</v>
      </c>
      <c r="J31" s="47">
        <v>2.27</v>
      </c>
      <c r="K31">
        <v>-0.92</v>
      </c>
      <c r="L31" s="8">
        <v>3.1669999999999998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2.6669999999999998</v>
      </c>
      <c r="R31" s="5">
        <f t="shared" si="5"/>
        <v>0</v>
      </c>
    </row>
    <row r="32" spans="1:18" x14ac:dyDescent="0.2">
      <c r="A32" s="26" t="s">
        <v>51</v>
      </c>
      <c r="B32" s="26" t="s">
        <v>570</v>
      </c>
      <c r="C32" s="27" t="s">
        <v>431</v>
      </c>
      <c r="D32" s="28" t="s">
        <v>19</v>
      </c>
      <c r="E32" s="27" t="s">
        <v>17</v>
      </c>
      <c r="F32" s="27" t="s">
        <v>18</v>
      </c>
      <c r="G32" s="29">
        <v>37104</v>
      </c>
      <c r="H32" s="30">
        <v>465000</v>
      </c>
      <c r="I32" s="36">
        <v>-0.6</v>
      </c>
      <c r="J32" s="47">
        <v>2.27</v>
      </c>
      <c r="K32">
        <v>-0.92</v>
      </c>
      <c r="L32" s="8">
        <v>3.1669999999999998</v>
      </c>
      <c r="M32">
        <f t="shared" si="0"/>
        <v>465000</v>
      </c>
      <c r="N32" t="str">
        <f t="shared" si="1"/>
        <v>BUY</v>
      </c>
      <c r="O32" t="str">
        <f t="shared" si="2"/>
        <v>CALL</v>
      </c>
      <c r="P32" t="str">
        <f t="shared" si="3"/>
        <v>BUY - CALL</v>
      </c>
      <c r="Q32">
        <f t="shared" si="4"/>
        <v>2.5669999999999997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432</v>
      </c>
      <c r="D33" s="28" t="s">
        <v>19</v>
      </c>
      <c r="E33" s="27" t="s">
        <v>17</v>
      </c>
      <c r="F33" s="27" t="s">
        <v>18</v>
      </c>
      <c r="G33" s="29">
        <v>37104</v>
      </c>
      <c r="H33" s="30">
        <v>155000</v>
      </c>
      <c r="I33" s="23">
        <v>-0.6</v>
      </c>
      <c r="J33" s="47">
        <v>2.27</v>
      </c>
      <c r="K33">
        <v>-0.92</v>
      </c>
      <c r="L33" s="8">
        <v>3.1669999999999998</v>
      </c>
      <c r="M33">
        <f t="shared" si="0"/>
        <v>155000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2.5669999999999997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433</v>
      </c>
      <c r="D34" s="28" t="s">
        <v>19</v>
      </c>
      <c r="E34" s="27" t="s">
        <v>17</v>
      </c>
      <c r="F34" s="27" t="s">
        <v>18</v>
      </c>
      <c r="G34" s="29">
        <v>37104</v>
      </c>
      <c r="H34" s="30">
        <v>-930000</v>
      </c>
      <c r="I34" s="8">
        <v>-0.5</v>
      </c>
      <c r="J34" s="47">
        <v>2.27</v>
      </c>
      <c r="K34">
        <v>-0.92</v>
      </c>
      <c r="L34" s="8">
        <v>3.1669999999999998</v>
      </c>
      <c r="M34">
        <f t="shared" si="0"/>
        <v>930000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2.6669999999999998</v>
      </c>
      <c r="R34" s="5">
        <f t="shared" si="5"/>
        <v>0</v>
      </c>
    </row>
    <row r="35" spans="1:18" x14ac:dyDescent="0.2">
      <c r="A35" s="26" t="s">
        <v>51</v>
      </c>
      <c r="B35" s="26" t="s">
        <v>570</v>
      </c>
      <c r="C35" s="27" t="s">
        <v>434</v>
      </c>
      <c r="D35" s="28" t="s">
        <v>19</v>
      </c>
      <c r="E35" s="27" t="s">
        <v>17</v>
      </c>
      <c r="F35" s="27" t="s">
        <v>20</v>
      </c>
      <c r="G35" s="29">
        <v>37104</v>
      </c>
      <c r="H35" s="30">
        <v>930000</v>
      </c>
      <c r="I35">
        <v>-1</v>
      </c>
      <c r="J35" s="47">
        <v>2.27</v>
      </c>
      <c r="K35">
        <v>-0.92</v>
      </c>
      <c r="L35" s="8">
        <v>3.1669999999999998</v>
      </c>
      <c r="M35">
        <f t="shared" ref="M35:M66" si="6">ABS(H35)</f>
        <v>930000</v>
      </c>
      <c r="N35" t="str">
        <f t="shared" ref="N35:N66" si="7">IF(H35&gt;0,"BUY","SELL")</f>
        <v>BUY</v>
      </c>
      <c r="O35" t="str">
        <f t="shared" ref="O35:O66" si="8">IF(F35="C","CALL","PUT")</f>
        <v>PUT</v>
      </c>
      <c r="P35" t="str">
        <f t="shared" ref="P35:P66" si="9">CONCATENATE(N35," - ",O35)</f>
        <v>BUY - PUT</v>
      </c>
      <c r="Q35">
        <f t="shared" ref="Q35:Q66" si="10">I35+L35</f>
        <v>2.1669999999999998</v>
      </c>
      <c r="R35" s="5">
        <f t="shared" ref="R35:R66" si="11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26" t="s">
        <v>51</v>
      </c>
      <c r="B36" s="26" t="s">
        <v>570</v>
      </c>
      <c r="C36" s="27" t="s">
        <v>435</v>
      </c>
      <c r="D36" s="28" t="s">
        <v>19</v>
      </c>
      <c r="E36" s="27" t="s">
        <v>17</v>
      </c>
      <c r="F36" s="27" t="s">
        <v>18</v>
      </c>
      <c r="G36" s="29">
        <v>37104</v>
      </c>
      <c r="H36" s="30">
        <v>-930000</v>
      </c>
      <c r="I36">
        <v>-0.5</v>
      </c>
      <c r="J36" s="47">
        <v>2.27</v>
      </c>
      <c r="K36">
        <v>-0.92</v>
      </c>
      <c r="L36" s="8">
        <v>3.1669999999999998</v>
      </c>
      <c r="M36">
        <f t="shared" si="6"/>
        <v>930000</v>
      </c>
      <c r="N36" t="str">
        <f t="shared" si="7"/>
        <v>SELL</v>
      </c>
      <c r="O36" t="str">
        <f t="shared" si="8"/>
        <v>CALL</v>
      </c>
      <c r="P36" t="str">
        <f t="shared" si="9"/>
        <v>SELL - CALL</v>
      </c>
      <c r="Q36">
        <f t="shared" si="10"/>
        <v>2.6669999999999998</v>
      </c>
      <c r="R36" s="5">
        <f t="shared" si="11"/>
        <v>0</v>
      </c>
    </row>
    <row r="37" spans="1:18" x14ac:dyDescent="0.2">
      <c r="A37" s="26" t="s">
        <v>51</v>
      </c>
      <c r="B37" s="26" t="s">
        <v>570</v>
      </c>
      <c r="C37" s="27" t="s">
        <v>436</v>
      </c>
      <c r="D37" s="28" t="s">
        <v>19</v>
      </c>
      <c r="E37" s="27" t="s">
        <v>17</v>
      </c>
      <c r="F37" s="27" t="s">
        <v>20</v>
      </c>
      <c r="G37" s="29">
        <v>37104</v>
      </c>
      <c r="H37" s="30">
        <v>930000</v>
      </c>
      <c r="I37">
        <v>-1</v>
      </c>
      <c r="J37" s="47">
        <v>2.27</v>
      </c>
      <c r="K37">
        <v>-0.92</v>
      </c>
      <c r="L37" s="8">
        <v>3.1669999999999998</v>
      </c>
      <c r="M37">
        <f t="shared" si="6"/>
        <v>930000</v>
      </c>
      <c r="N37" t="str">
        <f t="shared" si="7"/>
        <v>BUY</v>
      </c>
      <c r="O37" t="str">
        <f t="shared" si="8"/>
        <v>PUT</v>
      </c>
      <c r="P37" t="str">
        <f t="shared" si="9"/>
        <v>BUY - PUT</v>
      </c>
      <c r="Q37">
        <f t="shared" si="10"/>
        <v>2.1669999999999998</v>
      </c>
      <c r="R37" s="5">
        <f t="shared" si="11"/>
        <v>0</v>
      </c>
    </row>
    <row r="38" spans="1:18" x14ac:dyDescent="0.2">
      <c r="A38" s="26" t="s">
        <v>495</v>
      </c>
      <c r="B38" s="26" t="s">
        <v>570</v>
      </c>
      <c r="C38" s="38" t="s">
        <v>580</v>
      </c>
      <c r="D38" s="39" t="s">
        <v>19</v>
      </c>
      <c r="E38" s="38" t="s">
        <v>17</v>
      </c>
      <c r="F38" s="38" t="s">
        <v>20</v>
      </c>
      <c r="G38" s="40">
        <v>37104</v>
      </c>
      <c r="H38" s="41">
        <v>310000</v>
      </c>
      <c r="I38">
        <v>-1</v>
      </c>
      <c r="J38" s="47">
        <v>2.27</v>
      </c>
      <c r="K38">
        <v>-0.92</v>
      </c>
      <c r="L38" s="8">
        <v>3.1669999999999998</v>
      </c>
      <c r="M38">
        <f t="shared" si="6"/>
        <v>310000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0"/>
        <v>2.1669999999999998</v>
      </c>
      <c r="R38" s="5">
        <f t="shared" si="11"/>
        <v>0</v>
      </c>
    </row>
    <row r="39" spans="1:18" x14ac:dyDescent="0.2">
      <c r="A39" s="6" t="s">
        <v>411</v>
      </c>
      <c r="B39" s="6" t="s">
        <v>570</v>
      </c>
      <c r="C39" s="27" t="s">
        <v>581</v>
      </c>
      <c r="D39" s="28" t="s">
        <v>19</v>
      </c>
      <c r="E39" s="27" t="s">
        <v>17</v>
      </c>
      <c r="F39" s="27" t="s">
        <v>18</v>
      </c>
      <c r="G39" s="29">
        <v>37104</v>
      </c>
      <c r="H39" s="30">
        <v>-310000</v>
      </c>
      <c r="I39">
        <v>-0.25</v>
      </c>
      <c r="J39" s="47">
        <v>2.27</v>
      </c>
      <c r="K39">
        <v>-0.92</v>
      </c>
      <c r="L39" s="8">
        <v>3.1669999999999998</v>
      </c>
      <c r="M39">
        <f t="shared" si="6"/>
        <v>310000</v>
      </c>
      <c r="N39" t="str">
        <f t="shared" si="7"/>
        <v>SELL</v>
      </c>
      <c r="O39" t="str">
        <f t="shared" si="8"/>
        <v>CALL</v>
      </c>
      <c r="P39" t="str">
        <f t="shared" si="9"/>
        <v>SELL - CALL</v>
      </c>
      <c r="Q39">
        <f t="shared" si="10"/>
        <v>2.9169999999999998</v>
      </c>
      <c r="R39" s="5">
        <f t="shared" si="11"/>
        <v>0</v>
      </c>
    </row>
    <row r="40" spans="1:18" x14ac:dyDescent="0.2">
      <c r="A40" s="6" t="s">
        <v>571</v>
      </c>
      <c r="B40" s="6" t="s">
        <v>570</v>
      </c>
      <c r="C40" s="27" t="s">
        <v>440</v>
      </c>
      <c r="D40" s="28" t="s">
        <v>19</v>
      </c>
      <c r="E40" s="27" t="s">
        <v>17</v>
      </c>
      <c r="F40" s="27" t="s">
        <v>18</v>
      </c>
      <c r="G40" s="29">
        <v>37104</v>
      </c>
      <c r="H40" s="30">
        <v>310000</v>
      </c>
      <c r="I40" s="23">
        <v>-0.7</v>
      </c>
      <c r="J40" s="47">
        <v>2.27</v>
      </c>
      <c r="K40">
        <v>-0.92</v>
      </c>
      <c r="L40" s="8">
        <v>3.1669999999999998</v>
      </c>
      <c r="M40">
        <f t="shared" si="6"/>
        <v>310000</v>
      </c>
      <c r="N40" t="str">
        <f t="shared" si="7"/>
        <v>BUY</v>
      </c>
      <c r="O40" t="str">
        <f t="shared" si="8"/>
        <v>CALL</v>
      </c>
      <c r="P40" t="str">
        <f t="shared" si="9"/>
        <v>BUY - CALL</v>
      </c>
      <c r="Q40">
        <f t="shared" si="10"/>
        <v>2.4669999999999996</v>
      </c>
      <c r="R40" s="5">
        <f t="shared" si="11"/>
        <v>0</v>
      </c>
    </row>
    <row r="41" spans="1:18" x14ac:dyDescent="0.2">
      <c r="A41" s="6" t="s">
        <v>51</v>
      </c>
      <c r="B41" s="6" t="s">
        <v>570</v>
      </c>
      <c r="C41" s="27" t="s">
        <v>515</v>
      </c>
      <c r="D41" s="28" t="s">
        <v>19</v>
      </c>
      <c r="E41" s="27" t="s">
        <v>17</v>
      </c>
      <c r="F41" s="27" t="s">
        <v>20</v>
      </c>
      <c r="G41" s="29">
        <v>37104</v>
      </c>
      <c r="H41" s="30">
        <v>620000</v>
      </c>
      <c r="I41" s="23">
        <v>-1.5</v>
      </c>
      <c r="J41" s="47">
        <v>2.27</v>
      </c>
      <c r="K41">
        <v>-0.92</v>
      </c>
      <c r="L41" s="8">
        <v>3.1669999999999998</v>
      </c>
      <c r="M41">
        <f t="shared" si="6"/>
        <v>620000</v>
      </c>
      <c r="N41" t="str">
        <f t="shared" si="7"/>
        <v>BUY</v>
      </c>
      <c r="O41" t="str">
        <f t="shared" si="8"/>
        <v>PUT</v>
      </c>
      <c r="P41" t="str">
        <f t="shared" si="9"/>
        <v>BUY - PUT</v>
      </c>
      <c r="Q41">
        <f t="shared" si="10"/>
        <v>1.6669999999999998</v>
      </c>
      <c r="R41" s="5">
        <f t="shared" si="11"/>
        <v>0</v>
      </c>
    </row>
    <row r="42" spans="1:18" x14ac:dyDescent="0.2">
      <c r="A42" t="s">
        <v>571</v>
      </c>
      <c r="B42" t="s">
        <v>570</v>
      </c>
      <c r="C42" s="27" t="s">
        <v>516</v>
      </c>
      <c r="D42" s="28" t="s">
        <v>19</v>
      </c>
      <c r="E42" s="27" t="s">
        <v>17</v>
      </c>
      <c r="F42" s="27" t="s">
        <v>18</v>
      </c>
      <c r="G42" s="29">
        <v>37104</v>
      </c>
      <c r="H42" s="30">
        <v>310000</v>
      </c>
      <c r="I42" s="23">
        <v>-0.7</v>
      </c>
      <c r="J42" s="47">
        <v>2.27</v>
      </c>
      <c r="K42">
        <v>-0.92</v>
      </c>
      <c r="L42" s="8">
        <v>3.1669999999999998</v>
      </c>
      <c r="M42">
        <f t="shared" si="6"/>
        <v>310000</v>
      </c>
      <c r="N42" t="str">
        <f t="shared" si="7"/>
        <v>BUY</v>
      </c>
      <c r="O42" t="str">
        <f t="shared" si="8"/>
        <v>CALL</v>
      </c>
      <c r="P42" t="str">
        <f t="shared" si="9"/>
        <v>BUY - CALL</v>
      </c>
      <c r="Q42">
        <f t="shared" si="10"/>
        <v>2.4669999999999996</v>
      </c>
      <c r="R42" s="5">
        <f t="shared" si="11"/>
        <v>0</v>
      </c>
    </row>
    <row r="43" spans="1:18" x14ac:dyDescent="0.2">
      <c r="A43" t="s">
        <v>571</v>
      </c>
      <c r="B43" t="s">
        <v>570</v>
      </c>
      <c r="C43" s="13" t="s">
        <v>520</v>
      </c>
      <c r="D43" s="28" t="s">
        <v>19</v>
      </c>
      <c r="E43" s="13" t="s">
        <v>17</v>
      </c>
      <c r="F43" s="13" t="s">
        <v>18</v>
      </c>
      <c r="G43" s="29">
        <v>37104</v>
      </c>
      <c r="H43" s="30">
        <v>-930000</v>
      </c>
      <c r="I43" s="23">
        <v>-0.75</v>
      </c>
      <c r="J43" s="47">
        <v>2.27</v>
      </c>
      <c r="K43">
        <v>-0.92</v>
      </c>
      <c r="L43" s="8">
        <v>3.1669999999999998</v>
      </c>
      <c r="M43">
        <f t="shared" si="6"/>
        <v>930000</v>
      </c>
      <c r="N43" t="str">
        <f t="shared" si="7"/>
        <v>SELL</v>
      </c>
      <c r="O43" t="str">
        <f t="shared" si="8"/>
        <v>CALL</v>
      </c>
      <c r="P43" t="str">
        <f t="shared" si="9"/>
        <v>SELL - CALL</v>
      </c>
      <c r="Q43">
        <f t="shared" si="10"/>
        <v>2.4169999999999998</v>
      </c>
      <c r="R43" s="5">
        <f t="shared" si="11"/>
        <v>0</v>
      </c>
    </row>
    <row r="44" spans="1:18" x14ac:dyDescent="0.2">
      <c r="A44" s="26" t="s">
        <v>571</v>
      </c>
      <c r="B44" s="26" t="s">
        <v>570</v>
      </c>
      <c r="C44" s="27" t="s">
        <v>521</v>
      </c>
      <c r="D44" s="28" t="s">
        <v>19</v>
      </c>
      <c r="E44" s="27" t="s">
        <v>17</v>
      </c>
      <c r="F44" s="27" t="s">
        <v>18</v>
      </c>
      <c r="G44" s="29">
        <v>37104</v>
      </c>
      <c r="H44" s="30">
        <v>930000</v>
      </c>
      <c r="I44" s="23">
        <v>-0.5</v>
      </c>
      <c r="J44" s="47">
        <v>2.27</v>
      </c>
      <c r="K44">
        <v>-0.92</v>
      </c>
      <c r="L44" s="8">
        <v>3.1669999999999998</v>
      </c>
      <c r="M44">
        <f t="shared" si="6"/>
        <v>930000</v>
      </c>
      <c r="N44" t="str">
        <f t="shared" si="7"/>
        <v>BUY</v>
      </c>
      <c r="O44" t="str">
        <f t="shared" si="8"/>
        <v>CALL</v>
      </c>
      <c r="P44" t="str">
        <f t="shared" si="9"/>
        <v>BUY - CALL</v>
      </c>
      <c r="Q44">
        <f t="shared" si="10"/>
        <v>2.6669999999999998</v>
      </c>
      <c r="R44" s="5">
        <f t="shared" si="11"/>
        <v>0</v>
      </c>
    </row>
    <row r="45" spans="1:18" x14ac:dyDescent="0.2">
      <c r="A45" s="26" t="s">
        <v>571</v>
      </c>
      <c r="B45" s="26" t="s">
        <v>570</v>
      </c>
      <c r="C45" s="38" t="s">
        <v>522</v>
      </c>
      <c r="D45" s="39" t="s">
        <v>19</v>
      </c>
      <c r="E45" s="38" t="s">
        <v>17</v>
      </c>
      <c r="F45" s="38" t="s">
        <v>18</v>
      </c>
      <c r="G45" s="40">
        <v>37104</v>
      </c>
      <c r="H45" s="41">
        <v>-310000</v>
      </c>
      <c r="I45" s="23">
        <v>-0.75</v>
      </c>
      <c r="J45" s="47">
        <v>2.27</v>
      </c>
      <c r="K45">
        <v>-0.92</v>
      </c>
      <c r="L45" s="8">
        <v>3.1669999999999998</v>
      </c>
      <c r="M45">
        <f t="shared" si="6"/>
        <v>310000</v>
      </c>
      <c r="N45" t="str">
        <f t="shared" si="7"/>
        <v>SELL</v>
      </c>
      <c r="O45" t="str">
        <f t="shared" si="8"/>
        <v>CALL</v>
      </c>
      <c r="P45" t="str">
        <f t="shared" si="9"/>
        <v>SELL - CALL</v>
      </c>
      <c r="Q45">
        <f t="shared" si="10"/>
        <v>2.4169999999999998</v>
      </c>
      <c r="R45" s="5">
        <f t="shared" si="11"/>
        <v>0</v>
      </c>
    </row>
    <row r="46" spans="1:18" x14ac:dyDescent="0.2">
      <c r="A46" s="26" t="s">
        <v>571</v>
      </c>
      <c r="B46" s="26" t="s">
        <v>570</v>
      </c>
      <c r="C46" t="s">
        <v>523</v>
      </c>
      <c r="D46" s="8" t="s">
        <v>19</v>
      </c>
      <c r="E46" t="s">
        <v>17</v>
      </c>
      <c r="F46" t="s">
        <v>18</v>
      </c>
      <c r="G46" s="9">
        <v>37104</v>
      </c>
      <c r="H46" s="10">
        <v>310000</v>
      </c>
      <c r="I46" s="23">
        <v>-0.5</v>
      </c>
      <c r="J46" s="47">
        <v>2.27</v>
      </c>
      <c r="K46">
        <v>-0.92</v>
      </c>
      <c r="L46" s="8">
        <v>3.1669999999999998</v>
      </c>
      <c r="M46">
        <f t="shared" si="6"/>
        <v>310000</v>
      </c>
      <c r="N46" t="str">
        <f t="shared" si="7"/>
        <v>BUY</v>
      </c>
      <c r="O46" t="str">
        <f t="shared" si="8"/>
        <v>CALL</v>
      </c>
      <c r="P46" t="str">
        <f t="shared" si="9"/>
        <v>BUY - CALL</v>
      </c>
      <c r="Q46">
        <f t="shared" si="10"/>
        <v>2.6669999999999998</v>
      </c>
      <c r="R46" s="5">
        <f t="shared" si="11"/>
        <v>0</v>
      </c>
    </row>
    <row r="47" spans="1:18" x14ac:dyDescent="0.2">
      <c r="A47" s="26" t="s">
        <v>411</v>
      </c>
      <c r="B47" s="26" t="s">
        <v>570</v>
      </c>
      <c r="C47" s="42" t="s">
        <v>524</v>
      </c>
      <c r="D47" s="8" t="s">
        <v>19</v>
      </c>
      <c r="E47" s="8" t="s">
        <v>17</v>
      </c>
      <c r="F47" s="9" t="s">
        <v>18</v>
      </c>
      <c r="G47" s="9">
        <v>37104</v>
      </c>
      <c r="H47" s="10">
        <v>-310000</v>
      </c>
      <c r="I47" s="23">
        <v>-0.3</v>
      </c>
      <c r="J47" s="47">
        <v>2.27</v>
      </c>
      <c r="K47">
        <v>-0.92</v>
      </c>
      <c r="L47" s="8">
        <v>3.1669999999999998</v>
      </c>
      <c r="M47">
        <f t="shared" si="6"/>
        <v>310000</v>
      </c>
      <c r="N47" t="str">
        <f t="shared" si="7"/>
        <v>SELL</v>
      </c>
      <c r="O47" t="str">
        <f t="shared" si="8"/>
        <v>CALL</v>
      </c>
      <c r="P47" t="str">
        <f t="shared" si="9"/>
        <v>SELL - CALL</v>
      </c>
      <c r="Q47">
        <f t="shared" si="10"/>
        <v>2.867</v>
      </c>
      <c r="R47" s="5">
        <f t="shared" si="11"/>
        <v>0</v>
      </c>
    </row>
    <row r="48" spans="1:18" x14ac:dyDescent="0.2">
      <c r="A48" s="26" t="s">
        <v>571</v>
      </c>
      <c r="B48" s="26" t="s">
        <v>570</v>
      </c>
      <c r="C48" t="s">
        <v>525</v>
      </c>
      <c r="D48" s="8" t="s">
        <v>19</v>
      </c>
      <c r="E48" t="s">
        <v>17</v>
      </c>
      <c r="F48" t="s">
        <v>18</v>
      </c>
      <c r="G48" s="9">
        <v>37104</v>
      </c>
      <c r="H48" s="10">
        <v>930000</v>
      </c>
      <c r="I48" s="23">
        <v>-0.3</v>
      </c>
      <c r="J48" s="47">
        <v>2.27</v>
      </c>
      <c r="K48">
        <v>-0.92</v>
      </c>
      <c r="L48" s="8">
        <v>3.1669999999999998</v>
      </c>
      <c r="M48">
        <f t="shared" si="6"/>
        <v>930000</v>
      </c>
      <c r="N48" t="str">
        <f t="shared" si="7"/>
        <v>BUY</v>
      </c>
      <c r="O48" t="str">
        <f t="shared" si="8"/>
        <v>CALL</v>
      </c>
      <c r="P48" t="str">
        <f t="shared" si="9"/>
        <v>BUY - CALL</v>
      </c>
      <c r="Q48">
        <f t="shared" si="10"/>
        <v>2.867</v>
      </c>
      <c r="R48" s="5">
        <f t="shared" si="11"/>
        <v>0</v>
      </c>
    </row>
    <row r="49" spans="1:18" x14ac:dyDescent="0.2">
      <c r="A49" s="6" t="s">
        <v>24</v>
      </c>
      <c r="B49" s="6" t="s">
        <v>570</v>
      </c>
      <c r="C49" t="s">
        <v>526</v>
      </c>
      <c r="D49" s="8" t="s">
        <v>19</v>
      </c>
      <c r="E49" t="s">
        <v>17</v>
      </c>
      <c r="F49" t="s">
        <v>18</v>
      </c>
      <c r="G49" s="9">
        <v>37104</v>
      </c>
      <c r="H49" s="10">
        <v>310000</v>
      </c>
      <c r="I49" s="24">
        <v>-0.7</v>
      </c>
      <c r="J49" s="47">
        <v>2.27</v>
      </c>
      <c r="K49">
        <v>-0.92</v>
      </c>
      <c r="L49" s="8">
        <v>3.1669999999999998</v>
      </c>
      <c r="M49">
        <f t="shared" si="6"/>
        <v>310000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0"/>
        <v>2.4669999999999996</v>
      </c>
      <c r="R49" s="5">
        <f t="shared" si="11"/>
        <v>0</v>
      </c>
    </row>
    <row r="50" spans="1:18" x14ac:dyDescent="0.2">
      <c r="A50" t="s">
        <v>30</v>
      </c>
      <c r="B50" t="s">
        <v>570</v>
      </c>
      <c r="C50" t="s">
        <v>527</v>
      </c>
      <c r="D50" s="8" t="s">
        <v>19</v>
      </c>
      <c r="E50" t="s">
        <v>17</v>
      </c>
      <c r="F50" t="s">
        <v>20</v>
      </c>
      <c r="G50" s="9">
        <v>37104</v>
      </c>
      <c r="H50" s="10">
        <v>620000</v>
      </c>
      <c r="I50" s="24">
        <v>-1.5</v>
      </c>
      <c r="J50" s="47">
        <v>2.27</v>
      </c>
      <c r="K50">
        <v>-0.92</v>
      </c>
      <c r="L50" s="8">
        <v>3.1669999999999998</v>
      </c>
      <c r="M50">
        <f t="shared" si="6"/>
        <v>620000</v>
      </c>
      <c r="N50" t="str">
        <f t="shared" si="7"/>
        <v>BUY</v>
      </c>
      <c r="O50" t="str">
        <f t="shared" si="8"/>
        <v>PUT</v>
      </c>
      <c r="P50" t="str">
        <f t="shared" si="9"/>
        <v>BUY - PUT</v>
      </c>
      <c r="Q50">
        <f t="shared" si="10"/>
        <v>1.6669999999999998</v>
      </c>
      <c r="R50" s="5">
        <f t="shared" si="11"/>
        <v>0</v>
      </c>
    </row>
    <row r="51" spans="1:18" x14ac:dyDescent="0.2">
      <c r="A51" t="s">
        <v>30</v>
      </c>
      <c r="B51" t="s">
        <v>570</v>
      </c>
      <c r="C51" t="s">
        <v>528</v>
      </c>
      <c r="D51" s="8" t="s">
        <v>19</v>
      </c>
      <c r="E51" t="s">
        <v>17</v>
      </c>
      <c r="F51" t="s">
        <v>20</v>
      </c>
      <c r="G51" s="9">
        <v>37104</v>
      </c>
      <c r="H51" s="10">
        <v>310000</v>
      </c>
      <c r="I51" s="24">
        <v>-1.5</v>
      </c>
      <c r="J51" s="47">
        <v>2.27</v>
      </c>
      <c r="K51">
        <v>-0.92</v>
      </c>
      <c r="L51" s="8">
        <v>3.1669999999999998</v>
      </c>
      <c r="M51">
        <f t="shared" si="6"/>
        <v>310000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0"/>
        <v>1.6669999999999998</v>
      </c>
      <c r="R51" s="5">
        <f t="shared" si="11"/>
        <v>0</v>
      </c>
    </row>
    <row r="52" spans="1:18" x14ac:dyDescent="0.2">
      <c r="A52" t="s">
        <v>30</v>
      </c>
      <c r="B52" t="s">
        <v>570</v>
      </c>
      <c r="C52" t="s">
        <v>529</v>
      </c>
      <c r="D52" s="8" t="s">
        <v>19</v>
      </c>
      <c r="E52" t="s">
        <v>17</v>
      </c>
      <c r="F52" t="s">
        <v>20</v>
      </c>
      <c r="G52" s="9">
        <v>37104</v>
      </c>
      <c r="H52" s="10">
        <v>620000</v>
      </c>
      <c r="I52" s="24">
        <v>-1.5</v>
      </c>
      <c r="J52" s="47">
        <v>2.27</v>
      </c>
      <c r="K52">
        <v>-0.92</v>
      </c>
      <c r="L52" s="8">
        <v>3.1669999999999998</v>
      </c>
      <c r="M52">
        <f t="shared" si="6"/>
        <v>620000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0"/>
        <v>1.6669999999999998</v>
      </c>
      <c r="R52" s="5">
        <f t="shared" si="11"/>
        <v>0</v>
      </c>
    </row>
    <row r="53" spans="1:18" x14ac:dyDescent="0.2">
      <c r="A53" t="s">
        <v>411</v>
      </c>
      <c r="B53" t="s">
        <v>570</v>
      </c>
      <c r="C53" t="s">
        <v>546</v>
      </c>
      <c r="D53" s="8" t="s">
        <v>19</v>
      </c>
      <c r="E53" t="s">
        <v>17</v>
      </c>
      <c r="F53" t="s">
        <v>18</v>
      </c>
      <c r="G53" s="9">
        <v>37104</v>
      </c>
      <c r="H53" s="10">
        <v>310000</v>
      </c>
      <c r="I53" s="36">
        <v>-0.95</v>
      </c>
      <c r="J53" s="47">
        <v>2.27</v>
      </c>
      <c r="K53">
        <v>-0.92</v>
      </c>
      <c r="L53" s="8">
        <v>3.1669999999999998</v>
      </c>
      <c r="M53">
        <f t="shared" si="6"/>
        <v>310000</v>
      </c>
      <c r="N53" t="str">
        <f t="shared" si="7"/>
        <v>BUY</v>
      </c>
      <c r="O53" t="str">
        <f t="shared" si="8"/>
        <v>CALL</v>
      </c>
      <c r="P53" t="str">
        <f t="shared" si="9"/>
        <v>BUY - CALL</v>
      </c>
      <c r="Q53">
        <f t="shared" si="10"/>
        <v>2.2169999999999996</v>
      </c>
      <c r="R53" s="5">
        <f t="shared" si="11"/>
        <v>16430.000000000116</v>
      </c>
    </row>
    <row r="54" spans="1:18" x14ac:dyDescent="0.2">
      <c r="A54" t="s">
        <v>30</v>
      </c>
      <c r="B54" t="s">
        <v>570</v>
      </c>
      <c r="C54" t="s">
        <v>547</v>
      </c>
      <c r="D54" s="8" t="s">
        <v>19</v>
      </c>
      <c r="E54" t="s">
        <v>17</v>
      </c>
      <c r="F54" t="s">
        <v>20</v>
      </c>
      <c r="G54" s="9">
        <v>37104</v>
      </c>
      <c r="H54" s="10">
        <v>465000</v>
      </c>
      <c r="I54" s="24">
        <v>-1.2</v>
      </c>
      <c r="J54" s="47">
        <v>2.27</v>
      </c>
      <c r="K54">
        <v>-0.92</v>
      </c>
      <c r="L54" s="8">
        <v>3.1669999999999998</v>
      </c>
      <c r="M54">
        <f t="shared" si="6"/>
        <v>465000</v>
      </c>
      <c r="N54" t="str">
        <f t="shared" si="7"/>
        <v>BUY</v>
      </c>
      <c r="O54" t="str">
        <f t="shared" si="8"/>
        <v>PUT</v>
      </c>
      <c r="P54" t="str">
        <f t="shared" si="9"/>
        <v>BUY - PUT</v>
      </c>
      <c r="Q54">
        <f t="shared" si="10"/>
        <v>1.9669999999999999</v>
      </c>
      <c r="R54" s="5">
        <f t="shared" si="11"/>
        <v>0</v>
      </c>
    </row>
    <row r="55" spans="1:18" x14ac:dyDescent="0.2">
      <c r="A55" s="6" t="s">
        <v>571</v>
      </c>
      <c r="B55" s="6" t="s">
        <v>570</v>
      </c>
      <c r="C55" t="s">
        <v>548</v>
      </c>
      <c r="D55" s="8" t="s">
        <v>19</v>
      </c>
      <c r="E55" t="s">
        <v>17</v>
      </c>
      <c r="F55" t="s">
        <v>18</v>
      </c>
      <c r="G55" s="9">
        <v>37104</v>
      </c>
      <c r="H55" s="10">
        <v>-1240000</v>
      </c>
      <c r="I55" s="23">
        <v>-0.5</v>
      </c>
      <c r="J55" s="47">
        <v>2.27</v>
      </c>
      <c r="K55">
        <v>-0.92</v>
      </c>
      <c r="L55" s="8">
        <v>3.1669999999999998</v>
      </c>
      <c r="M55">
        <f t="shared" si="6"/>
        <v>1240000</v>
      </c>
      <c r="N55" t="str">
        <f t="shared" si="7"/>
        <v>SELL</v>
      </c>
      <c r="O55" t="str">
        <f t="shared" si="8"/>
        <v>CALL</v>
      </c>
      <c r="P55" t="str">
        <f t="shared" si="9"/>
        <v>SELL - CALL</v>
      </c>
      <c r="Q55">
        <f t="shared" si="10"/>
        <v>2.6669999999999998</v>
      </c>
      <c r="R55" s="5">
        <f t="shared" si="11"/>
        <v>0</v>
      </c>
    </row>
    <row r="56" spans="1:18" x14ac:dyDescent="0.2">
      <c r="A56" s="6" t="s">
        <v>40</v>
      </c>
      <c r="B56" s="6" t="s">
        <v>570</v>
      </c>
      <c r="C56" t="s">
        <v>582</v>
      </c>
      <c r="D56" s="8" t="s">
        <v>19</v>
      </c>
      <c r="E56" t="s">
        <v>17</v>
      </c>
      <c r="F56" t="s">
        <v>20</v>
      </c>
      <c r="G56" s="9">
        <v>37104</v>
      </c>
      <c r="H56" s="10">
        <v>-1000000</v>
      </c>
      <c r="I56" s="24">
        <v>-2</v>
      </c>
      <c r="J56" s="47">
        <v>2.27</v>
      </c>
      <c r="K56">
        <v>-0.92</v>
      </c>
      <c r="L56" s="8">
        <v>3.1669999999999998</v>
      </c>
      <c r="M56">
        <f t="shared" si="6"/>
        <v>1000000</v>
      </c>
      <c r="N56" t="str">
        <f t="shared" si="7"/>
        <v>SELL</v>
      </c>
      <c r="O56" t="str">
        <f t="shared" si="8"/>
        <v>PUT</v>
      </c>
      <c r="P56" t="str">
        <f t="shared" si="9"/>
        <v>SELL - PUT</v>
      </c>
      <c r="Q56">
        <f t="shared" si="10"/>
        <v>1.1669999999999998</v>
      </c>
      <c r="R56" s="5">
        <f t="shared" si="11"/>
        <v>0</v>
      </c>
    </row>
    <row r="57" spans="1:18" x14ac:dyDescent="0.2">
      <c r="A57" t="s">
        <v>290</v>
      </c>
      <c r="B57" t="s">
        <v>570</v>
      </c>
      <c r="C57" t="s">
        <v>550</v>
      </c>
      <c r="D57" s="8" t="s">
        <v>19</v>
      </c>
      <c r="E57" t="s">
        <v>17</v>
      </c>
      <c r="F57" t="s">
        <v>20</v>
      </c>
      <c r="G57" s="9">
        <v>37104</v>
      </c>
      <c r="H57" s="10">
        <v>-500000</v>
      </c>
      <c r="I57" s="24">
        <v>-1.75</v>
      </c>
      <c r="J57" s="47">
        <v>2.27</v>
      </c>
      <c r="K57">
        <v>-0.92</v>
      </c>
      <c r="L57" s="8">
        <v>3.1669999999999998</v>
      </c>
      <c r="M57">
        <f t="shared" si="6"/>
        <v>500000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0"/>
        <v>1.4169999999999998</v>
      </c>
      <c r="R57" s="5">
        <f t="shared" si="11"/>
        <v>0</v>
      </c>
    </row>
    <row r="58" spans="1:18" x14ac:dyDescent="0.2">
      <c r="A58" t="s">
        <v>290</v>
      </c>
      <c r="B58" t="s">
        <v>570</v>
      </c>
      <c r="C58" t="s">
        <v>551</v>
      </c>
      <c r="D58" s="8" t="s">
        <v>19</v>
      </c>
      <c r="E58" t="s">
        <v>17</v>
      </c>
      <c r="F58" t="s">
        <v>18</v>
      </c>
      <c r="G58" s="9">
        <v>37104</v>
      </c>
      <c r="H58" s="10">
        <v>500000</v>
      </c>
      <c r="I58" s="24">
        <v>-1</v>
      </c>
      <c r="J58" s="47">
        <v>2.27</v>
      </c>
      <c r="K58">
        <v>-0.92</v>
      </c>
      <c r="L58" s="8">
        <v>3.1669999999999998</v>
      </c>
      <c r="M58">
        <f t="shared" si="6"/>
        <v>500000</v>
      </c>
      <c r="N58" t="str">
        <f t="shared" si="7"/>
        <v>BUY</v>
      </c>
      <c r="O58" t="str">
        <f t="shared" si="8"/>
        <v>CALL</v>
      </c>
      <c r="P58" t="str">
        <f t="shared" si="9"/>
        <v>BUY - CALL</v>
      </c>
      <c r="Q58">
        <f t="shared" si="10"/>
        <v>2.1669999999999998</v>
      </c>
      <c r="R58" s="5">
        <f t="shared" si="11"/>
        <v>51500.000000000102</v>
      </c>
    </row>
    <row r="59" spans="1:18" x14ac:dyDescent="0.2">
      <c r="A59" s="26" t="s">
        <v>290</v>
      </c>
      <c r="B59" s="26" t="s">
        <v>570</v>
      </c>
      <c r="C59" s="27" t="s">
        <v>552</v>
      </c>
      <c r="D59" s="28" t="s">
        <v>19</v>
      </c>
      <c r="E59" s="27" t="s">
        <v>17</v>
      </c>
      <c r="F59" s="27" t="s">
        <v>20</v>
      </c>
      <c r="G59" s="29">
        <v>37104</v>
      </c>
      <c r="H59" s="30">
        <v>-1000000</v>
      </c>
      <c r="I59" s="24">
        <v>-1.75</v>
      </c>
      <c r="J59" s="47">
        <v>2.27</v>
      </c>
      <c r="K59">
        <v>-0.92</v>
      </c>
      <c r="L59" s="8">
        <v>3.1669999999999998</v>
      </c>
      <c r="M59">
        <f t="shared" si="6"/>
        <v>1000000</v>
      </c>
      <c r="N59" t="str">
        <f t="shared" si="7"/>
        <v>SELL</v>
      </c>
      <c r="O59" t="str">
        <f t="shared" si="8"/>
        <v>PUT</v>
      </c>
      <c r="P59" t="str">
        <f t="shared" si="9"/>
        <v>SELL - PUT</v>
      </c>
      <c r="Q59">
        <f t="shared" si="10"/>
        <v>1.4169999999999998</v>
      </c>
      <c r="R59" s="5">
        <f t="shared" si="11"/>
        <v>0</v>
      </c>
    </row>
    <row r="60" spans="1:18" x14ac:dyDescent="0.2">
      <c r="A60" s="26" t="s">
        <v>290</v>
      </c>
      <c r="B60" s="26" t="s">
        <v>570</v>
      </c>
      <c r="C60" t="s">
        <v>553</v>
      </c>
      <c r="D60" s="8" t="s">
        <v>19</v>
      </c>
      <c r="E60" t="s">
        <v>17</v>
      </c>
      <c r="F60" t="s">
        <v>18</v>
      </c>
      <c r="G60" s="9">
        <v>37104</v>
      </c>
      <c r="H60" s="10">
        <v>1000000</v>
      </c>
      <c r="I60" s="24">
        <v>-1</v>
      </c>
      <c r="J60" s="47">
        <v>2.27</v>
      </c>
      <c r="K60">
        <v>-0.92</v>
      </c>
      <c r="L60" s="8">
        <v>3.1669999999999998</v>
      </c>
      <c r="M60">
        <f t="shared" si="6"/>
        <v>1000000</v>
      </c>
      <c r="N60" t="str">
        <f t="shared" si="7"/>
        <v>BUY</v>
      </c>
      <c r="O60" t="str">
        <f t="shared" si="8"/>
        <v>CALL</v>
      </c>
      <c r="P60" t="str">
        <f t="shared" si="9"/>
        <v>BUY - CALL</v>
      </c>
      <c r="Q60">
        <f t="shared" si="10"/>
        <v>2.1669999999999998</v>
      </c>
      <c r="R60" s="5">
        <f t="shared" si="11"/>
        <v>103000.0000000002</v>
      </c>
    </row>
    <row r="61" spans="1:18" x14ac:dyDescent="0.2">
      <c r="A61" s="26" t="s">
        <v>290</v>
      </c>
      <c r="B61" s="26" t="s">
        <v>570</v>
      </c>
      <c r="C61" s="27" t="s">
        <v>554</v>
      </c>
      <c r="D61" s="28" t="s">
        <v>19</v>
      </c>
      <c r="E61" s="27" t="s">
        <v>17</v>
      </c>
      <c r="F61" s="27" t="s">
        <v>20</v>
      </c>
      <c r="G61" s="29">
        <v>37104</v>
      </c>
      <c r="H61" s="30">
        <v>-1000000</v>
      </c>
      <c r="I61" s="24">
        <v>-1.5</v>
      </c>
      <c r="J61" s="47">
        <v>2.27</v>
      </c>
      <c r="K61">
        <v>-0.92</v>
      </c>
      <c r="L61" s="8">
        <v>3.1669999999999998</v>
      </c>
      <c r="M61">
        <f t="shared" si="6"/>
        <v>1000000</v>
      </c>
      <c r="N61" t="str">
        <f t="shared" si="7"/>
        <v>SELL</v>
      </c>
      <c r="O61" t="str">
        <f t="shared" si="8"/>
        <v>PUT</v>
      </c>
      <c r="P61" t="str">
        <f t="shared" si="9"/>
        <v>SELL - PUT</v>
      </c>
      <c r="Q61">
        <f t="shared" si="10"/>
        <v>1.6669999999999998</v>
      </c>
      <c r="R61" s="5">
        <f t="shared" si="11"/>
        <v>0</v>
      </c>
    </row>
    <row r="62" spans="1:18" x14ac:dyDescent="0.2">
      <c r="A62" s="26" t="s">
        <v>290</v>
      </c>
      <c r="B62" s="26" t="s">
        <v>570</v>
      </c>
      <c r="C62" t="s">
        <v>555</v>
      </c>
      <c r="D62" s="8" t="s">
        <v>19</v>
      </c>
      <c r="E62" t="s">
        <v>17</v>
      </c>
      <c r="F62" t="s">
        <v>20</v>
      </c>
      <c r="G62" s="9">
        <v>37104</v>
      </c>
      <c r="H62" s="10">
        <v>-1000000</v>
      </c>
      <c r="I62" s="24">
        <v>-1.75</v>
      </c>
      <c r="J62" s="47">
        <v>2.27</v>
      </c>
      <c r="K62">
        <v>-0.92</v>
      </c>
      <c r="L62" s="8">
        <v>3.1669999999999998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0"/>
        <v>1.4169999999999998</v>
      </c>
      <c r="R62" s="5">
        <f t="shared" si="11"/>
        <v>0</v>
      </c>
    </row>
    <row r="63" spans="1:18" x14ac:dyDescent="0.2">
      <c r="A63" s="26" t="s">
        <v>290</v>
      </c>
      <c r="B63" s="26" t="s">
        <v>570</v>
      </c>
      <c r="C63" t="s">
        <v>556</v>
      </c>
      <c r="D63" s="8" t="s">
        <v>19</v>
      </c>
      <c r="E63" t="s">
        <v>17</v>
      </c>
      <c r="F63" t="s">
        <v>18</v>
      </c>
      <c r="G63" s="9">
        <v>37104</v>
      </c>
      <c r="H63" s="10">
        <v>1000000</v>
      </c>
      <c r="I63" s="24">
        <v>-1</v>
      </c>
      <c r="J63" s="47">
        <v>2.27</v>
      </c>
      <c r="K63">
        <v>-0.92</v>
      </c>
      <c r="L63" s="8">
        <v>3.1669999999999998</v>
      </c>
      <c r="M63">
        <f t="shared" si="6"/>
        <v>1000000</v>
      </c>
      <c r="N63" t="str">
        <f t="shared" si="7"/>
        <v>BUY</v>
      </c>
      <c r="O63" t="str">
        <f t="shared" si="8"/>
        <v>CALL</v>
      </c>
      <c r="P63" t="str">
        <f t="shared" si="9"/>
        <v>BUY - CALL</v>
      </c>
      <c r="Q63">
        <f t="shared" si="10"/>
        <v>2.1669999999999998</v>
      </c>
      <c r="R63" s="5">
        <f t="shared" si="11"/>
        <v>103000.0000000002</v>
      </c>
    </row>
    <row r="64" spans="1:18" x14ac:dyDescent="0.2">
      <c r="A64" s="26" t="s">
        <v>290</v>
      </c>
      <c r="B64" s="26" t="s">
        <v>570</v>
      </c>
      <c r="C64" s="43" t="s">
        <v>557</v>
      </c>
      <c r="D64" s="44" t="s">
        <v>19</v>
      </c>
      <c r="E64" s="43" t="s">
        <v>17</v>
      </c>
      <c r="F64" s="43" t="s">
        <v>20</v>
      </c>
      <c r="G64" s="45">
        <v>37104</v>
      </c>
      <c r="H64" s="46">
        <v>310000</v>
      </c>
      <c r="I64" s="24">
        <v>-1.5</v>
      </c>
      <c r="J64" s="47">
        <v>2.27</v>
      </c>
      <c r="K64">
        <v>-0.92</v>
      </c>
      <c r="L64" s="8">
        <v>3.1669999999999998</v>
      </c>
      <c r="M64">
        <f t="shared" si="6"/>
        <v>310000</v>
      </c>
      <c r="N64" t="str">
        <f t="shared" si="7"/>
        <v>BUY</v>
      </c>
      <c r="O64" t="str">
        <f t="shared" si="8"/>
        <v>PUT</v>
      </c>
      <c r="P64" t="str">
        <f t="shared" si="9"/>
        <v>BUY - PUT</v>
      </c>
      <c r="Q64">
        <f t="shared" si="10"/>
        <v>1.6669999999999998</v>
      </c>
      <c r="R64" s="5">
        <f t="shared" si="11"/>
        <v>0</v>
      </c>
    </row>
    <row r="65" spans="1:18" x14ac:dyDescent="0.2">
      <c r="A65" s="6" t="s">
        <v>38</v>
      </c>
      <c r="B65" s="6" t="s">
        <v>570</v>
      </c>
      <c r="C65" t="s">
        <v>531</v>
      </c>
      <c r="D65" s="8" t="s">
        <v>220</v>
      </c>
      <c r="E65" t="s">
        <v>17</v>
      </c>
      <c r="F65" t="s">
        <v>18</v>
      </c>
      <c r="G65" s="9">
        <v>37104</v>
      </c>
      <c r="H65" s="10">
        <v>620000</v>
      </c>
      <c r="I65" s="36">
        <v>-7.4999999999999997E-2</v>
      </c>
      <c r="J65" s="47">
        <v>3.08</v>
      </c>
      <c r="K65">
        <v>-3.6999999999999998E-2</v>
      </c>
      <c r="L65" s="8">
        <v>3.1669999999999998</v>
      </c>
      <c r="M65">
        <f t="shared" si="6"/>
        <v>620000</v>
      </c>
      <c r="N65" t="str">
        <f t="shared" si="7"/>
        <v>BUY</v>
      </c>
      <c r="O65" t="str">
        <f t="shared" si="8"/>
        <v>CALL</v>
      </c>
      <c r="P65" t="str">
        <f t="shared" si="9"/>
        <v>BUY - CALL</v>
      </c>
      <c r="Q65">
        <f t="shared" si="10"/>
        <v>3.0919999999999996</v>
      </c>
      <c r="R65" s="5">
        <f t="shared" si="11"/>
        <v>0</v>
      </c>
    </row>
    <row r="66" spans="1:18" x14ac:dyDescent="0.2">
      <c r="A66" t="s">
        <v>38</v>
      </c>
      <c r="B66" t="s">
        <v>570</v>
      </c>
      <c r="C66" t="s">
        <v>532</v>
      </c>
      <c r="D66" s="8" t="s">
        <v>220</v>
      </c>
      <c r="E66" t="s">
        <v>17</v>
      </c>
      <c r="F66" t="s">
        <v>20</v>
      </c>
      <c r="G66" s="9">
        <v>37104</v>
      </c>
      <c r="H66" s="10">
        <v>620000</v>
      </c>
      <c r="I66" s="36">
        <v>-7.4999999999999997E-2</v>
      </c>
      <c r="J66" s="47">
        <v>3.08</v>
      </c>
      <c r="K66">
        <v>-3.6999999999999998E-2</v>
      </c>
      <c r="L66" s="8">
        <v>3.1669999999999998</v>
      </c>
      <c r="M66">
        <f t="shared" si="6"/>
        <v>620000</v>
      </c>
      <c r="N66" t="str">
        <f t="shared" si="7"/>
        <v>BUY</v>
      </c>
      <c r="O66" t="str">
        <f t="shared" si="8"/>
        <v>PUT</v>
      </c>
      <c r="P66" t="str">
        <f t="shared" si="9"/>
        <v>BUY - PUT</v>
      </c>
      <c r="Q66">
        <f t="shared" si="10"/>
        <v>3.0919999999999996</v>
      </c>
      <c r="R66" s="5">
        <f t="shared" si="11"/>
        <v>7439.9999999997317</v>
      </c>
    </row>
    <row r="67" spans="1:18" x14ac:dyDescent="0.2">
      <c r="A67" s="6" t="s">
        <v>664</v>
      </c>
      <c r="B67" s="6" t="s">
        <v>570</v>
      </c>
      <c r="C67" t="s">
        <v>665</v>
      </c>
      <c r="D67" s="8" t="s">
        <v>220</v>
      </c>
      <c r="E67" t="s">
        <v>17</v>
      </c>
      <c r="F67" t="s">
        <v>20</v>
      </c>
      <c r="G67" s="9">
        <v>37104</v>
      </c>
      <c r="H67" s="10">
        <v>-620000</v>
      </c>
      <c r="I67" s="23">
        <v>-0.19</v>
      </c>
      <c r="J67" s="47">
        <v>3.08</v>
      </c>
      <c r="K67">
        <v>-3.6999999999999998E-2</v>
      </c>
      <c r="L67" s="8">
        <v>3.1669999999999998</v>
      </c>
      <c r="M67">
        <f t="shared" ref="M67:M98" si="12">ABS(H67)</f>
        <v>620000</v>
      </c>
      <c r="N67" t="str">
        <f t="shared" ref="N67:N98" si="13">IF(H67&gt;0,"BUY","SELL")</f>
        <v>SELL</v>
      </c>
      <c r="O67" t="str">
        <f t="shared" ref="O67:O98" si="14">IF(F67="C","CALL","PUT")</f>
        <v>PUT</v>
      </c>
      <c r="P67" t="str">
        <f t="shared" ref="P67:P98" si="15">CONCATENATE(N67," - ",O67)</f>
        <v>SELL - PUT</v>
      </c>
      <c r="Q67">
        <f t="shared" ref="Q67:Q98" si="16">I67+L67</f>
        <v>2.9769999999999999</v>
      </c>
      <c r="R67" s="5">
        <f t="shared" ref="R67:R98" si="17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26" t="s">
        <v>25</v>
      </c>
      <c r="B68" s="26" t="s">
        <v>570</v>
      </c>
      <c r="C68" t="s">
        <v>441</v>
      </c>
      <c r="D68" s="8" t="s">
        <v>442</v>
      </c>
      <c r="E68" t="s">
        <v>17</v>
      </c>
      <c r="F68" t="s">
        <v>20</v>
      </c>
      <c r="G68" s="9">
        <v>37104</v>
      </c>
      <c r="H68" s="10">
        <v>1000000</v>
      </c>
      <c r="I68" s="23">
        <v>0.28000000000000003</v>
      </c>
      <c r="J68" s="55">
        <v>3.5</v>
      </c>
      <c r="K68">
        <v>0.31</v>
      </c>
      <c r="L68" s="8">
        <v>3.1669999999999998</v>
      </c>
      <c r="M68">
        <f t="shared" si="12"/>
        <v>1000000</v>
      </c>
      <c r="N68" t="str">
        <f t="shared" si="13"/>
        <v>BUY</v>
      </c>
      <c r="O68" t="str">
        <f t="shared" si="14"/>
        <v>PUT</v>
      </c>
      <c r="P68" t="str">
        <f t="shared" si="15"/>
        <v>BUY - PUT</v>
      </c>
      <c r="Q68">
        <f t="shared" si="16"/>
        <v>3.4470000000000001</v>
      </c>
      <c r="R68" s="5">
        <f t="shared" si="17"/>
        <v>0</v>
      </c>
    </row>
    <row r="69" spans="1:18" x14ac:dyDescent="0.2">
      <c r="A69" s="26" t="s">
        <v>443</v>
      </c>
      <c r="B69" s="26" t="s">
        <v>570</v>
      </c>
      <c r="C69" t="s">
        <v>444</v>
      </c>
      <c r="D69" s="8" t="s">
        <v>21</v>
      </c>
      <c r="E69" t="s">
        <v>17</v>
      </c>
      <c r="F69" t="s">
        <v>18</v>
      </c>
      <c r="G69" s="9">
        <v>37104</v>
      </c>
      <c r="H69" s="10">
        <v>500000</v>
      </c>
      <c r="I69" s="23">
        <v>0.3</v>
      </c>
      <c r="J69" s="47">
        <v>3.63</v>
      </c>
      <c r="K69">
        <v>0.45</v>
      </c>
      <c r="L69" s="8">
        <v>3.1669999999999998</v>
      </c>
      <c r="M69">
        <f t="shared" si="12"/>
        <v>500000</v>
      </c>
      <c r="N69" t="str">
        <f t="shared" si="13"/>
        <v>BUY</v>
      </c>
      <c r="O69" t="str">
        <f t="shared" si="14"/>
        <v>CALL</v>
      </c>
      <c r="P69" t="str">
        <f t="shared" si="15"/>
        <v>BUY - CALL</v>
      </c>
      <c r="Q69">
        <f t="shared" si="16"/>
        <v>3.4669999999999996</v>
      </c>
      <c r="R69" s="5">
        <f t="shared" si="17"/>
        <v>81500.000000000131</v>
      </c>
    </row>
    <row r="70" spans="1:18" x14ac:dyDescent="0.2">
      <c r="A70" s="26" t="s">
        <v>558</v>
      </c>
      <c r="B70" s="26" t="s">
        <v>570</v>
      </c>
      <c r="C70" t="s">
        <v>449</v>
      </c>
      <c r="D70" s="8" t="s">
        <v>21</v>
      </c>
      <c r="E70" t="s">
        <v>17</v>
      </c>
      <c r="F70" t="s">
        <v>18</v>
      </c>
      <c r="G70" s="9">
        <v>37104</v>
      </c>
      <c r="H70" s="10">
        <v>310000</v>
      </c>
      <c r="I70" s="23">
        <v>0.5</v>
      </c>
      <c r="J70" s="47">
        <v>3.63</v>
      </c>
      <c r="K70">
        <v>0.45</v>
      </c>
      <c r="L70" s="8">
        <v>3.1669999999999998</v>
      </c>
      <c r="M70">
        <f t="shared" si="12"/>
        <v>310000</v>
      </c>
      <c r="N70" t="str">
        <f t="shared" si="13"/>
        <v>BUY</v>
      </c>
      <c r="O70" t="str">
        <f t="shared" si="14"/>
        <v>CALL</v>
      </c>
      <c r="P70" t="str">
        <f t="shared" si="15"/>
        <v>BUY - CALL</v>
      </c>
      <c r="Q70">
        <f t="shared" si="16"/>
        <v>3.6669999999999998</v>
      </c>
      <c r="R70" s="5">
        <f t="shared" si="17"/>
        <v>0</v>
      </c>
    </row>
    <row r="71" spans="1:18" x14ac:dyDescent="0.2">
      <c r="A71" s="26" t="s">
        <v>25</v>
      </c>
      <c r="B71" s="26" t="s">
        <v>570</v>
      </c>
      <c r="C71" t="s">
        <v>451</v>
      </c>
      <c r="D71" s="8" t="s">
        <v>21</v>
      </c>
      <c r="E71" t="s">
        <v>17</v>
      </c>
      <c r="F71" t="s">
        <v>20</v>
      </c>
      <c r="G71" s="9">
        <v>37104</v>
      </c>
      <c r="H71" s="10">
        <v>310000</v>
      </c>
      <c r="I71">
        <v>0.3</v>
      </c>
      <c r="J71" s="47">
        <v>3.63</v>
      </c>
      <c r="K71">
        <v>0.45</v>
      </c>
      <c r="L71" s="8">
        <v>3.1669999999999998</v>
      </c>
      <c r="M71">
        <f t="shared" si="12"/>
        <v>310000</v>
      </c>
      <c r="N71" t="str">
        <f t="shared" si="13"/>
        <v>BUY</v>
      </c>
      <c r="O71" t="str">
        <f t="shared" si="14"/>
        <v>PUT</v>
      </c>
      <c r="P71" t="str">
        <f t="shared" si="15"/>
        <v>BUY - PUT</v>
      </c>
      <c r="Q71">
        <f t="shared" si="16"/>
        <v>3.4669999999999996</v>
      </c>
      <c r="R71" s="5">
        <f t="shared" si="17"/>
        <v>0</v>
      </c>
    </row>
    <row r="72" spans="1:18" x14ac:dyDescent="0.2">
      <c r="A72" s="26" t="s">
        <v>29</v>
      </c>
      <c r="B72" s="26" t="s">
        <v>570</v>
      </c>
      <c r="C72" s="27" t="s">
        <v>453</v>
      </c>
      <c r="D72" s="28" t="s">
        <v>21</v>
      </c>
      <c r="E72" s="27" t="s">
        <v>17</v>
      </c>
      <c r="F72" s="27" t="s">
        <v>18</v>
      </c>
      <c r="G72" s="29">
        <v>37104</v>
      </c>
      <c r="H72" s="30">
        <v>500000</v>
      </c>
      <c r="I72" s="24">
        <v>0.5</v>
      </c>
      <c r="J72" s="47">
        <v>3.63</v>
      </c>
      <c r="K72">
        <v>0.45</v>
      </c>
      <c r="L72" s="8">
        <v>3.1669999999999998</v>
      </c>
      <c r="M72">
        <f t="shared" si="12"/>
        <v>500000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6"/>
        <v>3.6669999999999998</v>
      </c>
      <c r="R72" s="5">
        <f t="shared" si="17"/>
        <v>0</v>
      </c>
    </row>
    <row r="73" spans="1:18" x14ac:dyDescent="0.2">
      <c r="A73" s="26" t="s">
        <v>29</v>
      </c>
      <c r="B73" s="26" t="s">
        <v>570</v>
      </c>
      <c r="C73" s="27" t="s">
        <v>454</v>
      </c>
      <c r="D73" s="28" t="s">
        <v>21</v>
      </c>
      <c r="E73" s="27" t="s">
        <v>17</v>
      </c>
      <c r="F73" s="27" t="s">
        <v>20</v>
      </c>
      <c r="G73" s="29">
        <v>37104</v>
      </c>
      <c r="H73" s="30">
        <v>1000000</v>
      </c>
      <c r="I73" s="24">
        <v>0.3</v>
      </c>
      <c r="J73" s="47">
        <v>3.63</v>
      </c>
      <c r="K73">
        <v>0.45</v>
      </c>
      <c r="L73" s="8">
        <v>3.1669999999999998</v>
      </c>
      <c r="M73">
        <f t="shared" si="12"/>
        <v>1000000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6"/>
        <v>3.4669999999999996</v>
      </c>
      <c r="R73" s="5">
        <f t="shared" si="17"/>
        <v>0</v>
      </c>
    </row>
    <row r="74" spans="1:18" x14ac:dyDescent="0.2">
      <c r="A74" t="s">
        <v>558</v>
      </c>
      <c r="B74" t="s">
        <v>570</v>
      </c>
      <c r="C74" s="27" t="s">
        <v>455</v>
      </c>
      <c r="D74" s="28" t="s">
        <v>21</v>
      </c>
      <c r="E74" s="27" t="s">
        <v>17</v>
      </c>
      <c r="F74" s="27" t="s">
        <v>18</v>
      </c>
      <c r="G74" s="29">
        <v>37104</v>
      </c>
      <c r="H74" s="30">
        <v>500000</v>
      </c>
      <c r="I74" s="24">
        <v>0.42</v>
      </c>
      <c r="J74" s="47">
        <v>3.63</v>
      </c>
      <c r="K74">
        <v>0.45</v>
      </c>
      <c r="L74" s="8">
        <v>3.1669999999999998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6"/>
        <v>3.5869999999999997</v>
      </c>
      <c r="R74" s="5">
        <f t="shared" si="17"/>
        <v>21500.000000000076</v>
      </c>
    </row>
    <row r="75" spans="1:18" x14ac:dyDescent="0.2">
      <c r="A75" t="s">
        <v>558</v>
      </c>
      <c r="B75" t="s">
        <v>570</v>
      </c>
      <c r="C75" s="27" t="s">
        <v>456</v>
      </c>
      <c r="D75" s="28" t="s">
        <v>21</v>
      </c>
      <c r="E75" s="27" t="s">
        <v>17</v>
      </c>
      <c r="F75" s="27" t="s">
        <v>20</v>
      </c>
      <c r="G75" s="29">
        <v>37104</v>
      </c>
      <c r="H75" s="30">
        <v>500000</v>
      </c>
      <c r="I75" s="24">
        <v>0.42</v>
      </c>
      <c r="J75" s="47">
        <v>3.63</v>
      </c>
      <c r="K75">
        <v>0.45</v>
      </c>
      <c r="L75" s="8">
        <v>3.1669999999999998</v>
      </c>
      <c r="M75">
        <f t="shared" si="12"/>
        <v>500000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6"/>
        <v>3.5869999999999997</v>
      </c>
      <c r="R75" s="5">
        <f t="shared" si="17"/>
        <v>0</v>
      </c>
    </row>
    <row r="76" spans="1:18" x14ac:dyDescent="0.2">
      <c r="A76" t="s">
        <v>29</v>
      </c>
      <c r="B76" t="s">
        <v>570</v>
      </c>
      <c r="C76" s="27" t="s">
        <v>457</v>
      </c>
      <c r="D76" s="28" t="s">
        <v>21</v>
      </c>
      <c r="E76" s="27" t="s">
        <v>17</v>
      </c>
      <c r="F76" s="27" t="s">
        <v>18</v>
      </c>
      <c r="G76" s="29">
        <v>37104</v>
      </c>
      <c r="H76" s="30">
        <v>310000</v>
      </c>
      <c r="I76" s="24">
        <v>0.5</v>
      </c>
      <c r="J76" s="47">
        <v>3.63</v>
      </c>
      <c r="K76">
        <v>0.45</v>
      </c>
      <c r="L76" s="8">
        <v>3.1669999999999998</v>
      </c>
      <c r="M76">
        <f t="shared" si="12"/>
        <v>310000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6"/>
        <v>3.6669999999999998</v>
      </c>
      <c r="R76" s="5">
        <f t="shared" si="17"/>
        <v>0</v>
      </c>
    </row>
    <row r="77" spans="1:18" x14ac:dyDescent="0.2">
      <c r="A77" t="s">
        <v>37</v>
      </c>
      <c r="B77" t="s">
        <v>570</v>
      </c>
      <c r="C77" t="s">
        <v>458</v>
      </c>
      <c r="D77" s="8" t="s">
        <v>21</v>
      </c>
      <c r="E77" t="s">
        <v>17</v>
      </c>
      <c r="F77" t="s">
        <v>20</v>
      </c>
      <c r="G77" s="9">
        <v>37104</v>
      </c>
      <c r="H77" s="10">
        <v>500000</v>
      </c>
      <c r="I77" s="24">
        <v>0.3</v>
      </c>
      <c r="J77" s="47">
        <v>3.63</v>
      </c>
      <c r="K77">
        <v>0.45</v>
      </c>
      <c r="L77" s="8">
        <v>3.1669999999999998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6"/>
        <v>3.4669999999999996</v>
      </c>
      <c r="R77" s="5">
        <f t="shared" si="17"/>
        <v>0</v>
      </c>
    </row>
    <row r="78" spans="1:18" x14ac:dyDescent="0.2">
      <c r="A78" t="s">
        <v>30</v>
      </c>
      <c r="B78" t="s">
        <v>570</v>
      </c>
      <c r="C78" t="s">
        <v>459</v>
      </c>
      <c r="D78" s="8" t="s">
        <v>21</v>
      </c>
      <c r="E78" t="s">
        <v>17</v>
      </c>
      <c r="F78" t="s">
        <v>20</v>
      </c>
      <c r="G78" s="9">
        <v>37104</v>
      </c>
      <c r="H78" s="10">
        <v>-500000</v>
      </c>
      <c r="I78" s="24">
        <v>0.3</v>
      </c>
      <c r="J78" s="47">
        <v>3.63</v>
      </c>
      <c r="K78">
        <v>0.45</v>
      </c>
      <c r="L78" s="8">
        <v>3.1669999999999998</v>
      </c>
      <c r="M78">
        <f t="shared" si="12"/>
        <v>500000</v>
      </c>
      <c r="N78" t="str">
        <f t="shared" si="13"/>
        <v>SELL</v>
      </c>
      <c r="O78" t="str">
        <f t="shared" si="14"/>
        <v>PUT</v>
      </c>
      <c r="P78" t="str">
        <f t="shared" si="15"/>
        <v>SELL - PUT</v>
      </c>
      <c r="Q78">
        <f t="shared" si="16"/>
        <v>3.4669999999999996</v>
      </c>
      <c r="R78" s="5">
        <f t="shared" si="17"/>
        <v>0</v>
      </c>
    </row>
    <row r="79" spans="1:18" x14ac:dyDescent="0.2">
      <c r="A79" s="26" t="s">
        <v>290</v>
      </c>
      <c r="B79" s="26" t="s">
        <v>570</v>
      </c>
      <c r="C79" t="s">
        <v>533</v>
      </c>
      <c r="D79" s="8" t="s">
        <v>21</v>
      </c>
      <c r="E79" t="s">
        <v>17</v>
      </c>
      <c r="F79" t="s">
        <v>18</v>
      </c>
      <c r="G79" s="9">
        <v>37104</v>
      </c>
      <c r="H79" s="10">
        <v>-500000</v>
      </c>
      <c r="I79" s="24">
        <v>1</v>
      </c>
      <c r="J79" s="47">
        <v>3.63</v>
      </c>
      <c r="K79">
        <v>0.45</v>
      </c>
      <c r="L79" s="8">
        <v>3.1669999999999998</v>
      </c>
      <c r="M79">
        <f t="shared" si="12"/>
        <v>500000</v>
      </c>
      <c r="N79" t="str">
        <f t="shared" si="13"/>
        <v>SELL</v>
      </c>
      <c r="O79" t="str">
        <f t="shared" si="14"/>
        <v>CALL</v>
      </c>
      <c r="P79" t="str">
        <f t="shared" si="15"/>
        <v>SELL - CALL</v>
      </c>
      <c r="Q79">
        <f t="shared" si="16"/>
        <v>4.1669999999999998</v>
      </c>
      <c r="R79" s="5">
        <f t="shared" si="17"/>
        <v>0</v>
      </c>
    </row>
    <row r="80" spans="1:18" x14ac:dyDescent="0.2">
      <c r="A80" s="26" t="s">
        <v>290</v>
      </c>
      <c r="B80" s="26" t="s">
        <v>570</v>
      </c>
      <c r="C80" t="s">
        <v>460</v>
      </c>
      <c r="D80" s="8" t="s">
        <v>21</v>
      </c>
      <c r="E80" t="s">
        <v>17</v>
      </c>
      <c r="F80" t="s">
        <v>18</v>
      </c>
      <c r="G80" s="9">
        <v>37104</v>
      </c>
      <c r="H80" s="10">
        <v>-1500000</v>
      </c>
      <c r="I80" s="24">
        <v>1</v>
      </c>
      <c r="J80" s="47">
        <v>3.63</v>
      </c>
      <c r="K80">
        <v>0.45</v>
      </c>
      <c r="L80" s="8">
        <v>3.1669999999999998</v>
      </c>
      <c r="M80">
        <f t="shared" si="12"/>
        <v>1500000</v>
      </c>
      <c r="N80" t="str">
        <f t="shared" si="13"/>
        <v>SELL</v>
      </c>
      <c r="O80" t="str">
        <f t="shared" si="14"/>
        <v>CALL</v>
      </c>
      <c r="P80" t="str">
        <f t="shared" si="15"/>
        <v>SELL - CALL</v>
      </c>
      <c r="Q80">
        <f t="shared" si="16"/>
        <v>4.1669999999999998</v>
      </c>
      <c r="R80" s="5">
        <f t="shared" si="17"/>
        <v>0</v>
      </c>
    </row>
    <row r="81" spans="1:18" x14ac:dyDescent="0.2">
      <c r="A81" s="26" t="s">
        <v>37</v>
      </c>
      <c r="B81" s="26" t="s">
        <v>570</v>
      </c>
      <c r="C81" t="s">
        <v>463</v>
      </c>
      <c r="D81" s="8" t="s">
        <v>21</v>
      </c>
      <c r="E81" t="s">
        <v>17</v>
      </c>
      <c r="F81" t="s">
        <v>18</v>
      </c>
      <c r="G81" s="9">
        <v>37104</v>
      </c>
      <c r="H81" s="10">
        <v>2000000</v>
      </c>
      <c r="I81" s="24">
        <v>0.8</v>
      </c>
      <c r="J81" s="47">
        <v>3.63</v>
      </c>
      <c r="K81">
        <v>0.45</v>
      </c>
      <c r="L81" s="8">
        <v>3.1669999999999998</v>
      </c>
      <c r="M81">
        <f t="shared" si="12"/>
        <v>2000000</v>
      </c>
      <c r="N81" t="str">
        <f t="shared" si="13"/>
        <v>BUY</v>
      </c>
      <c r="O81" t="str">
        <f t="shared" si="14"/>
        <v>CALL</v>
      </c>
      <c r="P81" t="str">
        <f t="shared" si="15"/>
        <v>BUY - CALL</v>
      </c>
      <c r="Q81">
        <f t="shared" si="16"/>
        <v>3.9669999999999996</v>
      </c>
      <c r="R81" s="5">
        <f t="shared" si="17"/>
        <v>0</v>
      </c>
    </row>
    <row r="82" spans="1:18" x14ac:dyDescent="0.2">
      <c r="A82" s="26" t="s">
        <v>24</v>
      </c>
      <c r="B82" s="26" t="s">
        <v>570</v>
      </c>
      <c r="C82" t="s">
        <v>585</v>
      </c>
      <c r="D82" s="8" t="s">
        <v>21</v>
      </c>
      <c r="E82" t="s">
        <v>17</v>
      </c>
      <c r="F82" t="s">
        <v>18</v>
      </c>
      <c r="G82" s="9">
        <v>37104</v>
      </c>
      <c r="H82" s="10">
        <v>-310000</v>
      </c>
      <c r="I82" s="24">
        <v>0.6</v>
      </c>
      <c r="J82" s="47">
        <v>3.63</v>
      </c>
      <c r="K82">
        <v>0.45</v>
      </c>
      <c r="L82" s="8">
        <v>3.1669999999999998</v>
      </c>
      <c r="M82">
        <f t="shared" si="12"/>
        <v>310000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6"/>
        <v>3.7669999999999999</v>
      </c>
      <c r="R82" s="5">
        <f t="shared" si="17"/>
        <v>0</v>
      </c>
    </row>
    <row r="83" spans="1:18" x14ac:dyDescent="0.2">
      <c r="A83" s="26" t="s">
        <v>33</v>
      </c>
      <c r="B83" s="26" t="s">
        <v>570</v>
      </c>
      <c r="C83" t="s">
        <v>586</v>
      </c>
      <c r="D83" s="8" t="s">
        <v>21</v>
      </c>
      <c r="E83" t="s">
        <v>17</v>
      </c>
      <c r="F83" t="s">
        <v>18</v>
      </c>
      <c r="G83" s="9">
        <v>37104</v>
      </c>
      <c r="H83" s="10">
        <v>-1000000</v>
      </c>
      <c r="I83" s="24">
        <v>0.6</v>
      </c>
      <c r="J83" s="47">
        <v>3.63</v>
      </c>
      <c r="K83">
        <v>0.45</v>
      </c>
      <c r="L83" s="8">
        <v>3.1669999999999998</v>
      </c>
      <c r="M83">
        <f t="shared" si="12"/>
        <v>1000000</v>
      </c>
      <c r="N83" t="str">
        <f t="shared" si="13"/>
        <v>SELL</v>
      </c>
      <c r="O83" t="str">
        <f t="shared" si="14"/>
        <v>CALL</v>
      </c>
      <c r="P83" t="str">
        <f t="shared" si="15"/>
        <v>SELL - CALL</v>
      </c>
      <c r="Q83">
        <f t="shared" si="16"/>
        <v>3.7669999999999999</v>
      </c>
      <c r="R83" s="5">
        <f t="shared" si="17"/>
        <v>0</v>
      </c>
    </row>
    <row r="84" spans="1:18" x14ac:dyDescent="0.2">
      <c r="A84" s="26" t="s">
        <v>411</v>
      </c>
      <c r="B84" s="26" t="s">
        <v>570</v>
      </c>
      <c r="C84" t="s">
        <v>559</v>
      </c>
      <c r="D84" s="8" t="s">
        <v>21</v>
      </c>
      <c r="E84" t="s">
        <v>17</v>
      </c>
      <c r="F84" t="s">
        <v>18</v>
      </c>
      <c r="G84" s="9">
        <v>37104</v>
      </c>
      <c r="H84" s="10">
        <v>-500000</v>
      </c>
      <c r="I84" s="24">
        <v>0.5</v>
      </c>
      <c r="J84" s="47">
        <v>3.63</v>
      </c>
      <c r="K84">
        <v>0.45</v>
      </c>
      <c r="L84" s="8">
        <v>3.1669999999999998</v>
      </c>
      <c r="M84">
        <f t="shared" si="12"/>
        <v>500000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6"/>
        <v>3.6669999999999998</v>
      </c>
      <c r="R84" s="5">
        <f t="shared" si="17"/>
        <v>0</v>
      </c>
    </row>
    <row r="85" spans="1:18" x14ac:dyDescent="0.2">
      <c r="A85" s="26" t="s">
        <v>558</v>
      </c>
      <c r="B85" s="26" t="s">
        <v>570</v>
      </c>
      <c r="C85" t="s">
        <v>587</v>
      </c>
      <c r="D85" s="8" t="s">
        <v>21</v>
      </c>
      <c r="E85" t="s">
        <v>17</v>
      </c>
      <c r="F85" t="s">
        <v>18</v>
      </c>
      <c r="G85" s="9">
        <v>37104</v>
      </c>
      <c r="H85" s="10">
        <v>310000</v>
      </c>
      <c r="I85" s="24">
        <v>0.6</v>
      </c>
      <c r="J85" s="47">
        <v>3.63</v>
      </c>
      <c r="K85">
        <v>0.45</v>
      </c>
      <c r="L85" s="8">
        <v>3.1669999999999998</v>
      </c>
      <c r="M85">
        <f t="shared" si="12"/>
        <v>310000</v>
      </c>
      <c r="N85" t="str">
        <f t="shared" si="13"/>
        <v>BUY</v>
      </c>
      <c r="O85" t="str">
        <f t="shared" si="14"/>
        <v>CALL</v>
      </c>
      <c r="P85" t="str">
        <f t="shared" si="15"/>
        <v>BUY - CALL</v>
      </c>
      <c r="Q85">
        <f t="shared" si="16"/>
        <v>3.7669999999999999</v>
      </c>
      <c r="R85" s="5">
        <f t="shared" si="17"/>
        <v>0</v>
      </c>
    </row>
    <row r="86" spans="1:18" x14ac:dyDescent="0.2">
      <c r="A86" s="26" t="s">
        <v>411</v>
      </c>
      <c r="B86" s="26" t="s">
        <v>570</v>
      </c>
      <c r="C86" t="s">
        <v>560</v>
      </c>
      <c r="D86" s="8" t="s">
        <v>21</v>
      </c>
      <c r="E86" t="s">
        <v>17</v>
      </c>
      <c r="F86" t="s">
        <v>18</v>
      </c>
      <c r="G86" s="9">
        <v>37104</v>
      </c>
      <c r="H86" s="10">
        <v>-500000</v>
      </c>
      <c r="I86" s="24">
        <v>0.48</v>
      </c>
      <c r="J86" s="47">
        <v>3.63</v>
      </c>
      <c r="K86">
        <v>0.45</v>
      </c>
      <c r="L86" s="8">
        <v>3.1669999999999998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6"/>
        <v>3.6469999999999998</v>
      </c>
      <c r="R86" s="5">
        <f t="shared" si="17"/>
        <v>0</v>
      </c>
    </row>
    <row r="87" spans="1:18" x14ac:dyDescent="0.2">
      <c r="A87" s="26" t="s">
        <v>27</v>
      </c>
      <c r="B87" s="26" t="s">
        <v>570</v>
      </c>
      <c r="C87" t="s">
        <v>588</v>
      </c>
      <c r="D87" s="8" t="s">
        <v>21</v>
      </c>
      <c r="E87" t="s">
        <v>17</v>
      </c>
      <c r="F87" t="s">
        <v>18</v>
      </c>
      <c r="G87" s="9">
        <v>37104</v>
      </c>
      <c r="H87" s="10">
        <v>-500000</v>
      </c>
      <c r="I87" s="24">
        <v>0.48</v>
      </c>
      <c r="J87" s="47">
        <v>3.63</v>
      </c>
      <c r="K87">
        <v>0.45</v>
      </c>
      <c r="L87" s="8">
        <v>3.1669999999999998</v>
      </c>
      <c r="M87">
        <f t="shared" si="12"/>
        <v>500000</v>
      </c>
      <c r="N87" t="str">
        <f t="shared" si="13"/>
        <v>SELL</v>
      </c>
      <c r="O87" t="str">
        <f t="shared" si="14"/>
        <v>CALL</v>
      </c>
      <c r="P87" t="str">
        <f t="shared" si="15"/>
        <v>SELL - CALL</v>
      </c>
      <c r="Q87">
        <f t="shared" si="16"/>
        <v>3.6469999999999998</v>
      </c>
      <c r="R87" s="5">
        <f t="shared" si="17"/>
        <v>0</v>
      </c>
    </row>
    <row r="88" spans="1:18" x14ac:dyDescent="0.2">
      <c r="A88" s="26" t="s">
        <v>646</v>
      </c>
      <c r="B88" s="26" t="s">
        <v>570</v>
      </c>
      <c r="C88" t="s">
        <v>666</v>
      </c>
      <c r="D88" s="8" t="s">
        <v>21</v>
      </c>
      <c r="E88" t="s">
        <v>17</v>
      </c>
      <c r="F88" t="s">
        <v>20</v>
      </c>
      <c r="G88" s="9">
        <v>37104</v>
      </c>
      <c r="H88" s="10">
        <v>-1000000</v>
      </c>
      <c r="I88" s="24">
        <v>0.4</v>
      </c>
      <c r="J88" s="47">
        <v>3.63</v>
      </c>
      <c r="K88">
        <v>0.45</v>
      </c>
      <c r="L88" s="8">
        <v>3.1669999999999998</v>
      </c>
      <c r="M88">
        <f t="shared" si="12"/>
        <v>1000000</v>
      </c>
      <c r="N88" t="str">
        <f t="shared" si="13"/>
        <v>SELL</v>
      </c>
      <c r="O88" t="str">
        <f t="shared" si="14"/>
        <v>PUT</v>
      </c>
      <c r="P88" t="str">
        <f t="shared" si="15"/>
        <v>SELL - PUT</v>
      </c>
      <c r="Q88">
        <f t="shared" si="16"/>
        <v>3.5669999999999997</v>
      </c>
      <c r="R88" s="5">
        <f t="shared" si="17"/>
        <v>0</v>
      </c>
    </row>
    <row r="89" spans="1:18" x14ac:dyDescent="0.2">
      <c r="A89" s="26" t="s">
        <v>667</v>
      </c>
      <c r="B89" s="26" t="s">
        <v>576</v>
      </c>
      <c r="C89" t="s">
        <v>668</v>
      </c>
      <c r="D89" s="8" t="s">
        <v>21</v>
      </c>
      <c r="E89" t="s">
        <v>17</v>
      </c>
      <c r="F89" t="s">
        <v>20</v>
      </c>
      <c r="G89" s="9">
        <v>37104</v>
      </c>
      <c r="H89" s="10">
        <v>6200000</v>
      </c>
      <c r="I89" s="24">
        <v>0.4</v>
      </c>
      <c r="J89" s="47">
        <v>3.63</v>
      </c>
      <c r="K89">
        <v>0.45</v>
      </c>
      <c r="L89" s="8">
        <v>3.1669999999999998</v>
      </c>
      <c r="M89">
        <f t="shared" si="12"/>
        <v>6200000</v>
      </c>
      <c r="N89" t="str">
        <f t="shared" si="13"/>
        <v>BUY</v>
      </c>
      <c r="O89" t="str">
        <f t="shared" si="14"/>
        <v>PUT</v>
      </c>
      <c r="P89" t="str">
        <f t="shared" si="15"/>
        <v>BUY - PUT</v>
      </c>
      <c r="Q89">
        <f t="shared" si="16"/>
        <v>3.5669999999999997</v>
      </c>
      <c r="R89" s="5">
        <f t="shared" si="17"/>
        <v>0</v>
      </c>
    </row>
    <row r="90" spans="1:18" x14ac:dyDescent="0.2">
      <c r="A90" s="6" t="s">
        <v>29</v>
      </c>
      <c r="B90" s="6" t="s">
        <v>570</v>
      </c>
      <c r="C90" t="s">
        <v>669</v>
      </c>
      <c r="D90" s="8" t="s">
        <v>21</v>
      </c>
      <c r="E90" t="s">
        <v>17</v>
      </c>
      <c r="F90" t="s">
        <v>20</v>
      </c>
      <c r="G90" s="9">
        <v>37104</v>
      </c>
      <c r="H90" s="10">
        <v>-10000000</v>
      </c>
      <c r="I90" s="24">
        <v>0.4</v>
      </c>
      <c r="J90" s="47">
        <v>3.63</v>
      </c>
      <c r="K90">
        <v>0.45</v>
      </c>
      <c r="L90" s="8">
        <v>3.1669999999999998</v>
      </c>
      <c r="M90">
        <f t="shared" si="12"/>
        <v>10000000</v>
      </c>
      <c r="N90" t="str">
        <f t="shared" si="13"/>
        <v>SELL</v>
      </c>
      <c r="O90" t="str">
        <f t="shared" si="14"/>
        <v>PUT</v>
      </c>
      <c r="P90" t="str">
        <f t="shared" si="15"/>
        <v>SELL - PUT</v>
      </c>
      <c r="Q90">
        <f t="shared" si="16"/>
        <v>3.5669999999999997</v>
      </c>
      <c r="R90" s="5">
        <f t="shared" si="17"/>
        <v>0</v>
      </c>
    </row>
    <row r="91" spans="1:18" x14ac:dyDescent="0.2">
      <c r="A91" s="6" t="s">
        <v>670</v>
      </c>
      <c r="B91" s="6" t="s">
        <v>570</v>
      </c>
      <c r="C91" t="s">
        <v>671</v>
      </c>
      <c r="D91" s="8" t="s">
        <v>21</v>
      </c>
      <c r="E91" t="s">
        <v>17</v>
      </c>
      <c r="F91" t="s">
        <v>20</v>
      </c>
      <c r="G91" s="9">
        <v>37104</v>
      </c>
      <c r="H91" s="10">
        <v>-930000</v>
      </c>
      <c r="I91" s="24">
        <v>0.4</v>
      </c>
      <c r="J91" s="47">
        <v>3.63</v>
      </c>
      <c r="K91">
        <v>0.45</v>
      </c>
      <c r="L91" s="8">
        <v>3.1669999999999998</v>
      </c>
      <c r="M91">
        <f t="shared" si="12"/>
        <v>930000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6"/>
        <v>3.5669999999999997</v>
      </c>
      <c r="R91" s="5">
        <f t="shared" si="17"/>
        <v>0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37104</v>
      </c>
      <c r="H92" s="10">
        <v>-620000</v>
      </c>
      <c r="I92" s="24">
        <v>0.3</v>
      </c>
      <c r="J92" s="55">
        <v>3.24</v>
      </c>
      <c r="K92">
        <v>0.06</v>
      </c>
      <c r="L92" s="8">
        <v>3.1669999999999998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6"/>
        <v>3.4669999999999996</v>
      </c>
      <c r="R92" s="5">
        <f t="shared" si="17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37104</v>
      </c>
      <c r="H93" s="10">
        <v>-620000</v>
      </c>
      <c r="I93" s="24">
        <v>0.27</v>
      </c>
      <c r="J93" s="55">
        <v>3.24</v>
      </c>
      <c r="K93">
        <v>0.06</v>
      </c>
      <c r="L93" s="8">
        <v>3.1669999999999998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6"/>
        <v>3.4369999999999998</v>
      </c>
      <c r="R93" s="5">
        <f t="shared" si="17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37104</v>
      </c>
      <c r="H94" s="10">
        <v>620000</v>
      </c>
      <c r="I94" s="24">
        <v>6.5000000000000002E-2</v>
      </c>
      <c r="J94" s="47">
        <v>3.19</v>
      </c>
      <c r="K94">
        <v>1.4999999999999999E-2</v>
      </c>
      <c r="L94" s="8">
        <v>3.1669999999999998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6"/>
        <v>3.2319999999999998</v>
      </c>
      <c r="R94" s="5">
        <f t="shared" si="17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37104</v>
      </c>
      <c r="H95" s="10">
        <v>-1000000</v>
      </c>
      <c r="I95" s="24">
        <v>0.05</v>
      </c>
      <c r="J95" s="47">
        <v>3.19</v>
      </c>
      <c r="K95">
        <v>1.4999999999999999E-2</v>
      </c>
      <c r="L95" s="8">
        <v>3.1669999999999998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6"/>
        <v>3.2169999999999996</v>
      </c>
      <c r="R95" s="5">
        <f t="shared" si="17"/>
        <v>-26999.999999999691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37104</v>
      </c>
      <c r="H96" s="10">
        <v>500000</v>
      </c>
      <c r="I96" s="24">
        <v>0.2</v>
      </c>
      <c r="J96" s="47">
        <v>3.19</v>
      </c>
      <c r="K96">
        <v>1.4999999999999999E-2</v>
      </c>
      <c r="L96" s="8">
        <v>3.1669999999999998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6"/>
        <v>3.367</v>
      </c>
      <c r="R96" s="5">
        <f t="shared" si="17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37104</v>
      </c>
      <c r="H97" s="10">
        <v>-1000000</v>
      </c>
      <c r="I97" s="24">
        <v>0.2</v>
      </c>
      <c r="J97" s="47">
        <v>3.19</v>
      </c>
      <c r="K97">
        <v>1.4999999999999999E-2</v>
      </c>
      <c r="L97" s="8">
        <v>3.1669999999999998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6"/>
        <v>3.367</v>
      </c>
      <c r="R97" s="5">
        <f t="shared" si="17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37104</v>
      </c>
      <c r="H98" s="10">
        <v>620000</v>
      </c>
      <c r="I98" s="24">
        <v>0.2</v>
      </c>
      <c r="J98" s="47">
        <v>3.19</v>
      </c>
      <c r="K98">
        <v>1.4999999999999999E-2</v>
      </c>
      <c r="L98" s="8">
        <v>3.1669999999999998</v>
      </c>
      <c r="M98">
        <f t="shared" si="12"/>
        <v>620000</v>
      </c>
      <c r="N98" t="str">
        <f t="shared" si="13"/>
        <v>BUY</v>
      </c>
      <c r="O98" t="str">
        <f t="shared" si="14"/>
        <v>CALL</v>
      </c>
      <c r="P98" t="str">
        <f t="shared" si="15"/>
        <v>BUY - CALL</v>
      </c>
      <c r="Q98">
        <f t="shared" si="16"/>
        <v>3.367</v>
      </c>
      <c r="R98" s="5">
        <f t="shared" si="17"/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37104</v>
      </c>
      <c r="H99" s="10">
        <v>-620000</v>
      </c>
      <c r="I99" s="24">
        <v>0.25</v>
      </c>
      <c r="J99" s="47">
        <v>3.19</v>
      </c>
      <c r="K99">
        <v>1.4999999999999999E-2</v>
      </c>
      <c r="L99" s="8">
        <v>3.1669999999999998</v>
      </c>
      <c r="M99">
        <f t="shared" ref="M99:M130" si="18">ABS(H99)</f>
        <v>620000</v>
      </c>
      <c r="N99" t="str">
        <f t="shared" ref="N99:N130" si="19">IF(H99&gt;0,"BUY","SELL")</f>
        <v>SELL</v>
      </c>
      <c r="O99" t="str">
        <f t="shared" ref="O99:O130" si="20">IF(F99="C","CALL","PUT")</f>
        <v>CALL</v>
      </c>
      <c r="P99" t="str">
        <f t="shared" ref="P99:P130" si="21">CONCATENATE(N99," - ",O99)</f>
        <v>SELL - CALL</v>
      </c>
      <c r="Q99">
        <f t="shared" ref="Q99:Q130" si="22">I99+L99</f>
        <v>3.4169999999999998</v>
      </c>
      <c r="R99" s="5">
        <f t="shared" ref="R99:R130" si="23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37104</v>
      </c>
      <c r="H100" s="10">
        <v>620000</v>
      </c>
      <c r="I100" s="36">
        <v>0.25</v>
      </c>
      <c r="J100" s="47">
        <v>3.19</v>
      </c>
      <c r="K100">
        <v>1.4999999999999999E-2</v>
      </c>
      <c r="L100" s="8">
        <v>3.1669999999999998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2"/>
        <v>3.4169999999999998</v>
      </c>
      <c r="R100" s="5">
        <f t="shared" si="23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37104</v>
      </c>
      <c r="H101" s="10">
        <v>500000</v>
      </c>
      <c r="I101" s="24">
        <v>0.2</v>
      </c>
      <c r="J101" s="47">
        <v>3.19</v>
      </c>
      <c r="K101">
        <v>1.4999999999999999E-2</v>
      </c>
      <c r="L101" s="8">
        <v>3.1669999999999998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2"/>
        <v>3.367</v>
      </c>
      <c r="R101" s="5">
        <f t="shared" si="23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37104</v>
      </c>
      <c r="H102" s="10">
        <v>-620000</v>
      </c>
      <c r="I102" s="24">
        <v>0.15</v>
      </c>
      <c r="J102" s="47">
        <v>3.19</v>
      </c>
      <c r="K102">
        <v>1.4999999999999999E-2</v>
      </c>
      <c r="L102" s="8">
        <v>3.1669999999999998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2"/>
        <v>3.3169999999999997</v>
      </c>
      <c r="R102" s="5">
        <f t="shared" si="23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37104</v>
      </c>
      <c r="H103" s="10">
        <v>-310000</v>
      </c>
      <c r="I103" s="24">
        <v>0.08</v>
      </c>
      <c r="J103" s="47">
        <v>3.19</v>
      </c>
      <c r="K103">
        <v>1.4999999999999999E-2</v>
      </c>
      <c r="L103" s="8">
        <v>3.1669999999999998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2"/>
        <v>3.2469999999999999</v>
      </c>
      <c r="R103" s="5">
        <f t="shared" si="23"/>
        <v>-17669.999999999982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37104</v>
      </c>
      <c r="H104" s="10">
        <v>1000000</v>
      </c>
      <c r="I104" s="24">
        <v>0.12</v>
      </c>
      <c r="J104" s="47">
        <v>3.19</v>
      </c>
      <c r="K104">
        <v>1.4999999999999999E-2</v>
      </c>
      <c r="L104" s="8">
        <v>3.1669999999999998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2"/>
        <v>3.2869999999999999</v>
      </c>
      <c r="R104" s="5">
        <f t="shared" si="23"/>
        <v>96999.999999999971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37104</v>
      </c>
      <c r="H105" s="10">
        <v>-155000</v>
      </c>
      <c r="I105" s="49">
        <v>0.18</v>
      </c>
      <c r="J105" s="47">
        <v>3.19</v>
      </c>
      <c r="K105">
        <v>1.4999999999999999E-2</v>
      </c>
      <c r="L105" s="8">
        <v>3.1669999999999998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2"/>
        <v>3.347</v>
      </c>
      <c r="R105" s="5">
        <f t="shared" si="23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37104</v>
      </c>
      <c r="H106">
        <v>155000</v>
      </c>
      <c r="I106" s="49">
        <v>0.18</v>
      </c>
      <c r="J106" s="47">
        <v>3.19</v>
      </c>
      <c r="K106">
        <v>1.4999999999999999E-2</v>
      </c>
      <c r="L106" s="8">
        <v>3.1669999999999998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2"/>
        <v>3.347</v>
      </c>
      <c r="R106" s="5">
        <f t="shared" si="23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37104</v>
      </c>
      <c r="H107" s="10">
        <v>1000000</v>
      </c>
      <c r="I107" s="49">
        <v>0.1</v>
      </c>
      <c r="J107" s="47">
        <v>3.19</v>
      </c>
      <c r="K107">
        <v>1.4999999999999999E-2</v>
      </c>
      <c r="L107" s="8">
        <v>3.1669999999999998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2"/>
        <v>3.2669999999999999</v>
      </c>
      <c r="R107" s="5">
        <f t="shared" si="23"/>
        <v>76999.999999999956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37104</v>
      </c>
      <c r="H108" s="10">
        <v>-2000000</v>
      </c>
      <c r="I108" s="25">
        <v>0.105</v>
      </c>
      <c r="J108" s="47">
        <v>3.19</v>
      </c>
      <c r="K108">
        <v>1.4999999999999999E-2</v>
      </c>
      <c r="L108" s="8">
        <v>3.1669999999999998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2"/>
        <v>3.2719999999999998</v>
      </c>
      <c r="R108" s="5">
        <f t="shared" si="23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37104</v>
      </c>
      <c r="H109" s="10">
        <v>-170000</v>
      </c>
      <c r="I109" s="25">
        <v>5.75</v>
      </c>
      <c r="J109" s="47">
        <v>3.14</v>
      </c>
      <c r="K109">
        <v>-0.03</v>
      </c>
      <c r="L109" s="8">
        <v>3.1669999999999998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2"/>
        <v>8.9169999999999998</v>
      </c>
      <c r="R109" s="5">
        <f t="shared" si="23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37104</v>
      </c>
      <c r="H110">
        <v>-500000</v>
      </c>
      <c r="I110">
        <v>1.5</v>
      </c>
      <c r="J110" s="47">
        <v>3.74</v>
      </c>
      <c r="K110">
        <v>0.53</v>
      </c>
      <c r="L110" s="8">
        <v>3.1669999999999998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2"/>
        <v>4.6669999999999998</v>
      </c>
      <c r="R110" s="5">
        <f t="shared" si="23"/>
        <v>0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37104</v>
      </c>
      <c r="H111" s="10">
        <v>-500000</v>
      </c>
      <c r="I111" s="23">
        <v>1.5</v>
      </c>
      <c r="J111" s="47">
        <v>3.74</v>
      </c>
      <c r="K111">
        <v>0.53</v>
      </c>
      <c r="L111" s="8">
        <v>3.1669999999999998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2"/>
        <v>4.6669999999999998</v>
      </c>
      <c r="R111" s="5">
        <f t="shared" si="23"/>
        <v>0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37104</v>
      </c>
      <c r="H112" s="10">
        <v>-500000</v>
      </c>
      <c r="I112">
        <v>1.5</v>
      </c>
      <c r="J112" s="47">
        <v>3.74</v>
      </c>
      <c r="K112">
        <v>0.53</v>
      </c>
      <c r="L112" s="8">
        <v>3.1669999999999998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2"/>
        <v>4.6669999999999998</v>
      </c>
      <c r="R112" s="5">
        <f t="shared" si="23"/>
        <v>0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37104</v>
      </c>
      <c r="H113" s="10">
        <v>500000</v>
      </c>
      <c r="I113" s="23">
        <v>1</v>
      </c>
      <c r="J113" s="47">
        <v>3.74</v>
      </c>
      <c r="K113">
        <v>0.53</v>
      </c>
      <c r="L113" s="8">
        <v>3.1669999999999998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2"/>
        <v>4.1669999999999998</v>
      </c>
      <c r="R113" s="5">
        <f t="shared" si="23"/>
        <v>0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37104</v>
      </c>
      <c r="H114">
        <v>1000000</v>
      </c>
      <c r="I114">
        <v>1.5</v>
      </c>
      <c r="J114" s="47">
        <v>3.74</v>
      </c>
      <c r="K114">
        <v>0.53</v>
      </c>
      <c r="L114" s="8">
        <v>3.1669999999999998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2"/>
        <v>4.6669999999999998</v>
      </c>
      <c r="R114" s="5">
        <f t="shared" si="23"/>
        <v>0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37104</v>
      </c>
      <c r="H115">
        <v>-500000</v>
      </c>
      <c r="I115">
        <v>1.5</v>
      </c>
      <c r="J115" s="47">
        <v>3.74</v>
      </c>
      <c r="K115">
        <v>0.53</v>
      </c>
      <c r="L115" s="8">
        <v>3.1669999999999998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2"/>
        <v>4.6669999999999998</v>
      </c>
      <c r="R115" s="5">
        <f t="shared" si="23"/>
        <v>0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37104</v>
      </c>
      <c r="H116">
        <v>700000</v>
      </c>
      <c r="I116">
        <v>2</v>
      </c>
      <c r="J116" s="47">
        <v>3.74</v>
      </c>
      <c r="K116">
        <v>0.53</v>
      </c>
      <c r="L116" s="8">
        <v>3.1669999999999998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2"/>
        <v>5.1669999999999998</v>
      </c>
      <c r="R116" s="5">
        <f t="shared" si="23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37104</v>
      </c>
      <c r="H117" s="10">
        <v>310000</v>
      </c>
      <c r="I117">
        <v>1</v>
      </c>
      <c r="J117" s="47">
        <v>3.74</v>
      </c>
      <c r="K117">
        <v>0.53</v>
      </c>
      <c r="L117" s="8">
        <v>3.1669999999999998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2"/>
        <v>4.1669999999999998</v>
      </c>
      <c r="R117" s="5">
        <f t="shared" si="23"/>
        <v>132369.99999999988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37104</v>
      </c>
      <c r="H118" s="10">
        <v>-310000</v>
      </c>
      <c r="I118">
        <v>2.25</v>
      </c>
      <c r="J118" s="47">
        <v>3.74</v>
      </c>
      <c r="K118">
        <v>0.53</v>
      </c>
      <c r="L118" s="8">
        <v>3.1669999999999998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2"/>
        <v>5.4169999999999998</v>
      </c>
      <c r="R118" s="5">
        <f t="shared" si="23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37104</v>
      </c>
      <c r="H119">
        <v>310000</v>
      </c>
      <c r="I119">
        <v>0.75</v>
      </c>
      <c r="J119" s="47">
        <v>3.74</v>
      </c>
      <c r="K119">
        <v>0.53</v>
      </c>
      <c r="L119" s="8">
        <v>3.1669999999999998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2"/>
        <v>3.9169999999999998</v>
      </c>
      <c r="R119" s="5">
        <f t="shared" si="23"/>
        <v>54869.999999999876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37104</v>
      </c>
      <c r="H120">
        <v>500000</v>
      </c>
      <c r="I120">
        <v>2.25</v>
      </c>
      <c r="J120" s="47">
        <v>3.74</v>
      </c>
      <c r="K120">
        <v>0.53</v>
      </c>
      <c r="L120" s="8">
        <v>3.1669999999999998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2"/>
        <v>5.4169999999999998</v>
      </c>
      <c r="R120" s="5">
        <f t="shared" si="23"/>
        <v>838499.99999999977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37104</v>
      </c>
      <c r="H121">
        <v>1000000</v>
      </c>
      <c r="I121">
        <v>5</v>
      </c>
      <c r="J121" s="47">
        <v>3.74</v>
      </c>
      <c r="K121">
        <v>0.53</v>
      </c>
      <c r="L121" s="8">
        <v>3.1669999999999998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2"/>
        <v>8.1669999999999998</v>
      </c>
      <c r="R121" s="5">
        <f t="shared" si="23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37104</v>
      </c>
      <c r="H122" s="10">
        <v>620000</v>
      </c>
      <c r="I122" s="23">
        <v>2.5</v>
      </c>
      <c r="J122" s="47">
        <v>3.74</v>
      </c>
      <c r="K122">
        <v>0.53</v>
      </c>
      <c r="L122" s="8">
        <v>3.1669999999999998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2"/>
        <v>5.6669999999999998</v>
      </c>
      <c r="R122" s="5">
        <f t="shared" si="23"/>
        <v>1194739.9999999998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37104</v>
      </c>
      <c r="H123" s="10">
        <v>-310000</v>
      </c>
      <c r="I123">
        <v>4</v>
      </c>
      <c r="J123" s="47">
        <v>3.74</v>
      </c>
      <c r="K123">
        <v>0.53</v>
      </c>
      <c r="L123" s="8">
        <v>3.1669999999999998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2"/>
        <v>7.1669999999999998</v>
      </c>
      <c r="R123" s="5">
        <f t="shared" si="23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37104</v>
      </c>
      <c r="H124" s="10">
        <v>310000</v>
      </c>
      <c r="I124">
        <v>2.25</v>
      </c>
      <c r="J124" s="47">
        <v>3.74</v>
      </c>
      <c r="K124">
        <v>0.53</v>
      </c>
      <c r="L124" s="8">
        <v>3.1669999999999998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2"/>
        <v>5.4169999999999998</v>
      </c>
      <c r="R124" s="5">
        <f t="shared" si="23"/>
        <v>519869.99999999988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37104</v>
      </c>
      <c r="H125" s="10">
        <v>-155000</v>
      </c>
      <c r="I125">
        <v>5</v>
      </c>
      <c r="J125" s="47">
        <v>3.74</v>
      </c>
      <c r="K125">
        <v>0.53</v>
      </c>
      <c r="L125" s="8">
        <v>3.1669999999999998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2"/>
        <v>8.1669999999999998</v>
      </c>
      <c r="R125" s="5">
        <f t="shared" si="23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37104</v>
      </c>
      <c r="H126" s="10">
        <v>-310000</v>
      </c>
      <c r="I126">
        <v>5</v>
      </c>
      <c r="J126" s="47">
        <v>3.74</v>
      </c>
      <c r="K126">
        <v>0.53</v>
      </c>
      <c r="L126" s="8">
        <v>3.1669999999999998</v>
      </c>
      <c r="M126" s="50">
        <f t="shared" si="18"/>
        <v>310000</v>
      </c>
      <c r="N126" s="49" t="str">
        <f t="shared" si="19"/>
        <v>SELL</v>
      </c>
      <c r="O126" s="49" t="str">
        <f t="shared" si="20"/>
        <v>CALL</v>
      </c>
      <c r="P126" s="49" t="str">
        <f t="shared" si="21"/>
        <v>SELL - CALL</v>
      </c>
      <c r="Q126" s="49">
        <f t="shared" si="22"/>
        <v>8.1669999999999998</v>
      </c>
      <c r="R126" s="5">
        <f t="shared" si="23"/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37104</v>
      </c>
      <c r="H127" s="10">
        <v>500000</v>
      </c>
      <c r="I127" s="23">
        <v>4</v>
      </c>
      <c r="J127" s="47">
        <v>3.74</v>
      </c>
      <c r="K127">
        <v>0.53</v>
      </c>
      <c r="L127" s="8">
        <v>3.1669999999999998</v>
      </c>
      <c r="M127" s="50">
        <f t="shared" si="18"/>
        <v>500000</v>
      </c>
      <c r="N127" s="49" t="str">
        <f t="shared" si="19"/>
        <v>BUY</v>
      </c>
      <c r="O127" s="49" t="str">
        <f t="shared" si="20"/>
        <v>CALL</v>
      </c>
      <c r="P127" s="49" t="str">
        <f t="shared" si="21"/>
        <v>BUY - CALL</v>
      </c>
      <c r="Q127" s="49">
        <f t="shared" si="22"/>
        <v>7.1669999999999998</v>
      </c>
      <c r="R127" s="5">
        <f t="shared" si="23"/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37104</v>
      </c>
      <c r="H128" s="10">
        <v>-500000</v>
      </c>
      <c r="I128" s="23">
        <v>5</v>
      </c>
      <c r="J128" s="47">
        <v>3.74</v>
      </c>
      <c r="K128">
        <v>0.53</v>
      </c>
      <c r="L128" s="8">
        <v>3.1669999999999998</v>
      </c>
      <c r="M128" s="50">
        <f t="shared" si="18"/>
        <v>500000</v>
      </c>
      <c r="N128" s="49" t="str">
        <f t="shared" si="19"/>
        <v>SELL</v>
      </c>
      <c r="O128" s="49" t="str">
        <f t="shared" si="20"/>
        <v>CALL</v>
      </c>
      <c r="P128" s="49" t="str">
        <f t="shared" si="21"/>
        <v>SELL - CALL</v>
      </c>
      <c r="Q128" s="49">
        <f t="shared" si="22"/>
        <v>8.1669999999999998</v>
      </c>
      <c r="R128" s="5">
        <f t="shared" si="23"/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37104</v>
      </c>
      <c r="H129" s="10">
        <v>310000</v>
      </c>
      <c r="I129">
        <v>5</v>
      </c>
      <c r="J129" s="47">
        <v>3.74</v>
      </c>
      <c r="K129">
        <v>0.53</v>
      </c>
      <c r="L129" s="8">
        <v>3.1669999999999998</v>
      </c>
      <c r="M129" s="50">
        <f t="shared" si="18"/>
        <v>310000</v>
      </c>
      <c r="N129" s="49" t="str">
        <f t="shared" si="19"/>
        <v>BUY</v>
      </c>
      <c r="O129" s="49" t="str">
        <f t="shared" si="20"/>
        <v>CALL</v>
      </c>
      <c r="P129" s="49" t="str">
        <f t="shared" si="21"/>
        <v>BUY - CALL</v>
      </c>
      <c r="Q129" s="49">
        <f t="shared" si="22"/>
        <v>8.1669999999999998</v>
      </c>
      <c r="R129" s="5">
        <f t="shared" si="23"/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37104</v>
      </c>
      <c r="H130" s="10">
        <v>-155000</v>
      </c>
      <c r="I130">
        <v>5</v>
      </c>
      <c r="J130" s="47">
        <v>3.74</v>
      </c>
      <c r="K130">
        <v>0.53</v>
      </c>
      <c r="L130" s="8">
        <v>3.1669999999999998</v>
      </c>
      <c r="M130" s="50">
        <f t="shared" si="18"/>
        <v>155000</v>
      </c>
      <c r="N130" s="49" t="str">
        <f t="shared" si="19"/>
        <v>SELL</v>
      </c>
      <c r="O130" s="49" t="str">
        <f t="shared" si="20"/>
        <v>CALL</v>
      </c>
      <c r="P130" s="49" t="str">
        <f t="shared" si="21"/>
        <v>SELL - CALL</v>
      </c>
      <c r="Q130" s="49">
        <f t="shared" si="22"/>
        <v>8.1669999999999998</v>
      </c>
      <c r="R130" s="5">
        <f t="shared" si="23"/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37104</v>
      </c>
      <c r="H131" s="30">
        <v>-310000</v>
      </c>
      <c r="I131" s="27">
        <v>3</v>
      </c>
      <c r="J131" s="47">
        <v>3.74</v>
      </c>
      <c r="K131">
        <v>0.53</v>
      </c>
      <c r="L131" s="8">
        <v>3.1669999999999998</v>
      </c>
      <c r="M131" s="50">
        <f t="shared" ref="M131:M162" si="24">ABS(H131)</f>
        <v>310000</v>
      </c>
      <c r="N131" s="49" t="str">
        <f t="shared" ref="N131:N162" si="25">IF(H131&gt;0,"BUY","SELL")</f>
        <v>SELL</v>
      </c>
      <c r="O131" s="49" t="str">
        <f t="shared" ref="O131:O162" si="26">IF(F131="C","CALL","PUT")</f>
        <v>CALL</v>
      </c>
      <c r="P131" s="49" t="str">
        <f t="shared" ref="P131:P162" si="27">CONCATENATE(N131," - ",O131)</f>
        <v>SELL - CALL</v>
      </c>
      <c r="Q131" s="49">
        <f t="shared" ref="Q131:Q162" si="28">I131+L131</f>
        <v>6.1669999999999998</v>
      </c>
      <c r="R131" s="5">
        <f t="shared" ref="R131:R162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37104</v>
      </c>
      <c r="H132" s="30">
        <v>-310000</v>
      </c>
      <c r="I132" s="27">
        <v>3</v>
      </c>
      <c r="J132" s="47">
        <v>3.74</v>
      </c>
      <c r="K132">
        <v>0.53</v>
      </c>
      <c r="L132" s="8">
        <v>3.1669999999999998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6.1669999999999998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37104</v>
      </c>
      <c r="H133" s="30">
        <v>-310000</v>
      </c>
      <c r="I133" s="27">
        <v>3</v>
      </c>
      <c r="J133" s="47">
        <v>3.74</v>
      </c>
      <c r="K133">
        <v>0.53</v>
      </c>
      <c r="L133" s="8">
        <v>3.1669999999999998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6.1669999999999998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37104</v>
      </c>
      <c r="H134" s="30">
        <v>310000</v>
      </c>
      <c r="I134" s="27">
        <v>2.25</v>
      </c>
      <c r="J134" s="47">
        <v>3.74</v>
      </c>
      <c r="K134">
        <v>0.53</v>
      </c>
      <c r="L134" s="8">
        <v>3.1669999999999998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5.4169999999999998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37104</v>
      </c>
      <c r="H135" s="30">
        <v>-310000</v>
      </c>
      <c r="I135" s="27">
        <v>4</v>
      </c>
      <c r="J135" s="47">
        <v>3.74</v>
      </c>
      <c r="K135">
        <v>0.53</v>
      </c>
      <c r="L135" s="8">
        <v>3.1669999999999998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7.1669999999999998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37104</v>
      </c>
      <c r="H136" s="30">
        <v>310000</v>
      </c>
      <c r="I136" s="27">
        <v>5</v>
      </c>
      <c r="J136" s="47">
        <v>3.74</v>
      </c>
      <c r="K136">
        <v>0.53</v>
      </c>
      <c r="L136" s="8">
        <v>3.1669999999999998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8.1669999999999998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37104</v>
      </c>
      <c r="H137" s="30">
        <v>-310000</v>
      </c>
      <c r="I137" s="27">
        <v>5</v>
      </c>
      <c r="J137" s="47">
        <v>3.74</v>
      </c>
      <c r="K137">
        <v>0.53</v>
      </c>
      <c r="L137" s="8">
        <v>3.1669999999999998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8.1669999999999998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37104</v>
      </c>
      <c r="H138" s="30">
        <v>-310000</v>
      </c>
      <c r="I138" s="27">
        <v>10</v>
      </c>
      <c r="J138" s="47">
        <v>3.74</v>
      </c>
      <c r="K138">
        <v>0.53</v>
      </c>
      <c r="L138" s="8">
        <v>3.1669999999999998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13.167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37104</v>
      </c>
      <c r="H139" s="30">
        <v>100000</v>
      </c>
      <c r="I139" s="27">
        <v>2</v>
      </c>
      <c r="J139" s="47">
        <v>3.74</v>
      </c>
      <c r="K139">
        <v>0.53</v>
      </c>
      <c r="L139" s="8">
        <v>3.1669999999999998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5.1669999999999998</v>
      </c>
      <c r="R139" s="5">
        <f t="shared" si="29"/>
        <v>142699.99999999997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37104</v>
      </c>
      <c r="H140" s="30">
        <v>140000</v>
      </c>
      <c r="I140" s="27">
        <v>2</v>
      </c>
      <c r="J140" s="47">
        <v>3.74</v>
      </c>
      <c r="K140">
        <v>0.53</v>
      </c>
      <c r="L140" s="8">
        <v>3.1669999999999998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5.1669999999999998</v>
      </c>
      <c r="R140" s="5">
        <f t="shared" si="29"/>
        <v>199779.99999999994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37104</v>
      </c>
      <c r="H141" s="30">
        <v>70000</v>
      </c>
      <c r="I141" s="27">
        <v>2</v>
      </c>
      <c r="J141" s="47">
        <v>3.74</v>
      </c>
      <c r="K141">
        <v>0.53</v>
      </c>
      <c r="L141" s="8">
        <v>3.1669999999999998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5.1669999999999998</v>
      </c>
      <c r="R141" s="5">
        <f t="shared" si="29"/>
        <v>99889.999999999971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37104</v>
      </c>
      <c r="H142" s="30">
        <v>-310000</v>
      </c>
      <c r="I142" s="27">
        <v>6</v>
      </c>
      <c r="J142" s="47">
        <v>3.74</v>
      </c>
      <c r="K142">
        <v>0.53</v>
      </c>
      <c r="L142" s="8">
        <v>3.1669999999999998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9.1669999999999998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37104</v>
      </c>
      <c r="H143" s="30">
        <v>110000</v>
      </c>
      <c r="I143" s="27">
        <v>2</v>
      </c>
      <c r="J143" s="47">
        <v>3.74</v>
      </c>
      <c r="K143">
        <v>0.53</v>
      </c>
      <c r="L143" s="8">
        <v>3.1669999999999998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5.1669999999999998</v>
      </c>
      <c r="R143" s="5">
        <f t="shared" si="29"/>
        <v>156969.99999999994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37104</v>
      </c>
      <c r="H144" s="30">
        <v>150000</v>
      </c>
      <c r="I144" s="27">
        <v>2</v>
      </c>
      <c r="J144" s="47">
        <v>3.74</v>
      </c>
      <c r="K144">
        <v>0.53</v>
      </c>
      <c r="L144" s="8">
        <v>3.1669999999999998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5.1669999999999998</v>
      </c>
      <c r="R144" s="5">
        <f t="shared" si="29"/>
        <v>214049.99999999994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37104</v>
      </c>
      <c r="H145" s="30">
        <v>50000</v>
      </c>
      <c r="I145" s="27">
        <v>2</v>
      </c>
      <c r="J145" s="47">
        <v>3.74</v>
      </c>
      <c r="K145">
        <v>0.53</v>
      </c>
      <c r="L145" s="8">
        <v>3.1669999999999998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5.1669999999999998</v>
      </c>
      <c r="R145" s="5">
        <f t="shared" si="29"/>
        <v>71349.999999999985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37104</v>
      </c>
      <c r="H146" s="30">
        <v>-310000</v>
      </c>
      <c r="I146" s="27">
        <v>6</v>
      </c>
      <c r="J146" s="47">
        <v>3.74</v>
      </c>
      <c r="K146">
        <v>0.53</v>
      </c>
      <c r="L146" s="8">
        <v>3.1669999999999998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9.1669999999999998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37104</v>
      </c>
      <c r="H147" s="30">
        <v>310000</v>
      </c>
      <c r="I147" s="27">
        <v>10</v>
      </c>
      <c r="J147" s="47">
        <v>3.74</v>
      </c>
      <c r="K147">
        <v>0.53</v>
      </c>
      <c r="L147" s="8">
        <v>3.1669999999999998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13.167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37104</v>
      </c>
      <c r="H148" s="30">
        <v>-210000</v>
      </c>
      <c r="I148" s="27">
        <v>2</v>
      </c>
      <c r="J148" s="47">
        <v>3.74</v>
      </c>
      <c r="K148">
        <v>0.53</v>
      </c>
      <c r="L148" s="8">
        <v>3.1669999999999998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5.1669999999999998</v>
      </c>
      <c r="R148" s="5">
        <f t="shared" si="29"/>
        <v>-299669.99999999994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37104</v>
      </c>
      <c r="H149" s="30">
        <v>-290000</v>
      </c>
      <c r="I149" s="27">
        <v>2</v>
      </c>
      <c r="J149" s="47">
        <v>3.74</v>
      </c>
      <c r="K149">
        <v>0.53</v>
      </c>
      <c r="L149" s="8">
        <v>3.1669999999999998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5.1669999999999998</v>
      </c>
      <c r="R149" s="5">
        <f t="shared" si="29"/>
        <v>-413829.99999999988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37104</v>
      </c>
      <c r="H150" s="30">
        <v>-120000</v>
      </c>
      <c r="I150" s="27">
        <v>2</v>
      </c>
      <c r="J150" s="47">
        <v>3.74</v>
      </c>
      <c r="K150">
        <v>0.53</v>
      </c>
      <c r="L150" s="8">
        <v>3.1669999999999998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5.1669999999999998</v>
      </c>
      <c r="R150" s="5">
        <f t="shared" si="29"/>
        <v>-171239.99999999994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37104</v>
      </c>
      <c r="H151" s="30">
        <v>-310000</v>
      </c>
      <c r="I151" s="27">
        <v>15</v>
      </c>
      <c r="J151" s="47">
        <v>3.74</v>
      </c>
      <c r="K151">
        <v>0.53</v>
      </c>
      <c r="L151" s="8">
        <v>3.1669999999999998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18.167000000000002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37104</v>
      </c>
      <c r="H152" s="30">
        <v>-310000</v>
      </c>
      <c r="I152" s="27">
        <v>4.5</v>
      </c>
      <c r="J152" s="47">
        <v>3.74</v>
      </c>
      <c r="K152">
        <v>0.53</v>
      </c>
      <c r="L152" s="8">
        <v>3.1669999999999998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7.6669999999999998</v>
      </c>
      <c r="R152" s="5">
        <f t="shared" si="29"/>
        <v>-1217369.9999999998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37104</v>
      </c>
      <c r="H153" s="30">
        <v>155000</v>
      </c>
      <c r="I153" s="27">
        <v>15</v>
      </c>
      <c r="J153" s="47">
        <v>3.74</v>
      </c>
      <c r="K153">
        <v>0.53</v>
      </c>
      <c r="L153" s="8">
        <v>3.1669999999999998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18.167000000000002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37104</v>
      </c>
      <c r="H154" s="30">
        <v>-310000</v>
      </c>
      <c r="I154" s="27">
        <v>5</v>
      </c>
      <c r="J154" s="47">
        <v>3.74</v>
      </c>
      <c r="K154">
        <v>0.53</v>
      </c>
      <c r="L154" s="8">
        <v>3.1669999999999998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8.1669999999999998</v>
      </c>
      <c r="R154" s="5">
        <f t="shared" si="29"/>
        <v>-1372369.9999999998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37104</v>
      </c>
      <c r="H155" s="30">
        <v>-310000</v>
      </c>
      <c r="I155" s="27">
        <v>20</v>
      </c>
      <c r="J155" s="47">
        <v>3.74</v>
      </c>
      <c r="K155">
        <v>0.53</v>
      </c>
      <c r="L155" s="8">
        <v>3.1669999999999998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23.167000000000002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37104</v>
      </c>
      <c r="H156" s="30">
        <v>-310000</v>
      </c>
      <c r="I156" s="27">
        <v>20</v>
      </c>
      <c r="J156" s="47">
        <v>3.74</v>
      </c>
      <c r="K156">
        <v>0.53</v>
      </c>
      <c r="L156" s="8">
        <v>3.1669999999999998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23.167000000000002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37104</v>
      </c>
      <c r="H157" s="30">
        <v>-155000</v>
      </c>
      <c r="I157" s="27">
        <v>10</v>
      </c>
      <c r="J157" s="47">
        <v>3.74</v>
      </c>
      <c r="K157">
        <v>0.53</v>
      </c>
      <c r="L157" s="8">
        <v>3.1669999999999998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13.167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37104</v>
      </c>
      <c r="H158" s="10">
        <v>-310000</v>
      </c>
      <c r="I158">
        <v>6</v>
      </c>
      <c r="J158" s="47">
        <v>3.74</v>
      </c>
      <c r="K158">
        <v>0.53</v>
      </c>
      <c r="L158" s="8">
        <v>3.1669999999999998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9.1669999999999998</v>
      </c>
      <c r="R158" s="5">
        <f t="shared" si="29"/>
        <v>-1682369.9999999998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37104</v>
      </c>
      <c r="H159" s="10">
        <v>500000</v>
      </c>
      <c r="I159">
        <v>7</v>
      </c>
      <c r="J159" s="47">
        <v>3.74</v>
      </c>
      <c r="K159">
        <v>0.53</v>
      </c>
      <c r="L159" s="8">
        <v>3.1669999999999998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10.167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37104</v>
      </c>
      <c r="H160" s="10">
        <v>310000</v>
      </c>
      <c r="I160">
        <v>8</v>
      </c>
      <c r="J160" s="47">
        <v>3.74</v>
      </c>
      <c r="K160">
        <v>0.53</v>
      </c>
      <c r="L160" s="8">
        <v>3.1669999999999998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11.167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37104</v>
      </c>
      <c r="H161" s="10">
        <v>155000</v>
      </c>
      <c r="I161">
        <v>8</v>
      </c>
      <c r="J161" s="47">
        <v>3.74</v>
      </c>
      <c r="K161">
        <v>0.53</v>
      </c>
      <c r="L161" s="8">
        <v>3.1669999999999998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11.167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37104</v>
      </c>
      <c r="H162" s="10">
        <v>620000</v>
      </c>
      <c r="I162">
        <v>6</v>
      </c>
      <c r="J162" s="47">
        <v>3.74</v>
      </c>
      <c r="K162">
        <v>0.53</v>
      </c>
      <c r="L162" s="8">
        <v>3.1669999999999998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9.1669999999999998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37104</v>
      </c>
      <c r="H163" s="10">
        <v>-620000</v>
      </c>
      <c r="I163">
        <v>10</v>
      </c>
      <c r="J163" s="47">
        <v>3.74</v>
      </c>
      <c r="K163">
        <v>0.53</v>
      </c>
      <c r="L163" s="8">
        <v>3.1669999999999998</v>
      </c>
      <c r="M163" s="50">
        <f t="shared" ref="M163:M188" si="30">ABS(H163)</f>
        <v>620000</v>
      </c>
      <c r="N163" s="49" t="str">
        <f t="shared" ref="N163:N188" si="31">IF(H163&gt;0,"BUY","SELL")</f>
        <v>SELL</v>
      </c>
      <c r="O163" s="49" t="str">
        <f t="shared" ref="O163:O188" si="32">IF(F163="C","CALL","PUT")</f>
        <v>CALL</v>
      </c>
      <c r="P163" s="49" t="str">
        <f t="shared" ref="P163:P188" si="33">CONCATENATE(N163," - ",O163)</f>
        <v>SELL - CALL</v>
      </c>
      <c r="Q163" s="49">
        <f t="shared" ref="Q163:Q188" si="34">I163+L163</f>
        <v>13.167</v>
      </c>
      <c r="R163" s="5">
        <f t="shared" ref="R163:R188" si="35">IF(P163="SELL - PUT",IF(J163-Q163&gt;0,0,(J163-Q163)*M163),IF(P163="BUY - CALL",IF(Q163-J163&gt;0,0,(J163-Q163)*M163),IF(P163="SELL - CALL",IF(Q163-J163&gt;0,0,(Q163-J163)*M163),IF(P163="BUY - PUT",IF(J163-Q163&gt;0,0,(Q163-J163)*M163)))))</f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37104</v>
      </c>
      <c r="H164">
        <v>310000</v>
      </c>
      <c r="I164">
        <v>7</v>
      </c>
      <c r="J164" s="47">
        <v>3.74</v>
      </c>
      <c r="K164">
        <v>0.53</v>
      </c>
      <c r="L164" s="8">
        <v>3.1669999999999998</v>
      </c>
      <c r="M164" s="50">
        <f t="shared" si="30"/>
        <v>310000</v>
      </c>
      <c r="N164" s="49" t="str">
        <f t="shared" si="31"/>
        <v>BUY</v>
      </c>
      <c r="O164" s="49" t="str">
        <f t="shared" si="32"/>
        <v>CALL</v>
      </c>
      <c r="P164" s="49" t="str">
        <f t="shared" si="33"/>
        <v>BUY - CALL</v>
      </c>
      <c r="Q164" s="49">
        <f t="shared" si="34"/>
        <v>10.167</v>
      </c>
      <c r="R164" s="5">
        <f t="shared" si="35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37104</v>
      </c>
      <c r="H165" s="30">
        <v>310000</v>
      </c>
      <c r="I165" s="27">
        <v>6</v>
      </c>
      <c r="J165" s="47">
        <v>3.74</v>
      </c>
      <c r="K165">
        <v>0.53</v>
      </c>
      <c r="L165" s="8">
        <v>3.1669999999999998</v>
      </c>
      <c r="M165" s="50">
        <f t="shared" si="30"/>
        <v>310000</v>
      </c>
      <c r="N165" s="49" t="str">
        <f t="shared" si="31"/>
        <v>BUY</v>
      </c>
      <c r="O165" s="49" t="str">
        <f t="shared" si="32"/>
        <v>CALL</v>
      </c>
      <c r="P165" s="49" t="str">
        <f t="shared" si="33"/>
        <v>BUY - CALL</v>
      </c>
      <c r="Q165" s="49">
        <f t="shared" si="34"/>
        <v>9.1669999999999998</v>
      </c>
      <c r="R165" s="5">
        <f t="shared" si="35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37104</v>
      </c>
      <c r="H166" s="30">
        <v>-310000</v>
      </c>
      <c r="I166" s="27">
        <v>10</v>
      </c>
      <c r="J166" s="47">
        <v>3.74</v>
      </c>
      <c r="K166">
        <v>0.53</v>
      </c>
      <c r="L166" s="8">
        <v>3.1669999999999998</v>
      </c>
      <c r="M166" s="50">
        <f t="shared" si="30"/>
        <v>310000</v>
      </c>
      <c r="N166" s="49" t="str">
        <f t="shared" si="31"/>
        <v>SELL</v>
      </c>
      <c r="O166" s="49" t="str">
        <f t="shared" si="32"/>
        <v>CALL</v>
      </c>
      <c r="P166" s="49" t="str">
        <f t="shared" si="33"/>
        <v>SELL - CALL</v>
      </c>
      <c r="Q166" s="49">
        <f t="shared" si="34"/>
        <v>13.167</v>
      </c>
      <c r="R166" s="5">
        <f t="shared" si="35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37104</v>
      </c>
      <c r="H167" s="10">
        <v>155000</v>
      </c>
      <c r="I167" s="23">
        <v>15</v>
      </c>
      <c r="J167" s="47">
        <v>3.74</v>
      </c>
      <c r="K167">
        <v>0.53</v>
      </c>
      <c r="L167" s="8">
        <v>3.1669999999999998</v>
      </c>
      <c r="M167" s="50">
        <f t="shared" si="30"/>
        <v>155000</v>
      </c>
      <c r="N167" s="49" t="str">
        <f t="shared" si="31"/>
        <v>BUY</v>
      </c>
      <c r="O167" s="49" t="str">
        <f t="shared" si="32"/>
        <v>CALL</v>
      </c>
      <c r="P167" s="49" t="str">
        <f t="shared" si="33"/>
        <v>BUY - CALL</v>
      </c>
      <c r="Q167" s="49">
        <f t="shared" si="34"/>
        <v>18.167000000000002</v>
      </c>
      <c r="R167" s="5">
        <f t="shared" si="35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37104</v>
      </c>
      <c r="H168" s="10">
        <v>-310000</v>
      </c>
      <c r="I168" s="23">
        <v>8</v>
      </c>
      <c r="J168" s="47">
        <v>3.74</v>
      </c>
      <c r="K168">
        <v>0.53</v>
      </c>
      <c r="L168" s="8">
        <v>3.1669999999999998</v>
      </c>
      <c r="M168" s="50">
        <f t="shared" si="30"/>
        <v>310000</v>
      </c>
      <c r="N168" s="49" t="str">
        <f t="shared" si="31"/>
        <v>SELL</v>
      </c>
      <c r="O168" s="49" t="str">
        <f t="shared" si="32"/>
        <v>CALL</v>
      </c>
      <c r="P168" s="49" t="str">
        <f t="shared" si="33"/>
        <v>SELL - CALL</v>
      </c>
      <c r="Q168" s="49">
        <f t="shared" si="34"/>
        <v>11.167</v>
      </c>
      <c r="R168" s="5">
        <f t="shared" si="35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37104</v>
      </c>
      <c r="H169" s="10">
        <v>310000</v>
      </c>
      <c r="I169">
        <v>10</v>
      </c>
      <c r="J169" s="47">
        <v>3.74</v>
      </c>
      <c r="K169">
        <v>0.53</v>
      </c>
      <c r="L169" s="8">
        <v>3.1669999999999998</v>
      </c>
      <c r="M169" s="50">
        <f t="shared" si="30"/>
        <v>310000</v>
      </c>
      <c r="N169" s="49" t="str">
        <f t="shared" si="31"/>
        <v>BUY</v>
      </c>
      <c r="O169" s="49" t="str">
        <f t="shared" si="32"/>
        <v>CALL</v>
      </c>
      <c r="P169" s="49" t="str">
        <f t="shared" si="33"/>
        <v>BUY - CALL</v>
      </c>
      <c r="Q169" s="49">
        <f t="shared" si="34"/>
        <v>13.167</v>
      </c>
      <c r="R169" s="5">
        <f t="shared" si="35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37104</v>
      </c>
      <c r="H170" s="10">
        <v>-500000</v>
      </c>
      <c r="I170" s="23">
        <v>10</v>
      </c>
      <c r="J170" s="47">
        <v>3.74</v>
      </c>
      <c r="K170">
        <v>0.53</v>
      </c>
      <c r="L170" s="8">
        <v>3.1669999999999998</v>
      </c>
      <c r="M170" s="50">
        <f t="shared" si="30"/>
        <v>500000</v>
      </c>
      <c r="N170" s="49" t="str">
        <f t="shared" si="31"/>
        <v>SELL</v>
      </c>
      <c r="O170" s="49" t="str">
        <f t="shared" si="32"/>
        <v>CALL</v>
      </c>
      <c r="P170" s="49" t="str">
        <f t="shared" si="33"/>
        <v>SELL - CALL</v>
      </c>
      <c r="Q170" s="49">
        <f t="shared" si="34"/>
        <v>13.167</v>
      </c>
      <c r="R170" s="5">
        <f t="shared" si="35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37104</v>
      </c>
      <c r="H171" s="10">
        <v>500000</v>
      </c>
      <c r="I171" s="23">
        <v>7</v>
      </c>
      <c r="J171" s="47">
        <v>3.74</v>
      </c>
      <c r="K171">
        <v>0.53</v>
      </c>
      <c r="L171" s="8">
        <v>3.1669999999999998</v>
      </c>
      <c r="M171" s="50">
        <f t="shared" si="30"/>
        <v>500000</v>
      </c>
      <c r="N171" s="49" t="str">
        <f t="shared" si="31"/>
        <v>BUY</v>
      </c>
      <c r="O171" s="49" t="str">
        <f t="shared" si="32"/>
        <v>CALL</v>
      </c>
      <c r="P171" s="49" t="str">
        <f t="shared" si="33"/>
        <v>BUY - CALL</v>
      </c>
      <c r="Q171" s="49">
        <f t="shared" si="34"/>
        <v>10.167</v>
      </c>
      <c r="R171" s="5">
        <f t="shared" si="35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37104</v>
      </c>
      <c r="H172" s="10">
        <v>-500000</v>
      </c>
      <c r="I172">
        <v>5</v>
      </c>
      <c r="J172" s="47">
        <v>3.74</v>
      </c>
      <c r="K172">
        <v>0.53</v>
      </c>
      <c r="L172" s="8">
        <v>3.1669999999999998</v>
      </c>
      <c r="M172" s="50">
        <f t="shared" si="30"/>
        <v>500000</v>
      </c>
      <c r="N172" s="49" t="str">
        <f t="shared" si="31"/>
        <v>SELL</v>
      </c>
      <c r="O172" s="49" t="str">
        <f t="shared" si="32"/>
        <v>PUT</v>
      </c>
      <c r="P172" s="49" t="str">
        <f t="shared" si="33"/>
        <v>SELL - PUT</v>
      </c>
      <c r="Q172" s="49">
        <f t="shared" si="34"/>
        <v>8.1669999999999998</v>
      </c>
      <c r="R172" s="5">
        <f t="shared" si="35"/>
        <v>-2213500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37104</v>
      </c>
      <c r="H173" s="10">
        <v>310000</v>
      </c>
      <c r="I173">
        <v>6</v>
      </c>
      <c r="J173" s="47">
        <v>3.74</v>
      </c>
      <c r="K173">
        <v>0.53</v>
      </c>
      <c r="L173" s="8">
        <v>3.1669999999999998</v>
      </c>
      <c r="M173" s="50">
        <f t="shared" si="30"/>
        <v>310000</v>
      </c>
      <c r="N173" s="49" t="str">
        <f t="shared" si="31"/>
        <v>BUY</v>
      </c>
      <c r="O173" s="49" t="str">
        <f t="shared" si="32"/>
        <v>PUT</v>
      </c>
      <c r="P173" s="49" t="str">
        <f t="shared" si="33"/>
        <v>BUY - PUT</v>
      </c>
      <c r="Q173" s="49">
        <f t="shared" si="34"/>
        <v>9.1669999999999998</v>
      </c>
      <c r="R173" s="5">
        <f t="shared" si="35"/>
        <v>1682369.9999999998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37104</v>
      </c>
      <c r="H174" s="10">
        <v>-310000</v>
      </c>
      <c r="I174" s="23">
        <v>15</v>
      </c>
      <c r="J174" s="47">
        <v>3.74</v>
      </c>
      <c r="K174">
        <v>0.53</v>
      </c>
      <c r="L174" s="8">
        <v>3.1669999999999998</v>
      </c>
      <c r="M174" s="50">
        <f t="shared" si="30"/>
        <v>310000</v>
      </c>
      <c r="N174" s="49" t="str">
        <f t="shared" si="31"/>
        <v>SELL</v>
      </c>
      <c r="O174" s="49" t="str">
        <f t="shared" si="32"/>
        <v>CALL</v>
      </c>
      <c r="P174" s="49" t="str">
        <f t="shared" si="33"/>
        <v>SELL - CALL</v>
      </c>
      <c r="Q174" s="49">
        <f t="shared" si="34"/>
        <v>18.167000000000002</v>
      </c>
      <c r="R174" s="5">
        <f t="shared" si="35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37104</v>
      </c>
      <c r="H175" s="10">
        <v>310000</v>
      </c>
      <c r="I175" s="23">
        <v>7</v>
      </c>
      <c r="J175" s="47">
        <v>3.74</v>
      </c>
      <c r="K175">
        <v>0.53</v>
      </c>
      <c r="L175" s="8">
        <v>3.1669999999999998</v>
      </c>
      <c r="M175" s="50">
        <f t="shared" si="30"/>
        <v>310000</v>
      </c>
      <c r="N175" s="49" t="str">
        <f t="shared" si="31"/>
        <v>BUY</v>
      </c>
      <c r="O175" s="49" t="str">
        <f t="shared" si="32"/>
        <v>CALL</v>
      </c>
      <c r="P175" s="49" t="str">
        <f t="shared" si="33"/>
        <v>BUY - CALL</v>
      </c>
      <c r="Q175" s="49">
        <f t="shared" si="34"/>
        <v>10.167</v>
      </c>
      <c r="R175" s="5">
        <f t="shared" si="35"/>
        <v>0</v>
      </c>
    </row>
    <row r="176" spans="1:18" x14ac:dyDescent="0.2">
      <c r="A176" t="s">
        <v>320</v>
      </c>
      <c r="B176" t="s">
        <v>570</v>
      </c>
      <c r="C176" t="s">
        <v>648</v>
      </c>
      <c r="D176" s="8" t="s">
        <v>35</v>
      </c>
      <c r="E176" t="s">
        <v>17</v>
      </c>
      <c r="F176" t="s">
        <v>18</v>
      </c>
      <c r="G176" s="9">
        <v>37104</v>
      </c>
      <c r="H176" s="10">
        <v>310000</v>
      </c>
      <c r="I176" s="23">
        <v>4.5</v>
      </c>
      <c r="J176" s="47">
        <v>3.74</v>
      </c>
      <c r="K176">
        <v>0.53</v>
      </c>
      <c r="L176" s="8">
        <v>3.1669999999999998</v>
      </c>
      <c r="M176" s="50">
        <f t="shared" si="30"/>
        <v>310000</v>
      </c>
      <c r="N176" s="49" t="str">
        <f t="shared" si="31"/>
        <v>BUY</v>
      </c>
      <c r="O176" s="49" t="str">
        <f t="shared" si="32"/>
        <v>CALL</v>
      </c>
      <c r="P176" s="49" t="str">
        <f t="shared" si="33"/>
        <v>BUY - CALL</v>
      </c>
      <c r="Q176" s="49">
        <f t="shared" si="34"/>
        <v>7.6669999999999998</v>
      </c>
      <c r="R176" s="5">
        <f t="shared" si="35"/>
        <v>0</v>
      </c>
    </row>
    <row r="177" spans="1:18" x14ac:dyDescent="0.2">
      <c r="A177" t="s">
        <v>320</v>
      </c>
      <c r="B177" t="s">
        <v>570</v>
      </c>
      <c r="C177" t="s">
        <v>649</v>
      </c>
      <c r="D177" s="8" t="s">
        <v>35</v>
      </c>
      <c r="E177" t="s">
        <v>17</v>
      </c>
      <c r="F177" t="s">
        <v>18</v>
      </c>
      <c r="G177" s="9">
        <v>37104</v>
      </c>
      <c r="H177">
        <v>-620000</v>
      </c>
      <c r="I177">
        <v>8</v>
      </c>
      <c r="J177" s="47">
        <v>3.74</v>
      </c>
      <c r="K177">
        <v>0.53</v>
      </c>
      <c r="L177" s="8">
        <v>3.1669999999999998</v>
      </c>
      <c r="M177" s="50">
        <f t="shared" si="30"/>
        <v>620000</v>
      </c>
      <c r="N177" s="49" t="str">
        <f t="shared" si="31"/>
        <v>SELL</v>
      </c>
      <c r="O177" s="49" t="str">
        <f t="shared" si="32"/>
        <v>CALL</v>
      </c>
      <c r="P177" s="49" t="str">
        <f t="shared" si="33"/>
        <v>SELL - CALL</v>
      </c>
      <c r="Q177" s="49">
        <f t="shared" si="34"/>
        <v>11.167</v>
      </c>
      <c r="R177" s="5">
        <f t="shared" si="35"/>
        <v>0</v>
      </c>
    </row>
    <row r="178" spans="1:18" x14ac:dyDescent="0.2">
      <c r="A178" s="6" t="s">
        <v>650</v>
      </c>
      <c r="B178" s="6" t="s">
        <v>576</v>
      </c>
      <c r="C178" t="s">
        <v>651</v>
      </c>
      <c r="D178" s="8" t="s">
        <v>35</v>
      </c>
      <c r="E178" t="s">
        <v>17</v>
      </c>
      <c r="F178" t="s">
        <v>18</v>
      </c>
      <c r="G178" s="9">
        <v>37104</v>
      </c>
      <c r="H178" s="10">
        <v>-310000</v>
      </c>
      <c r="I178">
        <v>6</v>
      </c>
      <c r="J178" s="47">
        <v>3.74</v>
      </c>
      <c r="K178">
        <v>0.53</v>
      </c>
      <c r="L178" s="8">
        <v>3.1669999999999998</v>
      </c>
      <c r="M178" s="50">
        <f t="shared" si="30"/>
        <v>310000</v>
      </c>
      <c r="N178" s="49" t="str">
        <f t="shared" si="31"/>
        <v>SELL</v>
      </c>
      <c r="O178" s="49" t="str">
        <f t="shared" si="32"/>
        <v>CALL</v>
      </c>
      <c r="P178" s="49" t="str">
        <f t="shared" si="33"/>
        <v>SELL - CALL</v>
      </c>
      <c r="Q178" s="49">
        <f t="shared" si="34"/>
        <v>9.1669999999999998</v>
      </c>
      <c r="R178" s="5">
        <f t="shared" si="35"/>
        <v>0</v>
      </c>
    </row>
    <row r="179" spans="1:18" x14ac:dyDescent="0.2">
      <c r="A179" s="26" t="s">
        <v>320</v>
      </c>
      <c r="B179" s="26" t="s">
        <v>570</v>
      </c>
      <c r="C179" s="27" t="s">
        <v>653</v>
      </c>
      <c r="D179" s="28" t="s">
        <v>35</v>
      </c>
      <c r="E179" s="27" t="s">
        <v>17</v>
      </c>
      <c r="F179" s="27" t="s">
        <v>18</v>
      </c>
      <c r="G179" s="29">
        <v>37104</v>
      </c>
      <c r="H179" s="30">
        <v>-155000</v>
      </c>
      <c r="I179" s="27">
        <v>10</v>
      </c>
      <c r="J179" s="47">
        <v>3.74</v>
      </c>
      <c r="K179">
        <v>0.53</v>
      </c>
      <c r="L179" s="8">
        <v>3.1669999999999998</v>
      </c>
      <c r="M179" s="50">
        <f t="shared" si="30"/>
        <v>155000</v>
      </c>
      <c r="N179" s="49" t="str">
        <f t="shared" si="31"/>
        <v>SELL</v>
      </c>
      <c r="O179" s="49" t="str">
        <f t="shared" si="32"/>
        <v>CALL</v>
      </c>
      <c r="P179" s="49" t="str">
        <f t="shared" si="33"/>
        <v>SELL - CALL</v>
      </c>
      <c r="Q179" s="49">
        <f t="shared" si="34"/>
        <v>13.167</v>
      </c>
      <c r="R179" s="5">
        <f t="shared" si="35"/>
        <v>0</v>
      </c>
    </row>
    <row r="180" spans="1:18" x14ac:dyDescent="0.2">
      <c r="A180" s="26" t="s">
        <v>290</v>
      </c>
      <c r="B180" s="26" t="s">
        <v>570</v>
      </c>
      <c r="C180" s="27" t="s">
        <v>654</v>
      </c>
      <c r="D180" s="28" t="s">
        <v>35</v>
      </c>
      <c r="E180" s="27" t="s">
        <v>17</v>
      </c>
      <c r="F180" s="27" t="s">
        <v>18</v>
      </c>
      <c r="G180" s="29">
        <v>37104</v>
      </c>
      <c r="H180" s="30">
        <v>1000000</v>
      </c>
      <c r="I180" s="27">
        <v>5</v>
      </c>
      <c r="J180" s="47">
        <v>3.74</v>
      </c>
      <c r="K180">
        <v>0.53</v>
      </c>
      <c r="L180" s="8">
        <v>3.1669999999999998</v>
      </c>
      <c r="M180" s="50">
        <f t="shared" si="30"/>
        <v>1000000</v>
      </c>
      <c r="N180" s="49" t="str">
        <f t="shared" si="31"/>
        <v>BUY</v>
      </c>
      <c r="O180" s="49" t="str">
        <f t="shared" si="32"/>
        <v>CALL</v>
      </c>
      <c r="P180" s="49" t="str">
        <f t="shared" si="33"/>
        <v>BUY - CALL</v>
      </c>
      <c r="Q180" s="49">
        <f t="shared" si="34"/>
        <v>8.1669999999999998</v>
      </c>
      <c r="R180" s="5">
        <f t="shared" si="35"/>
        <v>0</v>
      </c>
    </row>
    <row r="181" spans="1:18" x14ac:dyDescent="0.2">
      <c r="A181" s="26" t="s">
        <v>290</v>
      </c>
      <c r="B181" s="26" t="s">
        <v>570</v>
      </c>
      <c r="C181" s="27" t="s">
        <v>655</v>
      </c>
      <c r="D181" s="28" t="s">
        <v>35</v>
      </c>
      <c r="E181" s="27" t="s">
        <v>17</v>
      </c>
      <c r="F181" s="27" t="s">
        <v>18</v>
      </c>
      <c r="G181" s="29">
        <v>37104</v>
      </c>
      <c r="H181" s="30">
        <v>-1000000</v>
      </c>
      <c r="I181" s="27">
        <v>7</v>
      </c>
      <c r="J181" s="47">
        <v>3.74</v>
      </c>
      <c r="K181">
        <v>0.53</v>
      </c>
      <c r="L181" s="8">
        <v>3.1669999999999998</v>
      </c>
      <c r="M181" s="50">
        <f t="shared" si="30"/>
        <v>1000000</v>
      </c>
      <c r="N181" s="49" t="str">
        <f t="shared" si="31"/>
        <v>SELL</v>
      </c>
      <c r="O181" s="49" t="str">
        <f t="shared" si="32"/>
        <v>CALL</v>
      </c>
      <c r="P181" s="49" t="str">
        <f t="shared" si="33"/>
        <v>SELL - CALL</v>
      </c>
      <c r="Q181" s="49">
        <f t="shared" si="34"/>
        <v>10.167</v>
      </c>
      <c r="R181" s="5">
        <f t="shared" si="35"/>
        <v>0</v>
      </c>
    </row>
    <row r="182" spans="1:18" x14ac:dyDescent="0.2">
      <c r="A182" s="26" t="s">
        <v>656</v>
      </c>
      <c r="B182" s="26" t="s">
        <v>570</v>
      </c>
      <c r="C182" s="27" t="s">
        <v>657</v>
      </c>
      <c r="D182" s="28" t="s">
        <v>35</v>
      </c>
      <c r="E182" s="27" t="s">
        <v>17</v>
      </c>
      <c r="F182" s="27" t="s">
        <v>18</v>
      </c>
      <c r="G182" s="29">
        <v>37104</v>
      </c>
      <c r="H182" s="30">
        <v>310000</v>
      </c>
      <c r="I182" s="27">
        <v>7</v>
      </c>
      <c r="J182" s="47">
        <v>3.74</v>
      </c>
      <c r="K182">
        <v>0.53</v>
      </c>
      <c r="L182" s="8">
        <v>3.1669999999999998</v>
      </c>
      <c r="M182" s="50">
        <f t="shared" si="30"/>
        <v>310000</v>
      </c>
      <c r="N182" s="49" t="str">
        <f t="shared" si="31"/>
        <v>BUY</v>
      </c>
      <c r="O182" s="49" t="str">
        <f t="shared" si="32"/>
        <v>CALL</v>
      </c>
      <c r="P182" s="49" t="str">
        <f t="shared" si="33"/>
        <v>BUY - CALL</v>
      </c>
      <c r="Q182" s="49">
        <f t="shared" si="34"/>
        <v>10.167</v>
      </c>
      <c r="R182" s="5">
        <f t="shared" si="35"/>
        <v>0</v>
      </c>
    </row>
    <row r="183" spans="1:18" x14ac:dyDescent="0.2">
      <c r="A183" s="26" t="s">
        <v>47</v>
      </c>
      <c r="B183" s="26" t="s">
        <v>570</v>
      </c>
      <c r="C183" s="27" t="s">
        <v>658</v>
      </c>
      <c r="D183" s="28" t="s">
        <v>35</v>
      </c>
      <c r="E183" s="27" t="s">
        <v>17</v>
      </c>
      <c r="F183" s="27" t="s">
        <v>18</v>
      </c>
      <c r="G183" s="29">
        <v>37104</v>
      </c>
      <c r="H183" s="30">
        <v>310000</v>
      </c>
      <c r="I183" s="27">
        <v>7</v>
      </c>
      <c r="J183" s="47">
        <v>3.74</v>
      </c>
      <c r="K183">
        <v>0.53</v>
      </c>
      <c r="L183" s="8">
        <v>3.1669999999999998</v>
      </c>
      <c r="M183" s="50">
        <f t="shared" si="30"/>
        <v>310000</v>
      </c>
      <c r="N183" s="49" t="str">
        <f t="shared" si="31"/>
        <v>BUY</v>
      </c>
      <c r="O183" s="49" t="str">
        <f t="shared" si="32"/>
        <v>CALL</v>
      </c>
      <c r="P183" s="49" t="str">
        <f t="shared" si="33"/>
        <v>BUY - CALL</v>
      </c>
      <c r="Q183" s="49">
        <f t="shared" si="34"/>
        <v>10.167</v>
      </c>
      <c r="R183" s="5">
        <f t="shared" si="35"/>
        <v>0</v>
      </c>
    </row>
    <row r="184" spans="1:18" x14ac:dyDescent="0.2">
      <c r="A184" s="26" t="s">
        <v>47</v>
      </c>
      <c r="B184" s="26" t="s">
        <v>570</v>
      </c>
      <c r="C184" s="27" t="s">
        <v>659</v>
      </c>
      <c r="D184" s="28" t="s">
        <v>35</v>
      </c>
      <c r="E184" s="27" t="s">
        <v>17</v>
      </c>
      <c r="F184" s="27" t="s">
        <v>18</v>
      </c>
      <c r="G184" s="29">
        <v>37104</v>
      </c>
      <c r="H184" s="30">
        <v>310000</v>
      </c>
      <c r="I184" s="27">
        <v>4</v>
      </c>
      <c r="J184" s="47">
        <v>3.74</v>
      </c>
      <c r="K184">
        <v>0.53</v>
      </c>
      <c r="L184" s="8">
        <v>3.1669999999999998</v>
      </c>
      <c r="M184" s="50">
        <f t="shared" si="30"/>
        <v>310000</v>
      </c>
      <c r="N184" s="49" t="str">
        <f t="shared" si="31"/>
        <v>BUY</v>
      </c>
      <c r="O184" s="49" t="str">
        <f t="shared" si="32"/>
        <v>CALL</v>
      </c>
      <c r="P184" s="49" t="str">
        <f t="shared" si="33"/>
        <v>BUY - CALL</v>
      </c>
      <c r="Q184" s="49">
        <f t="shared" si="34"/>
        <v>7.1669999999999998</v>
      </c>
      <c r="R184" s="5">
        <f t="shared" si="35"/>
        <v>0</v>
      </c>
    </row>
    <row r="185" spans="1:18" x14ac:dyDescent="0.2">
      <c r="A185" s="26" t="s">
        <v>495</v>
      </c>
      <c r="B185" s="26" t="s">
        <v>570</v>
      </c>
      <c r="C185" s="27" t="s">
        <v>672</v>
      </c>
      <c r="D185" s="28" t="s">
        <v>35</v>
      </c>
      <c r="E185" s="27" t="s">
        <v>17</v>
      </c>
      <c r="F185" s="27" t="s">
        <v>20</v>
      </c>
      <c r="G185" s="29">
        <v>37104</v>
      </c>
      <c r="H185" s="30">
        <v>-310000</v>
      </c>
      <c r="I185" s="27">
        <v>2.5</v>
      </c>
      <c r="J185" s="47">
        <v>3.74</v>
      </c>
      <c r="K185">
        <v>0.53</v>
      </c>
      <c r="L185" s="8">
        <v>3.1669999999999998</v>
      </c>
      <c r="M185" s="50">
        <f t="shared" si="30"/>
        <v>310000</v>
      </c>
      <c r="N185" s="49" t="str">
        <f t="shared" si="31"/>
        <v>SELL</v>
      </c>
      <c r="O185" s="49" t="str">
        <f t="shared" si="32"/>
        <v>PUT</v>
      </c>
      <c r="P185" s="49" t="str">
        <f t="shared" si="33"/>
        <v>SELL - PUT</v>
      </c>
      <c r="Q185" s="49">
        <f t="shared" si="34"/>
        <v>5.6669999999999998</v>
      </c>
      <c r="R185" s="5">
        <f t="shared" si="35"/>
        <v>-597369.99999999988</v>
      </c>
    </row>
    <row r="186" spans="1:18" x14ac:dyDescent="0.2">
      <c r="A186" s="26" t="s">
        <v>290</v>
      </c>
      <c r="B186" s="26" t="s">
        <v>570</v>
      </c>
      <c r="C186" s="27" t="s">
        <v>661</v>
      </c>
      <c r="D186" s="28" t="s">
        <v>35</v>
      </c>
      <c r="E186" s="27" t="s">
        <v>17</v>
      </c>
      <c r="F186" s="27" t="s">
        <v>18</v>
      </c>
      <c r="G186" s="29">
        <v>37104</v>
      </c>
      <c r="H186" s="30">
        <v>500000</v>
      </c>
      <c r="I186" s="27">
        <v>5</v>
      </c>
      <c r="J186" s="47">
        <v>3.74</v>
      </c>
      <c r="K186">
        <v>0.53</v>
      </c>
      <c r="L186" s="8">
        <v>3.1669999999999998</v>
      </c>
      <c r="M186" s="50">
        <f t="shared" si="30"/>
        <v>500000</v>
      </c>
      <c r="N186" s="49" t="str">
        <f t="shared" si="31"/>
        <v>BUY</v>
      </c>
      <c r="O186" s="49" t="str">
        <f t="shared" si="32"/>
        <v>CALL</v>
      </c>
      <c r="P186" s="49" t="str">
        <f t="shared" si="33"/>
        <v>BUY - CALL</v>
      </c>
      <c r="Q186" s="49">
        <f t="shared" si="34"/>
        <v>8.1669999999999998</v>
      </c>
      <c r="R186" s="5">
        <f t="shared" si="35"/>
        <v>0</v>
      </c>
    </row>
    <row r="187" spans="1:18" x14ac:dyDescent="0.2">
      <c r="A187" s="26" t="s">
        <v>24</v>
      </c>
      <c r="B187" s="26" t="s">
        <v>570</v>
      </c>
      <c r="C187" s="27" t="s">
        <v>673</v>
      </c>
      <c r="D187" s="28" t="s">
        <v>35</v>
      </c>
      <c r="E187" s="27" t="s">
        <v>17</v>
      </c>
      <c r="F187" s="27" t="s">
        <v>20</v>
      </c>
      <c r="G187" s="29">
        <v>37104</v>
      </c>
      <c r="H187" s="30">
        <v>155000</v>
      </c>
      <c r="I187" s="27">
        <v>1</v>
      </c>
      <c r="J187" s="47">
        <v>3.74</v>
      </c>
      <c r="K187">
        <v>0.53</v>
      </c>
      <c r="L187" s="8">
        <v>3.1669999999999998</v>
      </c>
      <c r="M187" s="50">
        <f t="shared" si="30"/>
        <v>155000</v>
      </c>
      <c r="N187" s="49" t="str">
        <f t="shared" si="31"/>
        <v>BUY</v>
      </c>
      <c r="O187" s="49" t="str">
        <f t="shared" si="32"/>
        <v>PUT</v>
      </c>
      <c r="P187" s="49" t="str">
        <f t="shared" si="33"/>
        <v>BUY - PUT</v>
      </c>
      <c r="Q187" s="49">
        <f t="shared" si="34"/>
        <v>4.1669999999999998</v>
      </c>
      <c r="R187" s="5">
        <f t="shared" si="35"/>
        <v>66184.999999999942</v>
      </c>
    </row>
    <row r="188" spans="1:18" ht="13.5" thickBot="1" x14ac:dyDescent="0.25">
      <c r="A188" s="7" t="s">
        <v>24</v>
      </c>
      <c r="B188" s="7" t="s">
        <v>570</v>
      </c>
      <c r="C188" t="s">
        <v>674</v>
      </c>
      <c r="D188" s="8" t="s">
        <v>35</v>
      </c>
      <c r="E188" t="s">
        <v>17</v>
      </c>
      <c r="F188" t="s">
        <v>20</v>
      </c>
      <c r="G188" s="9">
        <v>37104</v>
      </c>
      <c r="H188" s="10">
        <v>620000</v>
      </c>
      <c r="I188">
        <v>1</v>
      </c>
      <c r="J188" s="47">
        <v>3.74</v>
      </c>
      <c r="K188">
        <v>0.53</v>
      </c>
      <c r="L188" s="8">
        <v>3.1669999999999998</v>
      </c>
      <c r="M188" s="50">
        <f t="shared" si="30"/>
        <v>620000</v>
      </c>
      <c r="N188" s="49" t="str">
        <f t="shared" si="31"/>
        <v>BUY</v>
      </c>
      <c r="O188" s="49" t="str">
        <f t="shared" si="32"/>
        <v>PUT</v>
      </c>
      <c r="P188" s="49" t="str">
        <f t="shared" si="33"/>
        <v>BUY - PUT</v>
      </c>
      <c r="Q188" s="49">
        <f t="shared" si="34"/>
        <v>4.1669999999999998</v>
      </c>
      <c r="R188" s="5">
        <f t="shared" si="35"/>
        <v>264739.99999999977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4">
        <f>SUM(R3:R188)</f>
        <v>-1592309.9999999998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12"/>
  <sheetViews>
    <sheetView tabSelected="1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C106" sqref="C106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37135</v>
      </c>
      <c r="H3" s="58">
        <v>600000</v>
      </c>
      <c r="I3" s="59">
        <v>0.05</v>
      </c>
      <c r="J3" s="47">
        <f>L3+K3</f>
        <v>2.33</v>
      </c>
      <c r="K3">
        <v>3.5000000000000003E-2</v>
      </c>
      <c r="L3" s="8">
        <v>2.2949999999999999</v>
      </c>
      <c r="M3">
        <f t="shared" ref="M3:M41" si="0">ABS(H3)</f>
        <v>600000</v>
      </c>
      <c r="N3" t="str">
        <f t="shared" ref="N3:N41" si="1">IF(H3&gt;0,"BUY","SELL")</f>
        <v>BUY</v>
      </c>
      <c r="O3" t="str">
        <f t="shared" ref="O3:O41" si="2">IF(F3="C","CALL","PUT")</f>
        <v>PUT</v>
      </c>
      <c r="P3" t="str">
        <f t="shared" ref="P3:P41" si="3">CONCATENATE(N3," - ",O3)</f>
        <v>BUY - PUT</v>
      </c>
      <c r="Q3">
        <f t="shared" ref="Q3:Q41" si="4">I3+L3</f>
        <v>2.3449999999999998</v>
      </c>
      <c r="R3" s="5">
        <f t="shared" ref="R3:R41" si="5">IF(P3="SELL - PUT",IF(J3-Q3&gt;0,0,(J3-Q3)*M3),IF(P3="BUY - CALL",IF(Q3-J3&gt;0,0,(J3-Q3)*M3),IF(P3="SELL - CALL",IF(Q3-J3&gt;0,0,(Q3-J3)*M3),IF(P3="BUY - PUT",IF(J3-Q3&gt;0,0,(Q3-J3)*M3)))))</f>
        <v>8999.999999999809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37135</v>
      </c>
      <c r="H4" s="58">
        <v>300000</v>
      </c>
      <c r="I4" s="59">
        <v>0.14000000000000001</v>
      </c>
      <c r="J4" s="47">
        <f t="shared" ref="J4:J67" si="6">L4+K4</f>
        <v>2.33</v>
      </c>
      <c r="K4">
        <v>3.5000000000000003E-2</v>
      </c>
      <c r="L4" s="8">
        <v>2.2949999999999999</v>
      </c>
      <c r="M4">
        <f t="shared" si="0"/>
        <v>300000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2.4350000000000001</v>
      </c>
      <c r="R4" s="5">
        <f t="shared" si="5"/>
        <v>31499.999999999996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37135</v>
      </c>
      <c r="H5" s="58">
        <v>300000</v>
      </c>
      <c r="I5" s="59">
        <v>0.15</v>
      </c>
      <c r="J5" s="47">
        <f t="shared" si="6"/>
        <v>2.33</v>
      </c>
      <c r="K5">
        <v>3.5000000000000003E-2</v>
      </c>
      <c r="L5" s="8">
        <v>2.2949999999999999</v>
      </c>
      <c r="M5">
        <f t="shared" si="0"/>
        <v>300000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2.4449999999999998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37135</v>
      </c>
      <c r="H6" s="58">
        <v>600000</v>
      </c>
      <c r="I6" s="59">
        <v>0.05</v>
      </c>
      <c r="J6" s="47">
        <f t="shared" si="6"/>
        <v>2.33</v>
      </c>
      <c r="K6">
        <v>3.5000000000000003E-2</v>
      </c>
      <c r="L6" s="8">
        <v>2.2949999999999999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2.3449999999999998</v>
      </c>
      <c r="R6" s="5">
        <f t="shared" si="5"/>
        <v>8999.999999999809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37135</v>
      </c>
      <c r="H7" s="58">
        <v>600000</v>
      </c>
      <c r="I7" s="59">
        <v>0.18</v>
      </c>
      <c r="J7" s="47">
        <f t="shared" si="6"/>
        <v>2.33</v>
      </c>
      <c r="K7">
        <v>3.5000000000000003E-2</v>
      </c>
      <c r="L7" s="8">
        <v>2.2949999999999999</v>
      </c>
      <c r="M7">
        <f t="shared" ref="M7:M13" si="7">ABS(H7)</f>
        <v>600000</v>
      </c>
      <c r="N7" t="str">
        <f t="shared" ref="N7:N13" si="8">IF(H7&gt;0,"BUY","SELL")</f>
        <v>BUY</v>
      </c>
      <c r="O7" t="str">
        <f t="shared" ref="O7:O13" si="9">IF(F7="C","CALL","PUT")</f>
        <v>PUT</v>
      </c>
      <c r="P7" t="str">
        <f t="shared" ref="P7:P13" si="10">CONCATENATE(N7," - ",O7)</f>
        <v>BUY - PUT</v>
      </c>
      <c r="Q7">
        <f t="shared" ref="Q7:Q13" si="11">I7+L7</f>
        <v>2.4750000000000001</v>
      </c>
      <c r="R7" s="5">
        <f t="shared" ref="R7:R13" si="12">IF(P7="SELL - PUT",IF(J7-Q7&gt;0,0,(J7-Q7)*M7),IF(P7="BUY - CALL",IF(Q7-J7&gt;0,0,(J7-Q7)*M7),IF(P7="SELL - CALL",IF(Q7-J7&gt;0,0,(Q7-J7)*M7),IF(P7="BUY - PUT",IF(J7-Q7&gt;0,0,(Q7-J7)*M7)))))</f>
        <v>87000.000000000015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290</v>
      </c>
      <c r="B8" s="56" t="s">
        <v>570</v>
      </c>
      <c r="C8" s="7" t="s">
        <v>572</v>
      </c>
      <c r="D8" s="7" t="s">
        <v>409</v>
      </c>
      <c r="E8" s="56" t="s">
        <v>17</v>
      </c>
      <c r="F8" s="56" t="s">
        <v>18</v>
      </c>
      <c r="G8" s="57">
        <v>37135</v>
      </c>
      <c r="H8" s="58">
        <v>1000000</v>
      </c>
      <c r="I8" s="59">
        <v>0.5</v>
      </c>
      <c r="J8" s="47">
        <f t="shared" si="6"/>
        <v>2.33</v>
      </c>
      <c r="K8">
        <v>3.5000000000000003E-2</v>
      </c>
      <c r="L8" s="8">
        <v>2.2949999999999999</v>
      </c>
      <c r="M8">
        <f t="shared" si="7"/>
        <v>1000000</v>
      </c>
      <c r="N8" t="str">
        <f t="shared" si="8"/>
        <v>BUY</v>
      </c>
      <c r="O8" t="str">
        <f t="shared" si="9"/>
        <v>CALL</v>
      </c>
      <c r="P8" t="str">
        <f t="shared" si="10"/>
        <v>BUY - CALL</v>
      </c>
      <c r="Q8">
        <f t="shared" si="11"/>
        <v>2.7949999999999999</v>
      </c>
      <c r="R8" s="5">
        <f t="shared" si="12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290</v>
      </c>
      <c r="B9" s="56" t="s">
        <v>570</v>
      </c>
      <c r="C9" s="7" t="s">
        <v>573</v>
      </c>
      <c r="D9" s="7" t="s">
        <v>409</v>
      </c>
      <c r="E9" s="56" t="s">
        <v>17</v>
      </c>
      <c r="F9" s="56" t="s">
        <v>18</v>
      </c>
      <c r="G9" s="57">
        <v>37135</v>
      </c>
      <c r="H9" s="58">
        <v>-300000</v>
      </c>
      <c r="I9" s="59">
        <v>0.5</v>
      </c>
      <c r="J9" s="47">
        <f t="shared" si="6"/>
        <v>2.33</v>
      </c>
      <c r="K9">
        <v>3.5000000000000003E-2</v>
      </c>
      <c r="L9" s="8">
        <v>2.2949999999999999</v>
      </c>
      <c r="M9">
        <f t="shared" si="7"/>
        <v>300000</v>
      </c>
      <c r="N9" t="str">
        <f t="shared" si="8"/>
        <v>SELL</v>
      </c>
      <c r="O9" t="str">
        <f t="shared" si="9"/>
        <v>CALL</v>
      </c>
      <c r="P9" t="str">
        <f t="shared" si="10"/>
        <v>SELL - CALL</v>
      </c>
      <c r="Q9">
        <f t="shared" si="11"/>
        <v>2.7949999999999999</v>
      </c>
      <c r="R9" s="5">
        <f t="shared" si="12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416</v>
      </c>
      <c r="D10" s="7" t="s">
        <v>23</v>
      </c>
      <c r="E10" s="56" t="s">
        <v>17</v>
      </c>
      <c r="F10" s="56" t="s">
        <v>20</v>
      </c>
      <c r="G10" s="57">
        <v>37135</v>
      </c>
      <c r="H10" s="58">
        <v>-150000</v>
      </c>
      <c r="I10" s="59">
        <v>-0.45</v>
      </c>
      <c r="J10" s="47">
        <f t="shared" si="6"/>
        <v>2.1799999999999997</v>
      </c>
      <c r="K10">
        <v>-0.115</v>
      </c>
      <c r="L10" s="8">
        <v>2.2949999999999999</v>
      </c>
      <c r="M10">
        <f t="shared" si="7"/>
        <v>150000</v>
      </c>
      <c r="N10" t="str">
        <f t="shared" si="8"/>
        <v>SELL</v>
      </c>
      <c r="O10" t="str">
        <f t="shared" si="9"/>
        <v>PUT</v>
      </c>
      <c r="P10" t="str">
        <f t="shared" si="10"/>
        <v>SELL - PUT</v>
      </c>
      <c r="Q10">
        <f t="shared" si="11"/>
        <v>1.845</v>
      </c>
      <c r="R10" s="5">
        <f t="shared" si="12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517</v>
      </c>
      <c r="D11" s="7" t="s">
        <v>23</v>
      </c>
      <c r="E11" s="56" t="s">
        <v>17</v>
      </c>
      <c r="F11" s="56" t="s">
        <v>20</v>
      </c>
      <c r="G11" s="57">
        <v>37135</v>
      </c>
      <c r="H11" s="58">
        <v>-300000</v>
      </c>
      <c r="I11" s="59">
        <v>-0.75</v>
      </c>
      <c r="J11" s="47">
        <f t="shared" si="6"/>
        <v>2.1799999999999997</v>
      </c>
      <c r="K11">
        <v>-0.115</v>
      </c>
      <c r="L11" s="8">
        <v>2.2949999999999999</v>
      </c>
      <c r="M11">
        <f t="shared" si="7"/>
        <v>300000</v>
      </c>
      <c r="N11" t="str">
        <f t="shared" si="8"/>
        <v>SELL</v>
      </c>
      <c r="O11" t="str">
        <f t="shared" si="9"/>
        <v>PUT</v>
      </c>
      <c r="P11" t="str">
        <f t="shared" si="10"/>
        <v>SELL - PUT</v>
      </c>
      <c r="Q11">
        <f t="shared" si="11"/>
        <v>1.5449999999999999</v>
      </c>
      <c r="R11" s="5">
        <f t="shared" si="12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495</v>
      </c>
      <c r="B12" s="56" t="s">
        <v>570</v>
      </c>
      <c r="C12" s="7" t="s">
        <v>574</v>
      </c>
      <c r="D12" s="7" t="s">
        <v>23</v>
      </c>
      <c r="E12" s="56" t="s">
        <v>17</v>
      </c>
      <c r="F12" s="56" t="s">
        <v>20</v>
      </c>
      <c r="G12" s="57">
        <v>37135</v>
      </c>
      <c r="H12" s="58">
        <v>-600000</v>
      </c>
      <c r="I12" s="59">
        <v>-1</v>
      </c>
      <c r="J12" s="47">
        <f t="shared" si="6"/>
        <v>2.1799999999999997</v>
      </c>
      <c r="K12">
        <v>-0.115</v>
      </c>
      <c r="L12" s="8">
        <v>2.2949999999999999</v>
      </c>
      <c r="M12">
        <f t="shared" si="7"/>
        <v>600000</v>
      </c>
      <c r="N12" t="str">
        <f t="shared" si="8"/>
        <v>SELL</v>
      </c>
      <c r="O12" t="str">
        <f t="shared" si="9"/>
        <v>PUT</v>
      </c>
      <c r="P12" t="str">
        <f t="shared" si="10"/>
        <v>SELL - PUT</v>
      </c>
      <c r="Q12">
        <f t="shared" si="11"/>
        <v>1.2949999999999999</v>
      </c>
      <c r="R12" s="5">
        <f t="shared" si="12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7" t="s">
        <v>47</v>
      </c>
      <c r="B13" s="56" t="s">
        <v>570</v>
      </c>
      <c r="C13" s="7" t="s">
        <v>543</v>
      </c>
      <c r="D13" s="7" t="s">
        <v>23</v>
      </c>
      <c r="E13" s="56" t="s">
        <v>17</v>
      </c>
      <c r="F13" s="56" t="s">
        <v>20</v>
      </c>
      <c r="G13" s="57">
        <v>37135</v>
      </c>
      <c r="H13" s="58">
        <v>-150000</v>
      </c>
      <c r="I13" s="59">
        <v>-0.75</v>
      </c>
      <c r="J13" s="47">
        <f t="shared" si="6"/>
        <v>2.1799999999999997</v>
      </c>
      <c r="K13">
        <v>-0.115</v>
      </c>
      <c r="L13" s="8">
        <v>2.2949999999999999</v>
      </c>
      <c r="M13">
        <f t="shared" si="7"/>
        <v>150000</v>
      </c>
      <c r="N13" t="str">
        <f t="shared" si="8"/>
        <v>SELL</v>
      </c>
      <c r="O13" t="str">
        <f t="shared" si="9"/>
        <v>PUT</v>
      </c>
      <c r="P13" t="str">
        <f t="shared" si="10"/>
        <v>SELL - PUT</v>
      </c>
      <c r="Q13">
        <f t="shared" si="11"/>
        <v>1.5449999999999999</v>
      </c>
      <c r="R13" s="5">
        <f t="shared" si="12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7" t="s">
        <v>47</v>
      </c>
      <c r="B14" s="56" t="s">
        <v>570</v>
      </c>
      <c r="C14" s="7" t="s">
        <v>544</v>
      </c>
      <c r="D14" s="7" t="s">
        <v>23</v>
      </c>
      <c r="E14" s="56" t="s">
        <v>17</v>
      </c>
      <c r="F14" s="56" t="s">
        <v>20</v>
      </c>
      <c r="G14" s="57">
        <v>37135</v>
      </c>
      <c r="H14" s="58">
        <v>600000</v>
      </c>
      <c r="I14" s="59">
        <v>-0.9</v>
      </c>
      <c r="J14" s="47">
        <f t="shared" si="6"/>
        <v>2.1799999999999997</v>
      </c>
      <c r="K14">
        <v>-0.115</v>
      </c>
      <c r="L14" s="8">
        <v>2.2949999999999999</v>
      </c>
      <c r="M14">
        <f t="shared" si="0"/>
        <v>600000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1.395</v>
      </c>
      <c r="R14" s="5">
        <f t="shared" si="5"/>
        <v>0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7" t="s">
        <v>411</v>
      </c>
      <c r="B15" s="56" t="s">
        <v>570</v>
      </c>
      <c r="C15" s="7" t="s">
        <v>545</v>
      </c>
      <c r="D15" s="7" t="s">
        <v>23</v>
      </c>
      <c r="E15" s="56" t="s">
        <v>17</v>
      </c>
      <c r="F15" s="56" t="s">
        <v>20</v>
      </c>
      <c r="G15" s="57">
        <v>37135</v>
      </c>
      <c r="H15" s="58">
        <v>-300000</v>
      </c>
      <c r="I15" s="59">
        <v>-1.25</v>
      </c>
      <c r="J15" s="47">
        <f t="shared" si="6"/>
        <v>2.1799999999999997</v>
      </c>
      <c r="K15">
        <v>-0.115</v>
      </c>
      <c r="L15" s="8">
        <v>2.2949999999999999</v>
      </c>
      <c r="M15">
        <f t="shared" si="0"/>
        <v>300000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1.0449999999999999</v>
      </c>
      <c r="R15" s="5">
        <f t="shared" si="5"/>
        <v>0</v>
      </c>
      <c r="S15" s="7"/>
    </row>
    <row r="16" spans="1:256" x14ac:dyDescent="0.2">
      <c r="A16" s="13" t="s">
        <v>29</v>
      </c>
      <c r="B16" s="56" t="s">
        <v>570</v>
      </c>
      <c r="C16" s="13" t="s">
        <v>685</v>
      </c>
      <c r="D16" s="13" t="s">
        <v>519</v>
      </c>
      <c r="E16" s="56" t="s">
        <v>17</v>
      </c>
      <c r="F16" s="56" t="s">
        <v>20</v>
      </c>
      <c r="G16" s="57">
        <v>37135</v>
      </c>
      <c r="H16" s="58">
        <v>-3000000</v>
      </c>
      <c r="I16" s="59">
        <v>0</v>
      </c>
      <c r="J16" s="47">
        <f t="shared" si="6"/>
        <v>2.34</v>
      </c>
      <c r="K16">
        <v>4.4999999999999998E-2</v>
      </c>
      <c r="L16" s="8">
        <v>2.2949999999999999</v>
      </c>
      <c r="M16">
        <f t="shared" si="0"/>
        <v>3000000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2.2949999999999999</v>
      </c>
      <c r="R16" s="5">
        <f t="shared" si="5"/>
        <v>0</v>
      </c>
      <c r="S16" s="7"/>
      <c r="T16" s="7"/>
    </row>
    <row r="17" spans="1:20" x14ac:dyDescent="0.2">
      <c r="A17" s="13" t="s">
        <v>29</v>
      </c>
      <c r="B17" s="56" t="s">
        <v>570</v>
      </c>
      <c r="C17" s="13" t="s">
        <v>686</v>
      </c>
      <c r="D17" s="13" t="s">
        <v>519</v>
      </c>
      <c r="E17" s="56" t="s">
        <v>17</v>
      </c>
      <c r="F17" s="56" t="s">
        <v>20</v>
      </c>
      <c r="G17" s="57">
        <v>37135</v>
      </c>
      <c r="H17" s="58">
        <v>3000000</v>
      </c>
      <c r="I17" s="59">
        <v>0</v>
      </c>
      <c r="J17" s="47">
        <f t="shared" si="6"/>
        <v>2.34</v>
      </c>
      <c r="K17">
        <v>4.4999999999999998E-2</v>
      </c>
      <c r="L17" s="8">
        <v>2.2949999999999999</v>
      </c>
      <c r="M17">
        <f t="shared" si="0"/>
        <v>3000000</v>
      </c>
      <c r="N17" t="str">
        <f t="shared" si="1"/>
        <v>BUY</v>
      </c>
      <c r="O17" t="str">
        <f t="shared" si="2"/>
        <v>PUT</v>
      </c>
      <c r="P17" t="str">
        <f t="shared" si="3"/>
        <v>BUY - PUT</v>
      </c>
      <c r="Q17">
        <f t="shared" si="4"/>
        <v>2.2949999999999999</v>
      </c>
      <c r="R17" s="5">
        <f t="shared" si="5"/>
        <v>0</v>
      </c>
      <c r="S17" s="7"/>
      <c r="T17" s="7"/>
    </row>
    <row r="18" spans="1:20" x14ac:dyDescent="0.2">
      <c r="A18" s="13" t="s">
        <v>646</v>
      </c>
      <c r="B18" s="56" t="s">
        <v>570</v>
      </c>
      <c r="C18" s="13" t="s">
        <v>687</v>
      </c>
      <c r="D18" s="13" t="s">
        <v>519</v>
      </c>
      <c r="E18" s="56" t="s">
        <v>17</v>
      </c>
      <c r="F18" s="56" t="s">
        <v>20</v>
      </c>
      <c r="G18" s="57">
        <v>37135</v>
      </c>
      <c r="H18" s="58">
        <v>-500000</v>
      </c>
      <c r="I18" s="59">
        <v>0</v>
      </c>
      <c r="J18" s="47">
        <f t="shared" si="6"/>
        <v>2.34</v>
      </c>
      <c r="K18">
        <v>4.4999999999999998E-2</v>
      </c>
      <c r="L18" s="8">
        <v>2.2949999999999999</v>
      </c>
      <c r="M18">
        <f t="shared" si="0"/>
        <v>500000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2.2949999999999999</v>
      </c>
      <c r="R18" s="5">
        <f t="shared" si="5"/>
        <v>0</v>
      </c>
      <c r="S18" s="14"/>
      <c r="T18" s="19"/>
    </row>
    <row r="19" spans="1:20" x14ac:dyDescent="0.2">
      <c r="A19" s="13" t="s">
        <v>38</v>
      </c>
      <c r="B19" s="56" t="s">
        <v>570</v>
      </c>
      <c r="C19" s="13" t="s">
        <v>688</v>
      </c>
      <c r="D19" s="13" t="s">
        <v>519</v>
      </c>
      <c r="E19" s="56" t="s">
        <v>17</v>
      </c>
      <c r="F19" s="56" t="s">
        <v>18</v>
      </c>
      <c r="G19" s="57">
        <v>37135</v>
      </c>
      <c r="H19" s="58">
        <v>-900000</v>
      </c>
      <c r="I19" s="59">
        <v>0</v>
      </c>
      <c r="J19" s="47">
        <f t="shared" si="6"/>
        <v>2.34</v>
      </c>
      <c r="K19">
        <v>4.4999999999999998E-2</v>
      </c>
      <c r="L19" s="8">
        <v>2.2949999999999999</v>
      </c>
      <c r="M19">
        <f t="shared" si="0"/>
        <v>900000</v>
      </c>
      <c r="N19" t="str">
        <f t="shared" si="1"/>
        <v>SELL</v>
      </c>
      <c r="O19" t="str">
        <f t="shared" si="2"/>
        <v>CALL</v>
      </c>
      <c r="P19" t="str">
        <f t="shared" si="3"/>
        <v>SELL - CALL</v>
      </c>
      <c r="Q19">
        <f t="shared" si="4"/>
        <v>2.2949999999999999</v>
      </c>
      <c r="R19" s="5">
        <f t="shared" si="5"/>
        <v>-40499.999999999935</v>
      </c>
      <c r="S19" s="7"/>
      <c r="T19" s="7"/>
    </row>
    <row r="20" spans="1:20" x14ac:dyDescent="0.2">
      <c r="A20" s="13" t="s">
        <v>38</v>
      </c>
      <c r="B20" s="56" t="s">
        <v>570</v>
      </c>
      <c r="C20" s="13" t="s">
        <v>689</v>
      </c>
      <c r="D20" s="13" t="s">
        <v>519</v>
      </c>
      <c r="E20" s="56" t="s">
        <v>17</v>
      </c>
      <c r="F20" s="56" t="s">
        <v>20</v>
      </c>
      <c r="G20" s="57">
        <v>37135</v>
      </c>
      <c r="H20" s="58">
        <v>-900000</v>
      </c>
      <c r="I20" s="59">
        <v>0</v>
      </c>
      <c r="J20" s="47">
        <f t="shared" si="6"/>
        <v>2.34</v>
      </c>
      <c r="K20">
        <v>4.4999999999999998E-2</v>
      </c>
      <c r="L20" s="8">
        <v>2.2949999999999999</v>
      </c>
      <c r="M20">
        <f t="shared" si="0"/>
        <v>900000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2.2949999999999999</v>
      </c>
      <c r="R20" s="5">
        <f t="shared" si="5"/>
        <v>0</v>
      </c>
      <c r="S20" s="7"/>
      <c r="T20" s="7"/>
    </row>
    <row r="21" spans="1:20" x14ac:dyDescent="0.2">
      <c r="A21" s="7" t="s">
        <v>38</v>
      </c>
      <c r="B21" s="56" t="s">
        <v>570</v>
      </c>
      <c r="C21" s="7" t="s">
        <v>417</v>
      </c>
      <c r="D21" s="7" t="s">
        <v>418</v>
      </c>
      <c r="E21" s="56" t="s">
        <v>17</v>
      </c>
      <c r="F21" s="56" t="s">
        <v>18</v>
      </c>
      <c r="G21" s="57">
        <v>37135</v>
      </c>
      <c r="H21" s="58">
        <v>600000</v>
      </c>
      <c r="I21" s="59">
        <v>-0.08</v>
      </c>
      <c r="J21" s="47">
        <f t="shared" si="6"/>
        <v>2.19</v>
      </c>
      <c r="K21">
        <v>-0.105</v>
      </c>
      <c r="L21" s="8">
        <v>2.2949999999999999</v>
      </c>
      <c r="M21">
        <f t="shared" si="0"/>
        <v>600000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2.2149999999999999</v>
      </c>
      <c r="R21" s="5">
        <f t="shared" si="5"/>
        <v>0</v>
      </c>
      <c r="S21" s="7"/>
      <c r="T21" s="7"/>
    </row>
    <row r="22" spans="1:20" x14ac:dyDescent="0.2">
      <c r="A22" s="7" t="s">
        <v>37</v>
      </c>
      <c r="B22" s="56" t="s">
        <v>570</v>
      </c>
      <c r="C22" s="7" t="s">
        <v>419</v>
      </c>
      <c r="D22" s="7" t="s">
        <v>224</v>
      </c>
      <c r="E22" s="56" t="s">
        <v>17</v>
      </c>
      <c r="F22" s="56" t="s">
        <v>18</v>
      </c>
      <c r="G22" s="57">
        <v>37135</v>
      </c>
      <c r="H22" s="58">
        <v>600000</v>
      </c>
      <c r="I22" s="59">
        <v>0.2</v>
      </c>
      <c r="J22" s="47">
        <f t="shared" si="6"/>
        <v>2.27</v>
      </c>
      <c r="K22">
        <v>-2.5000000000000001E-2</v>
      </c>
      <c r="L22" s="8">
        <v>2.2949999999999999</v>
      </c>
      <c r="M22">
        <f t="shared" si="0"/>
        <v>600000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2.4950000000000001</v>
      </c>
      <c r="R22" s="5">
        <f t="shared" si="5"/>
        <v>0</v>
      </c>
    </row>
    <row r="23" spans="1:20" x14ac:dyDescent="0.2">
      <c r="A23" s="7" t="s">
        <v>32</v>
      </c>
      <c r="B23" s="56" t="s">
        <v>570</v>
      </c>
      <c r="C23" s="7" t="s">
        <v>420</v>
      </c>
      <c r="D23" s="7" t="s">
        <v>19</v>
      </c>
      <c r="E23" s="56" t="s">
        <v>17</v>
      </c>
      <c r="F23" s="56" t="s">
        <v>20</v>
      </c>
      <c r="G23" s="57">
        <v>37135</v>
      </c>
      <c r="H23" s="58">
        <v>-1000000</v>
      </c>
      <c r="I23" s="59">
        <v>-0.8</v>
      </c>
      <c r="J23" s="47">
        <f t="shared" si="6"/>
        <v>2.09</v>
      </c>
      <c r="K23">
        <v>-0.20499999999999999</v>
      </c>
      <c r="L23" s="8">
        <v>2.2949999999999999</v>
      </c>
      <c r="M23">
        <f t="shared" si="0"/>
        <v>1000000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1.4949999999999999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421</v>
      </c>
      <c r="D24" s="7" t="s">
        <v>19</v>
      </c>
      <c r="E24" s="56" t="s">
        <v>17</v>
      </c>
      <c r="F24" s="56" t="s">
        <v>18</v>
      </c>
      <c r="G24" s="57">
        <v>37135</v>
      </c>
      <c r="H24" s="58">
        <v>1200000</v>
      </c>
      <c r="I24" s="59">
        <v>-0.5</v>
      </c>
      <c r="J24" s="47">
        <f t="shared" si="6"/>
        <v>2.09</v>
      </c>
      <c r="K24">
        <v>-0.20499999999999999</v>
      </c>
      <c r="L24" s="8">
        <v>2.2949999999999999</v>
      </c>
      <c r="M24">
        <f t="shared" si="0"/>
        <v>1200000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1.7949999999999999</v>
      </c>
      <c r="R24" s="5">
        <f t="shared" si="5"/>
        <v>353999.99999999994</v>
      </c>
    </row>
    <row r="25" spans="1:20" x14ac:dyDescent="0.2">
      <c r="A25" s="7" t="s">
        <v>40</v>
      </c>
      <c r="B25" s="56" t="s">
        <v>570</v>
      </c>
      <c r="C25" s="7" t="s">
        <v>422</v>
      </c>
      <c r="D25" s="7" t="s">
        <v>19</v>
      </c>
      <c r="E25" s="56" t="s">
        <v>17</v>
      </c>
      <c r="F25" s="56" t="s">
        <v>20</v>
      </c>
      <c r="G25" s="57">
        <v>37135</v>
      </c>
      <c r="H25" s="58">
        <v>-1200000</v>
      </c>
      <c r="I25" s="59">
        <v>-1</v>
      </c>
      <c r="J25" s="47">
        <f t="shared" si="6"/>
        <v>2.09</v>
      </c>
      <c r="K25">
        <v>-0.20499999999999999</v>
      </c>
      <c r="L25" s="8">
        <v>2.2949999999999999</v>
      </c>
      <c r="M25">
        <f t="shared" si="0"/>
        <v>1200000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1.2949999999999999</v>
      </c>
      <c r="R25" s="5">
        <f t="shared" si="5"/>
        <v>0</v>
      </c>
    </row>
    <row r="26" spans="1:20" x14ac:dyDescent="0.2">
      <c r="A26" s="7" t="s">
        <v>40</v>
      </c>
      <c r="B26" s="56" t="s">
        <v>570</v>
      </c>
      <c r="C26" s="7" t="s">
        <v>423</v>
      </c>
      <c r="D26" s="7" t="s">
        <v>19</v>
      </c>
      <c r="E26" s="56" t="s">
        <v>17</v>
      </c>
      <c r="F26" s="56" t="s">
        <v>18</v>
      </c>
      <c r="G26" s="57">
        <v>37135</v>
      </c>
      <c r="H26" s="58">
        <v>900000</v>
      </c>
      <c r="I26" s="59">
        <v>-0.5</v>
      </c>
      <c r="J26" s="47">
        <f t="shared" si="6"/>
        <v>2.09</v>
      </c>
      <c r="K26">
        <v>-0.20499999999999999</v>
      </c>
      <c r="L26" s="8">
        <v>2.2949999999999999</v>
      </c>
      <c r="M26">
        <f t="shared" si="0"/>
        <v>900000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1.7949999999999999</v>
      </c>
      <c r="R26" s="5">
        <f t="shared" si="5"/>
        <v>265499.99999999994</v>
      </c>
    </row>
    <row r="27" spans="1:20" x14ac:dyDescent="0.2">
      <c r="A27" s="7" t="s">
        <v>40</v>
      </c>
      <c r="B27" s="56" t="s">
        <v>570</v>
      </c>
      <c r="C27" s="7" t="s">
        <v>424</v>
      </c>
      <c r="D27" s="7" t="s">
        <v>19</v>
      </c>
      <c r="E27" s="56" t="s">
        <v>17</v>
      </c>
      <c r="F27" s="56" t="s">
        <v>20</v>
      </c>
      <c r="G27" s="57">
        <v>37135</v>
      </c>
      <c r="H27" s="58">
        <v>-900000</v>
      </c>
      <c r="I27" s="59">
        <v>-1</v>
      </c>
      <c r="J27" s="47">
        <f t="shared" si="6"/>
        <v>2.09</v>
      </c>
      <c r="K27">
        <v>-0.20499999999999999</v>
      </c>
      <c r="L27" s="8">
        <v>2.2949999999999999</v>
      </c>
      <c r="M27">
        <f t="shared" si="0"/>
        <v>900000</v>
      </c>
      <c r="N27" t="str">
        <f t="shared" si="1"/>
        <v>SELL</v>
      </c>
      <c r="O27" t="str">
        <f t="shared" si="2"/>
        <v>PUT</v>
      </c>
      <c r="P27" t="str">
        <f t="shared" si="3"/>
        <v>SELL - PUT</v>
      </c>
      <c r="Q27">
        <f t="shared" si="4"/>
        <v>1.2949999999999999</v>
      </c>
      <c r="R27" s="5">
        <f t="shared" si="5"/>
        <v>0</v>
      </c>
    </row>
    <row r="28" spans="1:20" x14ac:dyDescent="0.2">
      <c r="A28" s="7" t="s">
        <v>36</v>
      </c>
      <c r="B28" s="56" t="s">
        <v>570</v>
      </c>
      <c r="C28" s="7" t="s">
        <v>579</v>
      </c>
      <c r="D28" s="7" t="s">
        <v>19</v>
      </c>
      <c r="E28" s="56" t="s">
        <v>17</v>
      </c>
      <c r="F28" s="56" t="s">
        <v>20</v>
      </c>
      <c r="G28" s="57">
        <v>37135</v>
      </c>
      <c r="H28" s="58">
        <v>-300000</v>
      </c>
      <c r="I28" s="59">
        <v>-1</v>
      </c>
      <c r="J28" s="47">
        <f t="shared" si="6"/>
        <v>2.09</v>
      </c>
      <c r="K28">
        <v>-0.20499999999999999</v>
      </c>
      <c r="L28" s="8">
        <v>2.2949999999999999</v>
      </c>
      <c r="M28">
        <f t="shared" si="0"/>
        <v>300000</v>
      </c>
      <c r="N28" t="str">
        <f t="shared" si="1"/>
        <v>SELL</v>
      </c>
      <c r="O28" t="str">
        <f t="shared" si="2"/>
        <v>PUT</v>
      </c>
      <c r="P28" t="str">
        <f t="shared" si="3"/>
        <v>SELL - PUT</v>
      </c>
      <c r="Q28">
        <f t="shared" si="4"/>
        <v>1.2949999999999999</v>
      </c>
      <c r="R28" s="5">
        <f t="shared" si="5"/>
        <v>0</v>
      </c>
    </row>
    <row r="29" spans="1:20" x14ac:dyDescent="0.2">
      <c r="A29" s="7" t="s">
        <v>40</v>
      </c>
      <c r="B29" s="56" t="s">
        <v>570</v>
      </c>
      <c r="C29" s="7" t="s">
        <v>425</v>
      </c>
      <c r="D29" s="7" t="s">
        <v>19</v>
      </c>
      <c r="E29" s="56" t="s">
        <v>17</v>
      </c>
      <c r="F29" s="56" t="s">
        <v>18</v>
      </c>
      <c r="G29" s="57">
        <v>37135</v>
      </c>
      <c r="H29" s="58">
        <v>900000</v>
      </c>
      <c r="I29" s="59">
        <v>-0.35</v>
      </c>
      <c r="J29" s="47">
        <f t="shared" si="6"/>
        <v>2.09</v>
      </c>
      <c r="K29">
        <v>-0.20499999999999999</v>
      </c>
      <c r="L29" s="8">
        <v>2.2949999999999999</v>
      </c>
      <c r="M29">
        <f t="shared" si="0"/>
        <v>900000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1.9449999999999998</v>
      </c>
      <c r="R29" s="5">
        <f t="shared" si="5"/>
        <v>130500.00000000001</v>
      </c>
    </row>
    <row r="30" spans="1:20" x14ac:dyDescent="0.2">
      <c r="A30" s="7" t="s">
        <v>40</v>
      </c>
      <c r="B30" s="56" t="s">
        <v>570</v>
      </c>
      <c r="C30" s="7" t="s">
        <v>426</v>
      </c>
      <c r="D30" s="7" t="s">
        <v>19</v>
      </c>
      <c r="E30" s="56" t="s">
        <v>17</v>
      </c>
      <c r="F30" s="56" t="s">
        <v>18</v>
      </c>
      <c r="G30" s="57">
        <v>37135</v>
      </c>
      <c r="H30" s="58">
        <v>-900000</v>
      </c>
      <c r="I30" s="59">
        <v>-0.5</v>
      </c>
      <c r="J30" s="47">
        <f t="shared" si="6"/>
        <v>2.09</v>
      </c>
      <c r="K30">
        <v>-0.20499999999999999</v>
      </c>
      <c r="L30" s="8">
        <v>2.2949999999999999</v>
      </c>
      <c r="M30">
        <f t="shared" si="0"/>
        <v>900000</v>
      </c>
      <c r="N30" t="str">
        <f t="shared" si="1"/>
        <v>SELL</v>
      </c>
      <c r="O30" t="str">
        <f t="shared" si="2"/>
        <v>CALL</v>
      </c>
      <c r="P30" t="str">
        <f t="shared" si="3"/>
        <v>SELL - CALL</v>
      </c>
      <c r="Q30">
        <f t="shared" si="4"/>
        <v>1.7949999999999999</v>
      </c>
      <c r="R30" s="5">
        <f t="shared" si="5"/>
        <v>-265499.99999999994</v>
      </c>
    </row>
    <row r="31" spans="1:20" x14ac:dyDescent="0.2">
      <c r="A31" s="7" t="s">
        <v>51</v>
      </c>
      <c r="B31" s="56" t="s">
        <v>570</v>
      </c>
      <c r="C31" s="7" t="s">
        <v>427</v>
      </c>
      <c r="D31" s="7" t="s">
        <v>19</v>
      </c>
      <c r="E31" s="56" t="s">
        <v>17</v>
      </c>
      <c r="F31" s="56" t="s">
        <v>18</v>
      </c>
      <c r="G31" s="57">
        <v>37135</v>
      </c>
      <c r="H31" s="58">
        <v>-900000</v>
      </c>
      <c r="I31" s="59">
        <v>-0.5</v>
      </c>
      <c r="J31" s="47">
        <f t="shared" si="6"/>
        <v>2.09</v>
      </c>
      <c r="K31">
        <v>-0.20499999999999999</v>
      </c>
      <c r="L31" s="8">
        <v>2.2949999999999999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1.7949999999999999</v>
      </c>
      <c r="R31" s="5">
        <f t="shared" si="5"/>
        <v>-265499.99999999994</v>
      </c>
    </row>
    <row r="32" spans="1:20" x14ac:dyDescent="0.2">
      <c r="A32" s="7" t="s">
        <v>51</v>
      </c>
      <c r="B32" s="56" t="s">
        <v>570</v>
      </c>
      <c r="C32" s="7" t="s">
        <v>428</v>
      </c>
      <c r="D32" s="7" t="s">
        <v>19</v>
      </c>
      <c r="E32" s="56" t="s">
        <v>17</v>
      </c>
      <c r="F32" s="56" t="s">
        <v>20</v>
      </c>
      <c r="G32" s="57">
        <v>37135</v>
      </c>
      <c r="H32" s="58">
        <v>900000</v>
      </c>
      <c r="I32" s="59">
        <v>-1</v>
      </c>
      <c r="J32" s="47">
        <f t="shared" si="6"/>
        <v>2.09</v>
      </c>
      <c r="K32">
        <v>-0.20499999999999999</v>
      </c>
      <c r="L32" s="8">
        <v>2.2949999999999999</v>
      </c>
      <c r="M32">
        <f t="shared" si="0"/>
        <v>900000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1.2949999999999999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429</v>
      </c>
      <c r="D33" s="7" t="s">
        <v>19</v>
      </c>
      <c r="E33" s="56" t="s">
        <v>17</v>
      </c>
      <c r="F33" s="56" t="s">
        <v>20</v>
      </c>
      <c r="G33" s="57">
        <v>37135</v>
      </c>
      <c r="H33" s="58">
        <v>900000</v>
      </c>
      <c r="I33" s="59">
        <v>-1</v>
      </c>
      <c r="J33" s="47">
        <f t="shared" si="6"/>
        <v>2.09</v>
      </c>
      <c r="K33">
        <v>-0.20499999999999999</v>
      </c>
      <c r="L33" s="8">
        <v>2.2949999999999999</v>
      </c>
      <c r="M33">
        <f t="shared" si="0"/>
        <v>900000</v>
      </c>
      <c r="N33" t="str">
        <f t="shared" si="1"/>
        <v>BUY</v>
      </c>
      <c r="O33" t="str">
        <f t="shared" si="2"/>
        <v>PUT</v>
      </c>
      <c r="P33" t="str">
        <f t="shared" si="3"/>
        <v>BUY - PUT</v>
      </c>
      <c r="Q33">
        <f t="shared" si="4"/>
        <v>1.2949999999999999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430</v>
      </c>
      <c r="D34" s="7" t="s">
        <v>19</v>
      </c>
      <c r="E34" s="56" t="s">
        <v>17</v>
      </c>
      <c r="F34" s="56" t="s">
        <v>18</v>
      </c>
      <c r="G34" s="57">
        <v>37135</v>
      </c>
      <c r="H34" s="58">
        <v>-900000</v>
      </c>
      <c r="I34" s="59">
        <v>-0.5</v>
      </c>
      <c r="J34" s="47">
        <f t="shared" si="6"/>
        <v>2.09</v>
      </c>
      <c r="K34">
        <v>-0.20499999999999999</v>
      </c>
      <c r="L34" s="8">
        <v>2.2949999999999999</v>
      </c>
      <c r="M34">
        <f t="shared" si="0"/>
        <v>900000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1.7949999999999999</v>
      </c>
      <c r="R34" s="5">
        <f t="shared" si="5"/>
        <v>-265499.99999999994</v>
      </c>
    </row>
    <row r="35" spans="1:18" x14ac:dyDescent="0.2">
      <c r="A35" s="7" t="s">
        <v>51</v>
      </c>
      <c r="B35" s="56" t="s">
        <v>570</v>
      </c>
      <c r="C35" s="7" t="s">
        <v>431</v>
      </c>
      <c r="D35" s="7" t="s">
        <v>19</v>
      </c>
      <c r="E35" s="56" t="s">
        <v>17</v>
      </c>
      <c r="F35" s="56" t="s">
        <v>18</v>
      </c>
      <c r="G35" s="57">
        <v>37135</v>
      </c>
      <c r="H35" s="58">
        <v>450000</v>
      </c>
      <c r="I35" s="59">
        <v>-0.6</v>
      </c>
      <c r="J35" s="47">
        <f t="shared" si="6"/>
        <v>2.09</v>
      </c>
      <c r="K35">
        <v>-0.20499999999999999</v>
      </c>
      <c r="L35" s="8">
        <v>2.2949999999999999</v>
      </c>
      <c r="M35">
        <f t="shared" si="0"/>
        <v>450000</v>
      </c>
      <c r="N35" t="str">
        <f t="shared" si="1"/>
        <v>BUY</v>
      </c>
      <c r="O35" t="str">
        <f t="shared" si="2"/>
        <v>CALL</v>
      </c>
      <c r="P35" t="str">
        <f t="shared" si="3"/>
        <v>BUY - CALL</v>
      </c>
      <c r="Q35">
        <f t="shared" si="4"/>
        <v>1.6949999999999998</v>
      </c>
      <c r="R35" s="5">
        <f t="shared" si="5"/>
        <v>177750</v>
      </c>
    </row>
    <row r="36" spans="1:18" x14ac:dyDescent="0.2">
      <c r="A36" s="7" t="s">
        <v>51</v>
      </c>
      <c r="B36" s="56" t="s">
        <v>570</v>
      </c>
      <c r="C36" s="7" t="s">
        <v>432</v>
      </c>
      <c r="D36" s="7" t="s">
        <v>19</v>
      </c>
      <c r="E36" s="56" t="s">
        <v>17</v>
      </c>
      <c r="F36" s="56" t="s">
        <v>18</v>
      </c>
      <c r="G36" s="57">
        <v>37135</v>
      </c>
      <c r="H36" s="58">
        <v>150000</v>
      </c>
      <c r="I36" s="59">
        <v>-0.6</v>
      </c>
      <c r="J36" s="47">
        <f t="shared" si="6"/>
        <v>2.09</v>
      </c>
      <c r="K36">
        <v>-0.20499999999999999</v>
      </c>
      <c r="L36" s="8">
        <v>2.2949999999999999</v>
      </c>
      <c r="M36">
        <f t="shared" si="0"/>
        <v>150000</v>
      </c>
      <c r="N36" t="str">
        <f t="shared" si="1"/>
        <v>BUY</v>
      </c>
      <c r="O36" t="str">
        <f t="shared" si="2"/>
        <v>CALL</v>
      </c>
      <c r="P36" t="str">
        <f t="shared" si="3"/>
        <v>BUY - CALL</v>
      </c>
      <c r="Q36">
        <f t="shared" si="4"/>
        <v>1.6949999999999998</v>
      </c>
      <c r="R36" s="5">
        <f t="shared" si="5"/>
        <v>59250</v>
      </c>
    </row>
    <row r="37" spans="1:18" x14ac:dyDescent="0.2">
      <c r="A37" s="7" t="s">
        <v>51</v>
      </c>
      <c r="B37" s="56" t="s">
        <v>570</v>
      </c>
      <c r="C37" s="7" t="s">
        <v>433</v>
      </c>
      <c r="D37" s="7" t="s">
        <v>19</v>
      </c>
      <c r="E37" s="56" t="s">
        <v>17</v>
      </c>
      <c r="F37" s="56" t="s">
        <v>18</v>
      </c>
      <c r="G37" s="57">
        <v>37135</v>
      </c>
      <c r="H37" s="58">
        <v>-900000</v>
      </c>
      <c r="I37" s="59">
        <v>-0.5</v>
      </c>
      <c r="J37" s="47">
        <f t="shared" si="6"/>
        <v>2.09</v>
      </c>
      <c r="K37">
        <v>-0.20499999999999999</v>
      </c>
      <c r="L37" s="8">
        <v>2.2949999999999999</v>
      </c>
      <c r="M37">
        <f t="shared" si="0"/>
        <v>900000</v>
      </c>
      <c r="N37" t="str">
        <f t="shared" si="1"/>
        <v>SELL</v>
      </c>
      <c r="O37" t="str">
        <f t="shared" si="2"/>
        <v>CALL</v>
      </c>
      <c r="P37" t="str">
        <f t="shared" si="3"/>
        <v>SELL - CALL</v>
      </c>
      <c r="Q37">
        <f t="shared" si="4"/>
        <v>1.7949999999999999</v>
      </c>
      <c r="R37" s="5">
        <f t="shared" si="5"/>
        <v>-265499.99999999994</v>
      </c>
    </row>
    <row r="38" spans="1:18" x14ac:dyDescent="0.2">
      <c r="A38" s="7" t="s">
        <v>51</v>
      </c>
      <c r="B38" s="56" t="s">
        <v>570</v>
      </c>
      <c r="C38" s="7" t="s">
        <v>434</v>
      </c>
      <c r="D38" s="7" t="s">
        <v>19</v>
      </c>
      <c r="E38" s="56" t="s">
        <v>17</v>
      </c>
      <c r="F38" s="56" t="s">
        <v>20</v>
      </c>
      <c r="G38" s="57">
        <v>37135</v>
      </c>
      <c r="H38" s="58">
        <v>900000</v>
      </c>
      <c r="I38" s="59">
        <v>-1</v>
      </c>
      <c r="J38" s="47">
        <f t="shared" si="6"/>
        <v>2.09</v>
      </c>
      <c r="K38">
        <v>-0.20499999999999999</v>
      </c>
      <c r="L38" s="8">
        <v>2.2949999999999999</v>
      </c>
      <c r="M38">
        <f t="shared" si="0"/>
        <v>900000</v>
      </c>
      <c r="N38" t="str">
        <f t="shared" si="1"/>
        <v>BUY</v>
      </c>
      <c r="O38" t="str">
        <f t="shared" si="2"/>
        <v>PUT</v>
      </c>
      <c r="P38" t="str">
        <f t="shared" si="3"/>
        <v>BUY - PUT</v>
      </c>
      <c r="Q38">
        <f t="shared" si="4"/>
        <v>1.2949999999999999</v>
      </c>
      <c r="R38" s="5">
        <f t="shared" si="5"/>
        <v>0</v>
      </c>
    </row>
    <row r="39" spans="1:18" x14ac:dyDescent="0.2">
      <c r="A39" s="7" t="s">
        <v>51</v>
      </c>
      <c r="B39" s="56" t="s">
        <v>570</v>
      </c>
      <c r="C39" s="7" t="s">
        <v>435</v>
      </c>
      <c r="D39" s="7" t="s">
        <v>19</v>
      </c>
      <c r="E39" s="56" t="s">
        <v>17</v>
      </c>
      <c r="F39" s="56" t="s">
        <v>18</v>
      </c>
      <c r="G39" s="57">
        <v>37135</v>
      </c>
      <c r="H39" s="58">
        <v>-900000</v>
      </c>
      <c r="I39" s="59">
        <v>-0.5</v>
      </c>
      <c r="J39" s="47">
        <f t="shared" si="6"/>
        <v>2.09</v>
      </c>
      <c r="K39">
        <v>-0.20499999999999999</v>
      </c>
      <c r="L39" s="8">
        <v>2.2949999999999999</v>
      </c>
      <c r="M39">
        <f t="shared" si="0"/>
        <v>900000</v>
      </c>
      <c r="N39" t="str">
        <f t="shared" si="1"/>
        <v>SELL</v>
      </c>
      <c r="O39" t="str">
        <f t="shared" si="2"/>
        <v>CALL</v>
      </c>
      <c r="P39" t="str">
        <f t="shared" si="3"/>
        <v>SELL - CALL</v>
      </c>
      <c r="Q39">
        <f t="shared" si="4"/>
        <v>1.7949999999999999</v>
      </c>
      <c r="R39" s="5">
        <f t="shared" si="5"/>
        <v>-265499.99999999994</v>
      </c>
    </row>
    <row r="40" spans="1:18" x14ac:dyDescent="0.2">
      <c r="A40" s="7" t="s">
        <v>51</v>
      </c>
      <c r="B40" s="56" t="s">
        <v>570</v>
      </c>
      <c r="C40" s="7" t="s">
        <v>436</v>
      </c>
      <c r="D40" s="7" t="s">
        <v>19</v>
      </c>
      <c r="E40" s="56" t="s">
        <v>17</v>
      </c>
      <c r="F40" s="56" t="s">
        <v>20</v>
      </c>
      <c r="G40" s="57">
        <v>37135</v>
      </c>
      <c r="H40" s="58">
        <v>900000</v>
      </c>
      <c r="I40" s="59">
        <v>-1</v>
      </c>
      <c r="J40" s="47">
        <f t="shared" si="6"/>
        <v>2.09</v>
      </c>
      <c r="K40">
        <v>-0.20499999999999999</v>
      </c>
      <c r="L40" s="8">
        <v>2.2949999999999999</v>
      </c>
      <c r="M40">
        <f t="shared" si="0"/>
        <v>900000</v>
      </c>
      <c r="N40" t="str">
        <f t="shared" si="1"/>
        <v>BUY</v>
      </c>
      <c r="O40" t="str">
        <f t="shared" si="2"/>
        <v>PUT</v>
      </c>
      <c r="P40" t="str">
        <f t="shared" si="3"/>
        <v>BUY - PUT</v>
      </c>
      <c r="Q40">
        <f t="shared" si="4"/>
        <v>1.2949999999999999</v>
      </c>
      <c r="R40" s="5">
        <f t="shared" si="5"/>
        <v>0</v>
      </c>
    </row>
    <row r="41" spans="1:18" x14ac:dyDescent="0.2">
      <c r="A41" s="7" t="s">
        <v>495</v>
      </c>
      <c r="B41" s="56" t="s">
        <v>570</v>
      </c>
      <c r="C41" s="7" t="s">
        <v>580</v>
      </c>
      <c r="D41" s="7" t="s">
        <v>19</v>
      </c>
      <c r="E41" s="56" t="s">
        <v>17</v>
      </c>
      <c r="F41" s="56" t="s">
        <v>20</v>
      </c>
      <c r="G41" s="57">
        <v>37135</v>
      </c>
      <c r="H41" s="58">
        <v>300000</v>
      </c>
      <c r="I41" s="59">
        <v>-1</v>
      </c>
      <c r="J41" s="47">
        <f t="shared" si="6"/>
        <v>2.09</v>
      </c>
      <c r="K41">
        <v>-0.20499999999999999</v>
      </c>
      <c r="L41" s="8">
        <v>2.2949999999999999</v>
      </c>
      <c r="M41">
        <f t="shared" si="0"/>
        <v>300000</v>
      </c>
      <c r="N41" t="str">
        <f t="shared" si="1"/>
        <v>BUY</v>
      </c>
      <c r="O41" t="str">
        <f t="shared" si="2"/>
        <v>PUT</v>
      </c>
      <c r="P41" t="str">
        <f t="shared" si="3"/>
        <v>BUY - PUT</v>
      </c>
      <c r="Q41">
        <f t="shared" si="4"/>
        <v>1.2949999999999999</v>
      </c>
      <c r="R41" s="5">
        <f t="shared" si="5"/>
        <v>0</v>
      </c>
    </row>
    <row r="42" spans="1:18" x14ac:dyDescent="0.2">
      <c r="A42" s="7" t="s">
        <v>411</v>
      </c>
      <c r="B42" s="56" t="s">
        <v>570</v>
      </c>
      <c r="C42" s="7" t="s">
        <v>581</v>
      </c>
      <c r="D42" s="7" t="s">
        <v>19</v>
      </c>
      <c r="E42" s="56" t="s">
        <v>17</v>
      </c>
      <c r="F42" s="56" t="s">
        <v>18</v>
      </c>
      <c r="G42" s="57">
        <v>37135</v>
      </c>
      <c r="H42" s="58">
        <v>-300000</v>
      </c>
      <c r="I42" s="59">
        <v>-0.25</v>
      </c>
      <c r="J42" s="47">
        <f t="shared" si="6"/>
        <v>2.09</v>
      </c>
      <c r="K42">
        <v>-0.20499999999999999</v>
      </c>
      <c r="L42" s="8">
        <v>2.2949999999999999</v>
      </c>
      <c r="M42">
        <f t="shared" ref="M42:M73" si="13">ABS(H42)</f>
        <v>300000</v>
      </c>
      <c r="N42" t="str">
        <f t="shared" ref="N42:N73" si="14">IF(H42&gt;0,"BUY","SELL")</f>
        <v>SELL</v>
      </c>
      <c r="O42" t="str">
        <f t="shared" ref="O42:O73" si="15">IF(F42="C","CALL","PUT")</f>
        <v>CALL</v>
      </c>
      <c r="P42" t="str">
        <f t="shared" ref="P42:P73" si="16">CONCATENATE(N42," - ",O42)</f>
        <v>SELL - CALL</v>
      </c>
      <c r="Q42">
        <f t="shared" ref="Q42:Q73" si="17">I42+L42</f>
        <v>2.0449999999999999</v>
      </c>
      <c r="R42" s="5">
        <f t="shared" ref="R42:R73" si="18">IF(P42="SELL - PUT",IF(J42-Q42&gt;0,0,(J42-Q42)*M42),IF(P42="BUY - CALL",IF(Q42-J42&gt;0,0,(J42-Q42)*M42),IF(P42="SELL - CALL",IF(Q42-J42&gt;0,0,(Q42-J42)*M42),IF(P42="BUY - PUT",IF(J42-Q42&gt;0,0,(Q42-J42)*M42)))))</f>
        <v>-13499.999999999978</v>
      </c>
    </row>
    <row r="43" spans="1:18" x14ac:dyDescent="0.2">
      <c r="A43" s="43" t="s">
        <v>571</v>
      </c>
      <c r="B43" s="60" t="s">
        <v>570</v>
      </c>
      <c r="C43" s="43" t="s">
        <v>440</v>
      </c>
      <c r="D43" s="43" t="s">
        <v>19</v>
      </c>
      <c r="E43" s="60" t="s">
        <v>17</v>
      </c>
      <c r="F43" s="60" t="s">
        <v>18</v>
      </c>
      <c r="G43" s="61">
        <v>37135</v>
      </c>
      <c r="H43" s="62">
        <v>300000</v>
      </c>
      <c r="I43" s="63">
        <v>-0.7</v>
      </c>
      <c r="J43" s="47">
        <f t="shared" si="6"/>
        <v>2.09</v>
      </c>
      <c r="K43">
        <v>-0.20499999999999999</v>
      </c>
      <c r="L43" s="8">
        <v>2.2949999999999999</v>
      </c>
      <c r="M43">
        <f t="shared" si="13"/>
        <v>300000</v>
      </c>
      <c r="N43" t="str">
        <f t="shared" si="14"/>
        <v>BUY</v>
      </c>
      <c r="O43" t="str">
        <f t="shared" si="15"/>
        <v>CALL</v>
      </c>
      <c r="P43" t="str">
        <f t="shared" si="16"/>
        <v>BUY - CALL</v>
      </c>
      <c r="Q43">
        <f t="shared" si="17"/>
        <v>1.595</v>
      </c>
      <c r="R43" s="5">
        <f t="shared" si="18"/>
        <v>148499.99999999997</v>
      </c>
    </row>
    <row r="44" spans="1:18" x14ac:dyDescent="0.2">
      <c r="A44" s="7" t="s">
        <v>51</v>
      </c>
      <c r="B44" s="56" t="s">
        <v>570</v>
      </c>
      <c r="C44" s="7" t="s">
        <v>515</v>
      </c>
      <c r="D44" s="7" t="s">
        <v>19</v>
      </c>
      <c r="E44" s="56" t="s">
        <v>17</v>
      </c>
      <c r="F44" s="56" t="s">
        <v>20</v>
      </c>
      <c r="G44" s="57">
        <v>37135</v>
      </c>
      <c r="H44" s="58">
        <v>600000</v>
      </c>
      <c r="I44" s="59">
        <v>-1.5</v>
      </c>
      <c r="J44" s="47">
        <f t="shared" si="6"/>
        <v>2.09</v>
      </c>
      <c r="K44">
        <v>-0.20499999999999999</v>
      </c>
      <c r="L44" s="8">
        <v>2.2949999999999999</v>
      </c>
      <c r="M44">
        <f t="shared" si="13"/>
        <v>600000</v>
      </c>
      <c r="N44" t="str">
        <f t="shared" si="14"/>
        <v>BUY</v>
      </c>
      <c r="O44" t="str">
        <f t="shared" si="15"/>
        <v>PUT</v>
      </c>
      <c r="P44" t="str">
        <f t="shared" si="16"/>
        <v>BUY - PUT</v>
      </c>
      <c r="Q44">
        <f t="shared" si="17"/>
        <v>0.79499999999999993</v>
      </c>
      <c r="R44" s="5">
        <f t="shared" si="18"/>
        <v>0</v>
      </c>
    </row>
    <row r="45" spans="1:18" x14ac:dyDescent="0.2">
      <c r="A45" s="7" t="s">
        <v>571</v>
      </c>
      <c r="B45" s="56" t="s">
        <v>570</v>
      </c>
      <c r="C45" s="7" t="s">
        <v>516</v>
      </c>
      <c r="D45" s="7" t="s">
        <v>19</v>
      </c>
      <c r="E45" s="56" t="s">
        <v>17</v>
      </c>
      <c r="F45" s="56" t="s">
        <v>18</v>
      </c>
      <c r="G45" s="57">
        <v>37135</v>
      </c>
      <c r="H45" s="58">
        <v>300000</v>
      </c>
      <c r="I45" s="59">
        <v>-0.7</v>
      </c>
      <c r="J45" s="47">
        <f t="shared" si="6"/>
        <v>2.09</v>
      </c>
      <c r="K45">
        <v>-0.20499999999999999</v>
      </c>
      <c r="L45" s="8">
        <v>2.2949999999999999</v>
      </c>
      <c r="M45">
        <f t="shared" si="13"/>
        <v>300000</v>
      </c>
      <c r="N45" t="str">
        <f t="shared" si="14"/>
        <v>BUY</v>
      </c>
      <c r="O45" t="str">
        <f t="shared" si="15"/>
        <v>CALL</v>
      </c>
      <c r="P45" t="str">
        <f t="shared" si="16"/>
        <v>BUY - CALL</v>
      </c>
      <c r="Q45">
        <f t="shared" si="17"/>
        <v>1.595</v>
      </c>
      <c r="R45" s="5">
        <f t="shared" si="18"/>
        <v>148499.99999999997</v>
      </c>
    </row>
    <row r="46" spans="1:18" x14ac:dyDescent="0.2">
      <c r="A46" s="7" t="s">
        <v>571</v>
      </c>
      <c r="B46" s="56" t="s">
        <v>570</v>
      </c>
      <c r="C46" s="7" t="s">
        <v>520</v>
      </c>
      <c r="D46" s="7" t="s">
        <v>19</v>
      </c>
      <c r="E46" s="56" t="s">
        <v>17</v>
      </c>
      <c r="F46" s="56" t="s">
        <v>18</v>
      </c>
      <c r="G46" s="57">
        <v>37135</v>
      </c>
      <c r="H46" s="58">
        <v>-900000</v>
      </c>
      <c r="I46" s="59">
        <v>-0.75</v>
      </c>
      <c r="J46" s="47">
        <f t="shared" si="6"/>
        <v>2.09</v>
      </c>
      <c r="K46">
        <v>-0.20499999999999999</v>
      </c>
      <c r="L46" s="8">
        <v>2.2949999999999999</v>
      </c>
      <c r="M46">
        <f t="shared" si="13"/>
        <v>900000</v>
      </c>
      <c r="N46" t="str">
        <f t="shared" si="14"/>
        <v>SELL</v>
      </c>
      <c r="O46" t="str">
        <f t="shared" si="15"/>
        <v>CALL</v>
      </c>
      <c r="P46" t="str">
        <f t="shared" si="16"/>
        <v>SELL - CALL</v>
      </c>
      <c r="Q46">
        <f t="shared" si="17"/>
        <v>1.5449999999999999</v>
      </c>
      <c r="R46" s="5">
        <f t="shared" si="18"/>
        <v>-490499.99999999994</v>
      </c>
    </row>
    <row r="47" spans="1:18" x14ac:dyDescent="0.2">
      <c r="A47" s="7" t="s">
        <v>571</v>
      </c>
      <c r="B47" s="56" t="s">
        <v>570</v>
      </c>
      <c r="C47" s="7" t="s">
        <v>521</v>
      </c>
      <c r="D47" s="7" t="s">
        <v>19</v>
      </c>
      <c r="E47" s="56" t="s">
        <v>17</v>
      </c>
      <c r="F47" s="56" t="s">
        <v>18</v>
      </c>
      <c r="G47" s="57">
        <v>37135</v>
      </c>
      <c r="H47" s="58">
        <v>900000</v>
      </c>
      <c r="I47" s="59">
        <v>-0.5</v>
      </c>
      <c r="J47" s="47">
        <f t="shared" si="6"/>
        <v>2.09</v>
      </c>
      <c r="K47">
        <v>-0.20499999999999999</v>
      </c>
      <c r="L47" s="8">
        <v>2.2949999999999999</v>
      </c>
      <c r="M47">
        <f t="shared" si="13"/>
        <v>900000</v>
      </c>
      <c r="N47" t="str">
        <f t="shared" si="14"/>
        <v>BUY</v>
      </c>
      <c r="O47" t="str">
        <f t="shared" si="15"/>
        <v>CALL</v>
      </c>
      <c r="P47" t="str">
        <f t="shared" si="16"/>
        <v>BUY - CALL</v>
      </c>
      <c r="Q47">
        <f t="shared" si="17"/>
        <v>1.7949999999999999</v>
      </c>
      <c r="R47" s="5">
        <f t="shared" si="18"/>
        <v>265499.99999999994</v>
      </c>
    </row>
    <row r="48" spans="1:18" x14ac:dyDescent="0.2">
      <c r="A48" s="7" t="s">
        <v>571</v>
      </c>
      <c r="B48" s="56" t="s">
        <v>570</v>
      </c>
      <c r="C48" s="7" t="s">
        <v>522</v>
      </c>
      <c r="D48" s="7" t="s">
        <v>19</v>
      </c>
      <c r="E48" s="56" t="s">
        <v>17</v>
      </c>
      <c r="F48" s="56" t="s">
        <v>18</v>
      </c>
      <c r="G48" s="57">
        <v>37135</v>
      </c>
      <c r="H48" s="58">
        <v>-300000</v>
      </c>
      <c r="I48" s="59">
        <v>-0.75</v>
      </c>
      <c r="J48" s="47">
        <f t="shared" si="6"/>
        <v>2.09</v>
      </c>
      <c r="K48">
        <v>-0.20499999999999999</v>
      </c>
      <c r="L48" s="8">
        <v>2.2949999999999999</v>
      </c>
      <c r="M48">
        <f t="shared" si="13"/>
        <v>300000</v>
      </c>
      <c r="N48" t="str">
        <f t="shared" si="14"/>
        <v>SELL</v>
      </c>
      <c r="O48" t="str">
        <f t="shared" si="15"/>
        <v>CALL</v>
      </c>
      <c r="P48" t="str">
        <f t="shared" si="16"/>
        <v>SELL - CALL</v>
      </c>
      <c r="Q48">
        <f t="shared" si="17"/>
        <v>1.5449999999999999</v>
      </c>
      <c r="R48" s="5">
        <f t="shared" si="18"/>
        <v>-163499.99999999997</v>
      </c>
    </row>
    <row r="49" spans="1:18" x14ac:dyDescent="0.2">
      <c r="A49" s="7" t="s">
        <v>571</v>
      </c>
      <c r="B49" s="56" t="s">
        <v>570</v>
      </c>
      <c r="C49" s="7" t="s">
        <v>523</v>
      </c>
      <c r="D49" s="7" t="s">
        <v>19</v>
      </c>
      <c r="E49" s="56" t="s">
        <v>17</v>
      </c>
      <c r="F49" s="56" t="s">
        <v>18</v>
      </c>
      <c r="G49" s="57">
        <v>37135</v>
      </c>
      <c r="H49" s="58">
        <v>300000</v>
      </c>
      <c r="I49" s="59">
        <v>-0.5</v>
      </c>
      <c r="J49" s="47">
        <f t="shared" si="6"/>
        <v>2.09</v>
      </c>
      <c r="K49">
        <v>-0.20499999999999999</v>
      </c>
      <c r="L49" s="8">
        <v>2.2949999999999999</v>
      </c>
      <c r="M49">
        <f t="shared" si="13"/>
        <v>300000</v>
      </c>
      <c r="N49" t="str">
        <f t="shared" si="14"/>
        <v>BUY</v>
      </c>
      <c r="O49" t="str">
        <f t="shared" si="15"/>
        <v>CALL</v>
      </c>
      <c r="P49" t="str">
        <f t="shared" si="16"/>
        <v>BUY - CALL</v>
      </c>
      <c r="Q49">
        <f t="shared" si="17"/>
        <v>1.7949999999999999</v>
      </c>
      <c r="R49" s="5">
        <f t="shared" si="18"/>
        <v>88499.999999999985</v>
      </c>
    </row>
    <row r="50" spans="1:18" x14ac:dyDescent="0.2">
      <c r="A50" s="7" t="s">
        <v>411</v>
      </c>
      <c r="B50" s="56" t="s">
        <v>570</v>
      </c>
      <c r="C50" s="7" t="s">
        <v>524</v>
      </c>
      <c r="D50" s="7" t="s">
        <v>19</v>
      </c>
      <c r="E50" s="56" t="s">
        <v>17</v>
      </c>
      <c r="F50" s="56" t="s">
        <v>18</v>
      </c>
      <c r="G50" s="57">
        <v>37135</v>
      </c>
      <c r="H50" s="58">
        <v>-300000</v>
      </c>
      <c r="I50" s="59">
        <v>-0.3</v>
      </c>
      <c r="J50" s="47">
        <f t="shared" si="6"/>
        <v>2.09</v>
      </c>
      <c r="K50">
        <v>-0.20499999999999999</v>
      </c>
      <c r="L50" s="8">
        <v>2.2949999999999999</v>
      </c>
      <c r="M50">
        <f t="shared" si="13"/>
        <v>300000</v>
      </c>
      <c r="N50" t="str">
        <f t="shared" si="14"/>
        <v>SELL</v>
      </c>
      <c r="O50" t="str">
        <f t="shared" si="15"/>
        <v>CALL</v>
      </c>
      <c r="P50" t="str">
        <f t="shared" si="16"/>
        <v>SELL - CALL</v>
      </c>
      <c r="Q50">
        <f t="shared" si="17"/>
        <v>1.9949999999999999</v>
      </c>
      <c r="R50" s="5">
        <f t="shared" si="18"/>
        <v>-28499.999999999993</v>
      </c>
    </row>
    <row r="51" spans="1:18" x14ac:dyDescent="0.2">
      <c r="A51" s="7" t="s">
        <v>571</v>
      </c>
      <c r="B51" s="56" t="s">
        <v>570</v>
      </c>
      <c r="C51" s="7" t="s">
        <v>525</v>
      </c>
      <c r="D51" s="7" t="s">
        <v>19</v>
      </c>
      <c r="E51" s="56" t="s">
        <v>17</v>
      </c>
      <c r="F51" s="56" t="s">
        <v>18</v>
      </c>
      <c r="G51" s="57">
        <v>37135</v>
      </c>
      <c r="H51" s="58">
        <v>900000</v>
      </c>
      <c r="I51" s="59">
        <v>-0.3</v>
      </c>
      <c r="J51" s="47">
        <f t="shared" si="6"/>
        <v>2.09</v>
      </c>
      <c r="K51">
        <v>-0.20499999999999999</v>
      </c>
      <c r="L51" s="8">
        <v>2.2949999999999999</v>
      </c>
      <c r="M51">
        <f t="shared" si="13"/>
        <v>900000</v>
      </c>
      <c r="N51" t="str">
        <f t="shared" si="14"/>
        <v>BUY</v>
      </c>
      <c r="O51" t="str">
        <f t="shared" si="15"/>
        <v>CALL</v>
      </c>
      <c r="P51" t="str">
        <f t="shared" si="16"/>
        <v>BUY - CALL</v>
      </c>
      <c r="Q51">
        <f t="shared" si="17"/>
        <v>1.9949999999999999</v>
      </c>
      <c r="R51" s="5">
        <f t="shared" si="18"/>
        <v>85499.999999999971</v>
      </c>
    </row>
    <row r="52" spans="1:18" x14ac:dyDescent="0.2">
      <c r="A52" s="7" t="s">
        <v>24</v>
      </c>
      <c r="B52" s="56" t="s">
        <v>570</v>
      </c>
      <c r="C52" s="7" t="s">
        <v>526</v>
      </c>
      <c r="D52" s="7" t="s">
        <v>19</v>
      </c>
      <c r="E52" s="56" t="s">
        <v>17</v>
      </c>
      <c r="F52" s="56" t="s">
        <v>18</v>
      </c>
      <c r="G52" s="57">
        <v>37135</v>
      </c>
      <c r="H52" s="58">
        <v>300000</v>
      </c>
      <c r="I52" s="59">
        <v>-0.7</v>
      </c>
      <c r="J52" s="47">
        <f t="shared" si="6"/>
        <v>2.09</v>
      </c>
      <c r="K52">
        <v>-0.20499999999999999</v>
      </c>
      <c r="L52" s="8">
        <v>2.2949999999999999</v>
      </c>
      <c r="M52">
        <f t="shared" si="13"/>
        <v>300000</v>
      </c>
      <c r="N52" t="str">
        <f t="shared" si="14"/>
        <v>BUY</v>
      </c>
      <c r="O52" t="str">
        <f t="shared" si="15"/>
        <v>CALL</v>
      </c>
      <c r="P52" t="str">
        <f t="shared" si="16"/>
        <v>BUY - CALL</v>
      </c>
      <c r="Q52">
        <f t="shared" si="17"/>
        <v>1.595</v>
      </c>
      <c r="R52" s="5">
        <f t="shared" si="18"/>
        <v>148499.99999999997</v>
      </c>
    </row>
    <row r="53" spans="1:18" x14ac:dyDescent="0.2">
      <c r="A53" s="7" t="s">
        <v>30</v>
      </c>
      <c r="B53" s="56" t="s">
        <v>570</v>
      </c>
      <c r="C53" s="7" t="s">
        <v>527</v>
      </c>
      <c r="D53" s="7" t="s">
        <v>19</v>
      </c>
      <c r="E53" s="56" t="s">
        <v>17</v>
      </c>
      <c r="F53" s="56" t="s">
        <v>20</v>
      </c>
      <c r="G53" s="57">
        <v>37135</v>
      </c>
      <c r="H53" s="58">
        <v>600000</v>
      </c>
      <c r="I53" s="59">
        <v>-1.5</v>
      </c>
      <c r="J53" s="47">
        <f t="shared" si="6"/>
        <v>2.09</v>
      </c>
      <c r="K53">
        <v>-0.20499999999999999</v>
      </c>
      <c r="L53" s="8">
        <v>2.2949999999999999</v>
      </c>
      <c r="M53">
        <f t="shared" si="13"/>
        <v>600000</v>
      </c>
      <c r="N53" t="str">
        <f t="shared" si="14"/>
        <v>BUY</v>
      </c>
      <c r="O53" t="str">
        <f t="shared" si="15"/>
        <v>PUT</v>
      </c>
      <c r="P53" t="str">
        <f t="shared" si="16"/>
        <v>BUY - PUT</v>
      </c>
      <c r="Q53">
        <f t="shared" si="17"/>
        <v>0.79499999999999993</v>
      </c>
      <c r="R53" s="5">
        <f t="shared" si="18"/>
        <v>0</v>
      </c>
    </row>
    <row r="54" spans="1:18" x14ac:dyDescent="0.2">
      <c r="A54" s="7" t="s">
        <v>30</v>
      </c>
      <c r="B54" s="56" t="s">
        <v>570</v>
      </c>
      <c r="C54" s="7" t="s">
        <v>528</v>
      </c>
      <c r="D54" s="7" t="s">
        <v>19</v>
      </c>
      <c r="E54" s="56" t="s">
        <v>17</v>
      </c>
      <c r="F54" s="56" t="s">
        <v>20</v>
      </c>
      <c r="G54" s="57">
        <v>37135</v>
      </c>
      <c r="H54" s="58">
        <v>300000</v>
      </c>
      <c r="I54" s="59">
        <v>-1.5</v>
      </c>
      <c r="J54" s="47">
        <f t="shared" si="6"/>
        <v>2.09</v>
      </c>
      <c r="K54">
        <v>-0.20499999999999999</v>
      </c>
      <c r="L54" s="8">
        <v>2.2949999999999999</v>
      </c>
      <c r="M54">
        <f t="shared" si="13"/>
        <v>300000</v>
      </c>
      <c r="N54" t="str">
        <f t="shared" si="14"/>
        <v>BUY</v>
      </c>
      <c r="O54" t="str">
        <f t="shared" si="15"/>
        <v>PUT</v>
      </c>
      <c r="P54" t="str">
        <f t="shared" si="16"/>
        <v>BUY - PUT</v>
      </c>
      <c r="Q54">
        <f t="shared" si="17"/>
        <v>0.79499999999999993</v>
      </c>
      <c r="R54" s="5">
        <f t="shared" si="18"/>
        <v>0</v>
      </c>
    </row>
    <row r="55" spans="1:18" x14ac:dyDescent="0.2">
      <c r="A55" s="7" t="s">
        <v>30</v>
      </c>
      <c r="B55" s="56" t="s">
        <v>570</v>
      </c>
      <c r="C55" s="7" t="s">
        <v>529</v>
      </c>
      <c r="D55" s="7" t="s">
        <v>19</v>
      </c>
      <c r="E55" s="56" t="s">
        <v>17</v>
      </c>
      <c r="F55" s="56" t="s">
        <v>20</v>
      </c>
      <c r="G55" s="57">
        <v>37135</v>
      </c>
      <c r="H55" s="58">
        <v>600000</v>
      </c>
      <c r="I55" s="59">
        <v>-1.5</v>
      </c>
      <c r="J55" s="47">
        <f t="shared" si="6"/>
        <v>2.09</v>
      </c>
      <c r="K55">
        <v>-0.20499999999999999</v>
      </c>
      <c r="L55" s="8">
        <v>2.2949999999999999</v>
      </c>
      <c r="M55">
        <f t="shared" si="13"/>
        <v>600000</v>
      </c>
      <c r="N55" t="str">
        <f t="shared" si="14"/>
        <v>BUY</v>
      </c>
      <c r="O55" t="str">
        <f t="shared" si="15"/>
        <v>PUT</v>
      </c>
      <c r="P55" t="str">
        <f t="shared" si="16"/>
        <v>BUY - PUT</v>
      </c>
      <c r="Q55">
        <f t="shared" si="17"/>
        <v>0.79499999999999993</v>
      </c>
      <c r="R55" s="5">
        <f t="shared" si="18"/>
        <v>0</v>
      </c>
    </row>
    <row r="56" spans="1:18" x14ac:dyDescent="0.2">
      <c r="A56" s="7" t="s">
        <v>411</v>
      </c>
      <c r="B56" s="56" t="s">
        <v>570</v>
      </c>
      <c r="C56" s="7" t="s">
        <v>546</v>
      </c>
      <c r="D56" s="7" t="s">
        <v>19</v>
      </c>
      <c r="E56" s="56" t="s">
        <v>17</v>
      </c>
      <c r="F56" s="56" t="s">
        <v>18</v>
      </c>
      <c r="G56" s="57">
        <v>37135</v>
      </c>
      <c r="H56" s="58">
        <v>300000</v>
      </c>
      <c r="I56" s="59">
        <v>-0.95</v>
      </c>
      <c r="J56" s="47">
        <f t="shared" si="6"/>
        <v>2.09</v>
      </c>
      <c r="K56">
        <v>-0.20499999999999999</v>
      </c>
      <c r="L56" s="8">
        <v>2.2949999999999999</v>
      </c>
      <c r="M56">
        <f t="shared" si="13"/>
        <v>300000</v>
      </c>
      <c r="N56" t="str">
        <f t="shared" si="14"/>
        <v>BUY</v>
      </c>
      <c r="O56" t="str">
        <f t="shared" si="15"/>
        <v>CALL</v>
      </c>
      <c r="P56" t="str">
        <f t="shared" si="16"/>
        <v>BUY - CALL</v>
      </c>
      <c r="Q56">
        <f t="shared" si="17"/>
        <v>1.345</v>
      </c>
      <c r="R56" s="5">
        <f t="shared" si="18"/>
        <v>223499.99999999997</v>
      </c>
    </row>
    <row r="57" spans="1:18" x14ac:dyDescent="0.2">
      <c r="A57" s="7" t="s">
        <v>30</v>
      </c>
      <c r="B57" s="56" t="s">
        <v>570</v>
      </c>
      <c r="C57" s="7" t="s">
        <v>547</v>
      </c>
      <c r="D57" s="7" t="s">
        <v>19</v>
      </c>
      <c r="E57" s="56" t="s">
        <v>17</v>
      </c>
      <c r="F57" s="56" t="s">
        <v>20</v>
      </c>
      <c r="G57" s="57">
        <v>37135</v>
      </c>
      <c r="H57" s="58">
        <v>450000</v>
      </c>
      <c r="I57" s="59">
        <v>-1.2</v>
      </c>
      <c r="J57" s="47">
        <f t="shared" si="6"/>
        <v>2.09</v>
      </c>
      <c r="K57">
        <v>-0.20499999999999999</v>
      </c>
      <c r="L57" s="8">
        <v>2.2949999999999999</v>
      </c>
      <c r="M57">
        <f t="shared" si="13"/>
        <v>450000</v>
      </c>
      <c r="N57" t="str">
        <f t="shared" si="14"/>
        <v>BUY</v>
      </c>
      <c r="O57" t="str">
        <f t="shared" si="15"/>
        <v>PUT</v>
      </c>
      <c r="P57" t="str">
        <f t="shared" si="16"/>
        <v>BUY - PUT</v>
      </c>
      <c r="Q57">
        <f t="shared" si="17"/>
        <v>1.095</v>
      </c>
      <c r="R57" s="5">
        <f t="shared" si="18"/>
        <v>0</v>
      </c>
    </row>
    <row r="58" spans="1:18" x14ac:dyDescent="0.2">
      <c r="A58" s="7" t="s">
        <v>571</v>
      </c>
      <c r="B58" s="56" t="s">
        <v>570</v>
      </c>
      <c r="C58" s="7" t="s">
        <v>548</v>
      </c>
      <c r="D58" s="7" t="s">
        <v>19</v>
      </c>
      <c r="E58" s="56" t="s">
        <v>17</v>
      </c>
      <c r="F58" s="56" t="s">
        <v>18</v>
      </c>
      <c r="G58" s="57">
        <v>37135</v>
      </c>
      <c r="H58" s="58">
        <v>-1200000</v>
      </c>
      <c r="I58" s="59">
        <v>-0.5</v>
      </c>
      <c r="J58" s="47">
        <f t="shared" si="6"/>
        <v>2.09</v>
      </c>
      <c r="K58">
        <v>-0.20499999999999999</v>
      </c>
      <c r="L58" s="8">
        <v>2.2949999999999999</v>
      </c>
      <c r="M58">
        <f t="shared" si="13"/>
        <v>1200000</v>
      </c>
      <c r="N58" t="str">
        <f t="shared" si="14"/>
        <v>SELL</v>
      </c>
      <c r="O58" t="str">
        <f t="shared" si="15"/>
        <v>CALL</v>
      </c>
      <c r="P58" t="str">
        <f t="shared" si="16"/>
        <v>SELL - CALL</v>
      </c>
      <c r="Q58">
        <f t="shared" si="17"/>
        <v>1.7949999999999999</v>
      </c>
      <c r="R58" s="5">
        <f t="shared" si="18"/>
        <v>-353999.99999999994</v>
      </c>
    </row>
    <row r="59" spans="1:18" x14ac:dyDescent="0.2">
      <c r="A59" s="7" t="s">
        <v>40</v>
      </c>
      <c r="B59" s="56" t="s">
        <v>570</v>
      </c>
      <c r="C59" s="7" t="s">
        <v>582</v>
      </c>
      <c r="D59" s="7" t="s">
        <v>19</v>
      </c>
      <c r="E59" s="56" t="s">
        <v>17</v>
      </c>
      <c r="F59" s="56" t="s">
        <v>20</v>
      </c>
      <c r="G59" s="57">
        <v>37135</v>
      </c>
      <c r="H59" s="58">
        <v>-1000000</v>
      </c>
      <c r="I59" s="59">
        <v>-2</v>
      </c>
      <c r="J59" s="47">
        <f t="shared" si="6"/>
        <v>2.09</v>
      </c>
      <c r="K59">
        <v>-0.20499999999999999</v>
      </c>
      <c r="L59" s="8">
        <v>2.2949999999999999</v>
      </c>
      <c r="M59">
        <f t="shared" si="13"/>
        <v>1000000</v>
      </c>
      <c r="N59" t="str">
        <f t="shared" si="14"/>
        <v>SELL</v>
      </c>
      <c r="O59" t="str">
        <f t="shared" si="15"/>
        <v>PUT</v>
      </c>
      <c r="P59" t="str">
        <f t="shared" si="16"/>
        <v>SELL - PUT</v>
      </c>
      <c r="Q59">
        <f t="shared" si="17"/>
        <v>0.29499999999999993</v>
      </c>
      <c r="R59" s="5">
        <f t="shared" si="18"/>
        <v>0</v>
      </c>
    </row>
    <row r="60" spans="1:18" x14ac:dyDescent="0.2">
      <c r="A60" s="7" t="s">
        <v>290</v>
      </c>
      <c r="B60" s="56" t="s">
        <v>570</v>
      </c>
      <c r="C60" s="7" t="s">
        <v>550</v>
      </c>
      <c r="D60" s="7" t="s">
        <v>19</v>
      </c>
      <c r="E60" s="56" t="s">
        <v>17</v>
      </c>
      <c r="F60" s="56" t="s">
        <v>20</v>
      </c>
      <c r="G60" s="57">
        <v>37135</v>
      </c>
      <c r="H60" s="58">
        <v>-500000</v>
      </c>
      <c r="I60" s="59">
        <v>-1.75</v>
      </c>
      <c r="J60" s="47">
        <f t="shared" si="6"/>
        <v>2.09</v>
      </c>
      <c r="K60">
        <v>-0.20499999999999999</v>
      </c>
      <c r="L60" s="8">
        <v>2.2949999999999999</v>
      </c>
      <c r="M60">
        <f t="shared" si="13"/>
        <v>500000</v>
      </c>
      <c r="N60" t="str">
        <f t="shared" si="14"/>
        <v>SELL</v>
      </c>
      <c r="O60" t="str">
        <f t="shared" si="15"/>
        <v>PUT</v>
      </c>
      <c r="P60" t="str">
        <f t="shared" si="16"/>
        <v>SELL - PUT</v>
      </c>
      <c r="Q60">
        <f t="shared" si="17"/>
        <v>0.54499999999999993</v>
      </c>
      <c r="R60" s="5">
        <f t="shared" si="18"/>
        <v>0</v>
      </c>
    </row>
    <row r="61" spans="1:18" x14ac:dyDescent="0.2">
      <c r="A61" s="7" t="s">
        <v>290</v>
      </c>
      <c r="B61" s="56" t="s">
        <v>570</v>
      </c>
      <c r="C61" s="7" t="s">
        <v>551</v>
      </c>
      <c r="D61" s="7" t="s">
        <v>19</v>
      </c>
      <c r="E61" s="56" t="s">
        <v>17</v>
      </c>
      <c r="F61" s="56" t="s">
        <v>18</v>
      </c>
      <c r="G61" s="57">
        <v>37135</v>
      </c>
      <c r="H61" s="58">
        <v>500000</v>
      </c>
      <c r="I61" s="59">
        <v>-1</v>
      </c>
      <c r="J61" s="47">
        <f t="shared" si="6"/>
        <v>2.09</v>
      </c>
      <c r="K61">
        <v>-0.20499999999999999</v>
      </c>
      <c r="L61" s="8">
        <v>2.2949999999999999</v>
      </c>
      <c r="M61">
        <f t="shared" si="13"/>
        <v>500000</v>
      </c>
      <c r="N61" t="str">
        <f t="shared" si="14"/>
        <v>BUY</v>
      </c>
      <c r="O61" t="str">
        <f t="shared" si="15"/>
        <v>CALL</v>
      </c>
      <c r="P61" t="str">
        <f t="shared" si="16"/>
        <v>BUY - CALL</v>
      </c>
      <c r="Q61">
        <f t="shared" si="17"/>
        <v>1.2949999999999999</v>
      </c>
      <c r="R61" s="5">
        <f t="shared" si="18"/>
        <v>397499.99999999994</v>
      </c>
    </row>
    <row r="62" spans="1:18" x14ac:dyDescent="0.2">
      <c r="A62" s="7" t="s">
        <v>290</v>
      </c>
      <c r="B62" s="56" t="s">
        <v>570</v>
      </c>
      <c r="C62" s="7" t="s">
        <v>552</v>
      </c>
      <c r="D62" s="7" t="s">
        <v>19</v>
      </c>
      <c r="E62" s="56" t="s">
        <v>17</v>
      </c>
      <c r="F62" s="56" t="s">
        <v>20</v>
      </c>
      <c r="G62" s="57">
        <v>37135</v>
      </c>
      <c r="H62" s="58">
        <v>-1000000</v>
      </c>
      <c r="I62" s="59">
        <v>-1.75</v>
      </c>
      <c r="J62" s="47">
        <f t="shared" si="6"/>
        <v>2.09</v>
      </c>
      <c r="K62">
        <v>-0.20499999999999999</v>
      </c>
      <c r="L62" s="8">
        <v>2.2949999999999999</v>
      </c>
      <c r="M62">
        <f t="shared" si="13"/>
        <v>1000000</v>
      </c>
      <c r="N62" t="str">
        <f t="shared" si="14"/>
        <v>SELL</v>
      </c>
      <c r="O62" t="str">
        <f t="shared" si="15"/>
        <v>PUT</v>
      </c>
      <c r="P62" t="str">
        <f t="shared" si="16"/>
        <v>SELL - PUT</v>
      </c>
      <c r="Q62">
        <f t="shared" si="17"/>
        <v>0.54499999999999993</v>
      </c>
      <c r="R62" s="5">
        <f t="shared" si="18"/>
        <v>0</v>
      </c>
    </row>
    <row r="63" spans="1:18" x14ac:dyDescent="0.2">
      <c r="A63" s="7" t="s">
        <v>290</v>
      </c>
      <c r="B63" s="56" t="s">
        <v>570</v>
      </c>
      <c r="C63" s="7" t="s">
        <v>553</v>
      </c>
      <c r="D63" s="7" t="s">
        <v>19</v>
      </c>
      <c r="E63" s="56" t="s">
        <v>17</v>
      </c>
      <c r="F63" s="56" t="s">
        <v>18</v>
      </c>
      <c r="G63" s="57">
        <v>37135</v>
      </c>
      <c r="H63" s="58">
        <v>1000000</v>
      </c>
      <c r="I63" s="59">
        <v>-1</v>
      </c>
      <c r="J63" s="47">
        <f t="shared" si="6"/>
        <v>2.09</v>
      </c>
      <c r="K63">
        <v>-0.20499999999999999</v>
      </c>
      <c r="L63" s="8">
        <v>2.2949999999999999</v>
      </c>
      <c r="M63">
        <f t="shared" si="13"/>
        <v>1000000</v>
      </c>
      <c r="N63" t="str">
        <f t="shared" si="14"/>
        <v>BUY</v>
      </c>
      <c r="O63" t="str">
        <f t="shared" si="15"/>
        <v>CALL</v>
      </c>
      <c r="P63" t="str">
        <f t="shared" si="16"/>
        <v>BUY - CALL</v>
      </c>
      <c r="Q63">
        <f t="shared" si="17"/>
        <v>1.2949999999999999</v>
      </c>
      <c r="R63" s="5">
        <f t="shared" si="18"/>
        <v>794999.99999999988</v>
      </c>
    </row>
    <row r="64" spans="1:18" x14ac:dyDescent="0.2">
      <c r="A64" s="7" t="s">
        <v>290</v>
      </c>
      <c r="B64" s="56" t="s">
        <v>570</v>
      </c>
      <c r="C64" s="7" t="s">
        <v>554</v>
      </c>
      <c r="D64" s="7" t="s">
        <v>19</v>
      </c>
      <c r="E64" s="56" t="s">
        <v>17</v>
      </c>
      <c r="F64" s="56" t="s">
        <v>20</v>
      </c>
      <c r="G64" s="57">
        <v>37135</v>
      </c>
      <c r="H64" s="58">
        <v>-1000000</v>
      </c>
      <c r="I64" s="59">
        <v>-1.5</v>
      </c>
      <c r="J64" s="47">
        <f t="shared" si="6"/>
        <v>2.09</v>
      </c>
      <c r="K64">
        <v>-0.20499999999999999</v>
      </c>
      <c r="L64" s="8">
        <v>2.2949999999999999</v>
      </c>
      <c r="M64">
        <f t="shared" si="13"/>
        <v>1000000</v>
      </c>
      <c r="N64" t="str">
        <f t="shared" si="14"/>
        <v>SELL</v>
      </c>
      <c r="O64" t="str">
        <f t="shared" si="15"/>
        <v>PUT</v>
      </c>
      <c r="P64" t="str">
        <f t="shared" si="16"/>
        <v>SELL - PUT</v>
      </c>
      <c r="Q64">
        <f t="shared" si="17"/>
        <v>0.79499999999999993</v>
      </c>
      <c r="R64" s="5">
        <f t="shared" si="18"/>
        <v>0</v>
      </c>
    </row>
    <row r="65" spans="1:18" x14ac:dyDescent="0.2">
      <c r="A65" s="7" t="s">
        <v>290</v>
      </c>
      <c r="B65" s="56" t="s">
        <v>570</v>
      </c>
      <c r="C65" s="7" t="s">
        <v>555</v>
      </c>
      <c r="D65" s="7" t="s">
        <v>19</v>
      </c>
      <c r="E65" s="56" t="s">
        <v>17</v>
      </c>
      <c r="F65" s="56" t="s">
        <v>20</v>
      </c>
      <c r="G65" s="57">
        <v>37135</v>
      </c>
      <c r="H65" s="58">
        <v>-1000000</v>
      </c>
      <c r="I65" s="59">
        <v>-1.75</v>
      </c>
      <c r="J65" s="47">
        <f t="shared" si="6"/>
        <v>2.09</v>
      </c>
      <c r="K65">
        <v>-0.20499999999999999</v>
      </c>
      <c r="L65" s="8">
        <v>2.2949999999999999</v>
      </c>
      <c r="M65">
        <f t="shared" si="13"/>
        <v>1000000</v>
      </c>
      <c r="N65" t="str">
        <f t="shared" si="14"/>
        <v>SELL</v>
      </c>
      <c r="O65" t="str">
        <f t="shared" si="15"/>
        <v>PUT</v>
      </c>
      <c r="P65" t="str">
        <f t="shared" si="16"/>
        <v>SELL - PUT</v>
      </c>
      <c r="Q65">
        <f t="shared" si="17"/>
        <v>0.54499999999999993</v>
      </c>
      <c r="R65" s="5">
        <f t="shared" si="18"/>
        <v>0</v>
      </c>
    </row>
    <row r="66" spans="1:18" x14ac:dyDescent="0.2">
      <c r="A66" s="7" t="s">
        <v>290</v>
      </c>
      <c r="B66" s="56" t="s">
        <v>570</v>
      </c>
      <c r="C66" s="7" t="s">
        <v>556</v>
      </c>
      <c r="D66" s="7" t="s">
        <v>19</v>
      </c>
      <c r="E66" s="56" t="s">
        <v>17</v>
      </c>
      <c r="F66" s="56" t="s">
        <v>18</v>
      </c>
      <c r="G66" s="57">
        <v>37135</v>
      </c>
      <c r="H66" s="58">
        <v>1000000</v>
      </c>
      <c r="I66" s="59">
        <v>-1</v>
      </c>
      <c r="J66" s="47">
        <f t="shared" si="6"/>
        <v>2.09</v>
      </c>
      <c r="K66">
        <v>-0.20499999999999999</v>
      </c>
      <c r="L66" s="8">
        <v>2.2949999999999999</v>
      </c>
      <c r="M66">
        <f t="shared" si="13"/>
        <v>1000000</v>
      </c>
      <c r="N66" t="str">
        <f t="shared" si="14"/>
        <v>BUY</v>
      </c>
      <c r="O66" t="str">
        <f t="shared" si="15"/>
        <v>CALL</v>
      </c>
      <c r="P66" t="str">
        <f t="shared" si="16"/>
        <v>BUY - CALL</v>
      </c>
      <c r="Q66">
        <f t="shared" si="17"/>
        <v>1.2949999999999999</v>
      </c>
      <c r="R66" s="5">
        <f t="shared" si="18"/>
        <v>794999.99999999988</v>
      </c>
    </row>
    <row r="67" spans="1:18" x14ac:dyDescent="0.2">
      <c r="A67" s="7" t="s">
        <v>290</v>
      </c>
      <c r="B67" s="56" t="s">
        <v>570</v>
      </c>
      <c r="C67" s="7" t="s">
        <v>557</v>
      </c>
      <c r="D67" s="7" t="s">
        <v>19</v>
      </c>
      <c r="E67" s="56" t="s">
        <v>17</v>
      </c>
      <c r="F67" s="56" t="s">
        <v>20</v>
      </c>
      <c r="G67" s="57">
        <v>37135</v>
      </c>
      <c r="H67" s="58">
        <v>300000</v>
      </c>
      <c r="I67" s="59">
        <v>-1.5</v>
      </c>
      <c r="J67" s="47">
        <f t="shared" si="6"/>
        <v>2.09</v>
      </c>
      <c r="K67">
        <v>-0.20499999999999999</v>
      </c>
      <c r="L67" s="8">
        <v>2.2949999999999999</v>
      </c>
      <c r="M67">
        <f t="shared" si="13"/>
        <v>300000</v>
      </c>
      <c r="N67" t="str">
        <f t="shared" si="14"/>
        <v>BUY</v>
      </c>
      <c r="O67" t="str">
        <f t="shared" si="15"/>
        <v>PUT</v>
      </c>
      <c r="P67" t="str">
        <f t="shared" si="16"/>
        <v>BUY - PUT</v>
      </c>
      <c r="Q67">
        <f t="shared" si="17"/>
        <v>0.79499999999999993</v>
      </c>
      <c r="R67" s="5">
        <f t="shared" si="18"/>
        <v>0</v>
      </c>
    </row>
    <row r="68" spans="1:18" x14ac:dyDescent="0.2">
      <c r="A68" s="7" t="s">
        <v>646</v>
      </c>
      <c r="B68" s="56" t="s">
        <v>570</v>
      </c>
      <c r="C68" s="7" t="s">
        <v>675</v>
      </c>
      <c r="D68" s="7" t="s">
        <v>19</v>
      </c>
      <c r="E68" s="56" t="s">
        <v>17</v>
      </c>
      <c r="F68" s="56" t="s">
        <v>18</v>
      </c>
      <c r="G68" s="57">
        <v>37135</v>
      </c>
      <c r="H68" s="58">
        <v>-500000</v>
      </c>
      <c r="I68" s="59">
        <v>-0.5</v>
      </c>
      <c r="J68" s="47">
        <f t="shared" ref="J68:J131" si="19">L68+K68</f>
        <v>2.09</v>
      </c>
      <c r="K68">
        <v>-0.20499999999999999</v>
      </c>
      <c r="L68" s="8">
        <v>2.2949999999999999</v>
      </c>
      <c r="M68">
        <f t="shared" si="13"/>
        <v>500000</v>
      </c>
      <c r="N68" t="str">
        <f t="shared" si="14"/>
        <v>SELL</v>
      </c>
      <c r="O68" t="str">
        <f t="shared" si="15"/>
        <v>CALL</v>
      </c>
      <c r="P68" t="str">
        <f t="shared" si="16"/>
        <v>SELL - CALL</v>
      </c>
      <c r="Q68">
        <f t="shared" si="17"/>
        <v>1.7949999999999999</v>
      </c>
      <c r="R68" s="5">
        <f t="shared" si="18"/>
        <v>-147499.99999999997</v>
      </c>
    </row>
    <row r="69" spans="1:18" x14ac:dyDescent="0.2">
      <c r="A69" s="7" t="s">
        <v>38</v>
      </c>
      <c r="B69" s="56" t="s">
        <v>570</v>
      </c>
      <c r="C69" s="7" t="s">
        <v>531</v>
      </c>
      <c r="D69" s="7" t="s">
        <v>220</v>
      </c>
      <c r="E69" s="56" t="s">
        <v>17</v>
      </c>
      <c r="F69" s="56" t="s">
        <v>18</v>
      </c>
      <c r="G69" s="57">
        <v>37135</v>
      </c>
      <c r="H69" s="58">
        <v>600000</v>
      </c>
      <c r="I69" s="59">
        <v>-7.4999999999999997E-2</v>
      </c>
      <c r="J69" s="47">
        <f t="shared" si="19"/>
        <v>2.2399999999999998</v>
      </c>
      <c r="K69">
        <v>-5.5E-2</v>
      </c>
      <c r="L69" s="8">
        <v>2.2949999999999999</v>
      </c>
      <c r="M69">
        <f t="shared" si="13"/>
        <v>600000</v>
      </c>
      <c r="N69" t="str">
        <f t="shared" si="14"/>
        <v>BUY</v>
      </c>
      <c r="O69" t="str">
        <f t="shared" si="15"/>
        <v>CALL</v>
      </c>
      <c r="P69" t="str">
        <f t="shared" si="16"/>
        <v>BUY - CALL</v>
      </c>
      <c r="Q69">
        <f t="shared" si="17"/>
        <v>2.2199999999999998</v>
      </c>
      <c r="R69" s="5">
        <f t="shared" si="18"/>
        <v>12000.000000000011</v>
      </c>
    </row>
    <row r="70" spans="1:18" x14ac:dyDescent="0.2">
      <c r="A70" s="7" t="s">
        <v>38</v>
      </c>
      <c r="B70" s="56" t="s">
        <v>570</v>
      </c>
      <c r="C70" s="7" t="s">
        <v>532</v>
      </c>
      <c r="D70" s="7" t="s">
        <v>220</v>
      </c>
      <c r="E70" s="56" t="s">
        <v>17</v>
      </c>
      <c r="F70" s="56" t="s">
        <v>20</v>
      </c>
      <c r="G70" s="57">
        <v>37135</v>
      </c>
      <c r="H70" s="58">
        <v>600000</v>
      </c>
      <c r="I70" s="59">
        <v>-7.4999999999999997E-2</v>
      </c>
      <c r="J70" s="47">
        <f t="shared" si="19"/>
        <v>2.2399999999999998</v>
      </c>
      <c r="K70">
        <v>-5.5E-2</v>
      </c>
      <c r="L70" s="8">
        <v>2.2949999999999999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2.2199999999999998</v>
      </c>
      <c r="R70" s="5">
        <f t="shared" si="18"/>
        <v>0</v>
      </c>
    </row>
    <row r="71" spans="1:18" x14ac:dyDescent="0.2">
      <c r="A71" s="7" t="s">
        <v>664</v>
      </c>
      <c r="B71" s="56" t="s">
        <v>570</v>
      </c>
      <c r="C71" s="7" t="s">
        <v>665</v>
      </c>
      <c r="D71" s="7" t="s">
        <v>220</v>
      </c>
      <c r="E71" s="56" t="s">
        <v>17</v>
      </c>
      <c r="F71" s="56" t="s">
        <v>20</v>
      </c>
      <c r="G71" s="57">
        <v>37135</v>
      </c>
      <c r="H71" s="58">
        <v>-600000</v>
      </c>
      <c r="I71" s="59">
        <v>-0.19</v>
      </c>
      <c r="J71" s="47">
        <f t="shared" si="19"/>
        <v>2.2399999999999998</v>
      </c>
      <c r="K71">
        <v>-5.5E-2</v>
      </c>
      <c r="L71" s="8">
        <v>2.2949999999999999</v>
      </c>
      <c r="M71">
        <f t="shared" si="13"/>
        <v>600000</v>
      </c>
      <c r="N71" t="str">
        <f t="shared" si="14"/>
        <v>SELL</v>
      </c>
      <c r="O71" t="str">
        <f t="shared" si="15"/>
        <v>PUT</v>
      </c>
      <c r="P71" t="str">
        <f t="shared" si="16"/>
        <v>SELL - PUT</v>
      </c>
      <c r="Q71">
        <f t="shared" si="17"/>
        <v>2.105</v>
      </c>
      <c r="R71" s="5">
        <f t="shared" si="18"/>
        <v>0</v>
      </c>
    </row>
    <row r="72" spans="1:18" x14ac:dyDescent="0.2">
      <c r="A72" s="7" t="s">
        <v>25</v>
      </c>
      <c r="B72" s="56" t="s">
        <v>570</v>
      </c>
      <c r="C72" s="7" t="s">
        <v>441</v>
      </c>
      <c r="D72" s="7" t="s">
        <v>442</v>
      </c>
      <c r="E72" s="56" t="s">
        <v>17</v>
      </c>
      <c r="F72" s="56" t="s">
        <v>20</v>
      </c>
      <c r="G72" s="57">
        <v>37135</v>
      </c>
      <c r="H72" s="58">
        <v>1000000</v>
      </c>
      <c r="I72" s="59">
        <v>0.28000000000000003</v>
      </c>
      <c r="J72" s="47">
        <f t="shared" si="19"/>
        <v>2.58</v>
      </c>
      <c r="K72">
        <v>0.28499999999999998</v>
      </c>
      <c r="L72" s="8">
        <v>2.2949999999999999</v>
      </c>
      <c r="M72">
        <f t="shared" si="13"/>
        <v>1000000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2.5750000000000002</v>
      </c>
      <c r="R72" s="5">
        <f t="shared" si="18"/>
        <v>0</v>
      </c>
    </row>
    <row r="73" spans="1:18" x14ac:dyDescent="0.2">
      <c r="A73" s="7" t="s">
        <v>443</v>
      </c>
      <c r="B73" s="56" t="s">
        <v>570</v>
      </c>
      <c r="C73" s="7" t="s">
        <v>444</v>
      </c>
      <c r="D73" s="7" t="s">
        <v>21</v>
      </c>
      <c r="E73" s="56" t="s">
        <v>17</v>
      </c>
      <c r="F73" s="56" t="s">
        <v>18</v>
      </c>
      <c r="G73" s="57">
        <v>37135</v>
      </c>
      <c r="H73" s="58">
        <v>500000</v>
      </c>
      <c r="I73" s="59">
        <v>0.3</v>
      </c>
      <c r="J73" s="47">
        <f t="shared" si="19"/>
        <v>2.6</v>
      </c>
      <c r="K73">
        <v>0.30499999999999999</v>
      </c>
      <c r="L73" s="8">
        <v>2.2949999999999999</v>
      </c>
      <c r="M73">
        <f t="shared" si="13"/>
        <v>500000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2.5949999999999998</v>
      </c>
      <c r="R73" s="5">
        <f t="shared" si="18"/>
        <v>2500.0000000001687</v>
      </c>
    </row>
    <row r="74" spans="1:18" x14ac:dyDescent="0.2">
      <c r="A74" s="7" t="s">
        <v>558</v>
      </c>
      <c r="B74" s="56" t="s">
        <v>570</v>
      </c>
      <c r="C74" s="7" t="s">
        <v>449</v>
      </c>
      <c r="D74" s="7" t="s">
        <v>21</v>
      </c>
      <c r="E74" s="56" t="s">
        <v>17</v>
      </c>
      <c r="F74" s="56" t="s">
        <v>18</v>
      </c>
      <c r="G74" s="57">
        <v>37135</v>
      </c>
      <c r="H74" s="58">
        <v>300000</v>
      </c>
      <c r="I74" s="59">
        <v>0.5</v>
      </c>
      <c r="J74" s="47">
        <f t="shared" si="19"/>
        <v>2.6</v>
      </c>
      <c r="K74">
        <v>0.30499999999999999</v>
      </c>
      <c r="L74" s="8">
        <v>2.2949999999999999</v>
      </c>
      <c r="M74">
        <f t="shared" ref="M74:M105" si="20">ABS(H74)</f>
        <v>300000</v>
      </c>
      <c r="N74" t="str">
        <f t="shared" ref="N74:N105" si="21">IF(H74&gt;0,"BUY","SELL")</f>
        <v>BUY</v>
      </c>
      <c r="O74" t="str">
        <f t="shared" ref="O74:O105" si="22">IF(F74="C","CALL","PUT")</f>
        <v>CALL</v>
      </c>
      <c r="P74" t="str">
        <f t="shared" ref="P74:P105" si="23">CONCATENATE(N74," - ",O74)</f>
        <v>BUY - CALL</v>
      </c>
      <c r="Q74">
        <f t="shared" ref="Q74:Q105" si="24">I74+L74</f>
        <v>2.7949999999999999</v>
      </c>
      <c r="R74" s="5">
        <f t="shared" ref="R74:R105" si="25">IF(P74="SELL - PUT",IF(J74-Q74&gt;0,0,(J74-Q74)*M74),IF(P74="BUY - CALL",IF(Q74-J74&gt;0,0,(J74-Q74)*M74),IF(P74="SELL - CALL",IF(Q74-J74&gt;0,0,(Q74-J74)*M74),IF(P74="BUY - PUT",IF(J74-Q74&gt;0,0,(Q74-J74)*M74)))))</f>
        <v>0</v>
      </c>
    </row>
    <row r="75" spans="1:18" x14ac:dyDescent="0.2">
      <c r="A75" s="7" t="s">
        <v>25</v>
      </c>
      <c r="B75" s="56" t="s">
        <v>570</v>
      </c>
      <c r="C75" s="7" t="s">
        <v>451</v>
      </c>
      <c r="D75" s="7" t="s">
        <v>21</v>
      </c>
      <c r="E75" s="56" t="s">
        <v>17</v>
      </c>
      <c r="F75" s="56" t="s">
        <v>20</v>
      </c>
      <c r="G75" s="57">
        <v>37135</v>
      </c>
      <c r="H75" s="58">
        <v>300000</v>
      </c>
      <c r="I75" s="59">
        <v>0.3</v>
      </c>
      <c r="J75" s="47">
        <f t="shared" si="19"/>
        <v>2.6</v>
      </c>
      <c r="K75">
        <v>0.30499999999999999</v>
      </c>
      <c r="L75" s="8">
        <v>2.2949999999999999</v>
      </c>
      <c r="M75">
        <f t="shared" si="20"/>
        <v>300000</v>
      </c>
      <c r="N75" t="str">
        <f t="shared" si="21"/>
        <v>BUY</v>
      </c>
      <c r="O75" t="str">
        <f t="shared" si="22"/>
        <v>PUT</v>
      </c>
      <c r="P75" t="str">
        <f t="shared" si="23"/>
        <v>BUY - PUT</v>
      </c>
      <c r="Q75">
        <f t="shared" si="24"/>
        <v>2.5949999999999998</v>
      </c>
      <c r="R75" s="5">
        <f t="shared" si="25"/>
        <v>0</v>
      </c>
    </row>
    <row r="76" spans="1:18" x14ac:dyDescent="0.2">
      <c r="A76" s="7" t="s">
        <v>29</v>
      </c>
      <c r="B76" s="56" t="s">
        <v>570</v>
      </c>
      <c r="C76" s="7" t="s">
        <v>453</v>
      </c>
      <c r="D76" s="7" t="s">
        <v>21</v>
      </c>
      <c r="E76" s="56" t="s">
        <v>17</v>
      </c>
      <c r="F76" s="56" t="s">
        <v>18</v>
      </c>
      <c r="G76" s="57">
        <v>37135</v>
      </c>
      <c r="H76" s="58">
        <v>500000</v>
      </c>
      <c r="I76" s="59">
        <v>0.5</v>
      </c>
      <c r="J76" s="47">
        <f t="shared" si="19"/>
        <v>2.6</v>
      </c>
      <c r="K76">
        <v>0.30499999999999999</v>
      </c>
      <c r="L76" s="8">
        <v>2.2949999999999999</v>
      </c>
      <c r="M76">
        <f t="shared" si="20"/>
        <v>500000</v>
      </c>
      <c r="N76" t="str">
        <f t="shared" si="21"/>
        <v>BUY</v>
      </c>
      <c r="O76" t="str">
        <f t="shared" si="22"/>
        <v>CALL</v>
      </c>
      <c r="P76" t="str">
        <f t="shared" si="23"/>
        <v>BUY - CALL</v>
      </c>
      <c r="Q76">
        <f t="shared" si="24"/>
        <v>2.7949999999999999</v>
      </c>
      <c r="R76" s="5">
        <f t="shared" si="25"/>
        <v>0</v>
      </c>
    </row>
    <row r="77" spans="1:18" x14ac:dyDescent="0.2">
      <c r="A77" s="7" t="s">
        <v>29</v>
      </c>
      <c r="B77" s="56" t="s">
        <v>570</v>
      </c>
      <c r="C77" s="7" t="s">
        <v>454</v>
      </c>
      <c r="D77" s="7" t="s">
        <v>21</v>
      </c>
      <c r="E77" s="56" t="s">
        <v>17</v>
      </c>
      <c r="F77" s="56" t="s">
        <v>20</v>
      </c>
      <c r="G77" s="57">
        <v>37135</v>
      </c>
      <c r="H77" s="58">
        <v>1000000</v>
      </c>
      <c r="I77" s="59">
        <v>0.3</v>
      </c>
      <c r="J77" s="47">
        <f t="shared" si="19"/>
        <v>2.6</v>
      </c>
      <c r="K77">
        <v>0.30499999999999999</v>
      </c>
      <c r="L77" s="8">
        <v>2.2949999999999999</v>
      </c>
      <c r="M77">
        <f t="shared" si="20"/>
        <v>1000000</v>
      </c>
      <c r="N77" t="str">
        <f t="shared" si="21"/>
        <v>BUY</v>
      </c>
      <c r="O77" t="str">
        <f t="shared" si="22"/>
        <v>PUT</v>
      </c>
      <c r="P77" t="str">
        <f t="shared" si="23"/>
        <v>BUY - PUT</v>
      </c>
      <c r="Q77">
        <f t="shared" si="24"/>
        <v>2.5949999999999998</v>
      </c>
      <c r="R77" s="5">
        <f t="shared" si="25"/>
        <v>0</v>
      </c>
    </row>
    <row r="78" spans="1:18" x14ac:dyDescent="0.2">
      <c r="A78" s="7" t="s">
        <v>558</v>
      </c>
      <c r="B78" s="56" t="s">
        <v>570</v>
      </c>
      <c r="C78" s="7" t="s">
        <v>455</v>
      </c>
      <c r="D78" s="7" t="s">
        <v>21</v>
      </c>
      <c r="E78" s="56" t="s">
        <v>17</v>
      </c>
      <c r="F78" s="56" t="s">
        <v>18</v>
      </c>
      <c r="G78" s="57">
        <v>37135</v>
      </c>
      <c r="H78" s="58">
        <v>500000</v>
      </c>
      <c r="I78" s="59">
        <v>0.42</v>
      </c>
      <c r="J78" s="47">
        <f t="shared" si="19"/>
        <v>2.6</v>
      </c>
      <c r="K78">
        <v>0.30499999999999999</v>
      </c>
      <c r="L78" s="8">
        <v>2.2949999999999999</v>
      </c>
      <c r="M78">
        <f t="shared" si="20"/>
        <v>500000</v>
      </c>
      <c r="N78" t="str">
        <f t="shared" si="21"/>
        <v>BUY</v>
      </c>
      <c r="O78" t="str">
        <f t="shared" si="22"/>
        <v>CALL</v>
      </c>
      <c r="P78" t="str">
        <f t="shared" si="23"/>
        <v>BUY - CALL</v>
      </c>
      <c r="Q78">
        <f t="shared" si="24"/>
        <v>2.7149999999999999</v>
      </c>
      <c r="R78" s="5">
        <f t="shared" si="25"/>
        <v>0</v>
      </c>
    </row>
    <row r="79" spans="1:18" x14ac:dyDescent="0.2">
      <c r="A79" s="7" t="s">
        <v>558</v>
      </c>
      <c r="B79" s="56" t="s">
        <v>570</v>
      </c>
      <c r="C79" s="7" t="s">
        <v>456</v>
      </c>
      <c r="D79" s="7" t="s">
        <v>21</v>
      </c>
      <c r="E79" s="56" t="s">
        <v>17</v>
      </c>
      <c r="F79" s="56" t="s">
        <v>20</v>
      </c>
      <c r="G79" s="57">
        <v>37135</v>
      </c>
      <c r="H79" s="58">
        <v>500000</v>
      </c>
      <c r="I79" s="59">
        <v>0.42</v>
      </c>
      <c r="J79" s="47">
        <f t="shared" si="19"/>
        <v>2.6</v>
      </c>
      <c r="K79">
        <v>0.30499999999999999</v>
      </c>
      <c r="L79" s="8">
        <v>2.2949999999999999</v>
      </c>
      <c r="M79">
        <f t="shared" si="20"/>
        <v>500000</v>
      </c>
      <c r="N79" t="str">
        <f t="shared" si="21"/>
        <v>BUY</v>
      </c>
      <c r="O79" t="str">
        <f t="shared" si="22"/>
        <v>PUT</v>
      </c>
      <c r="P79" t="str">
        <f t="shared" si="23"/>
        <v>BUY - PUT</v>
      </c>
      <c r="Q79">
        <f t="shared" si="24"/>
        <v>2.7149999999999999</v>
      </c>
      <c r="R79" s="5">
        <f t="shared" si="25"/>
        <v>57499.999999999884</v>
      </c>
    </row>
    <row r="80" spans="1:18" x14ac:dyDescent="0.2">
      <c r="A80" s="7" t="s">
        <v>29</v>
      </c>
      <c r="B80" s="56" t="s">
        <v>570</v>
      </c>
      <c r="C80" s="7" t="s">
        <v>457</v>
      </c>
      <c r="D80" s="7" t="s">
        <v>21</v>
      </c>
      <c r="E80" s="56" t="s">
        <v>17</v>
      </c>
      <c r="F80" s="56" t="s">
        <v>18</v>
      </c>
      <c r="G80" s="57">
        <v>37135</v>
      </c>
      <c r="H80" s="58">
        <v>300000</v>
      </c>
      <c r="I80" s="59">
        <v>0.5</v>
      </c>
      <c r="J80" s="47">
        <f t="shared" si="19"/>
        <v>2.6</v>
      </c>
      <c r="K80">
        <v>0.30499999999999999</v>
      </c>
      <c r="L80" s="8">
        <v>2.2949999999999999</v>
      </c>
      <c r="M80">
        <f t="shared" si="20"/>
        <v>300000</v>
      </c>
      <c r="N80" t="str">
        <f t="shared" si="21"/>
        <v>BUY</v>
      </c>
      <c r="O80" t="str">
        <f t="shared" si="22"/>
        <v>CALL</v>
      </c>
      <c r="P80" t="str">
        <f t="shared" si="23"/>
        <v>BUY - CALL</v>
      </c>
      <c r="Q80">
        <f t="shared" si="24"/>
        <v>2.7949999999999999</v>
      </c>
      <c r="R80" s="5">
        <f t="shared" si="25"/>
        <v>0</v>
      </c>
    </row>
    <row r="81" spans="1:18" x14ac:dyDescent="0.2">
      <c r="A81" s="7" t="s">
        <v>37</v>
      </c>
      <c r="B81" s="56" t="s">
        <v>570</v>
      </c>
      <c r="C81" s="7" t="s">
        <v>458</v>
      </c>
      <c r="D81" s="7" t="s">
        <v>21</v>
      </c>
      <c r="E81" s="56" t="s">
        <v>17</v>
      </c>
      <c r="F81" s="56" t="s">
        <v>20</v>
      </c>
      <c r="G81" s="57">
        <v>37135</v>
      </c>
      <c r="H81" s="58">
        <v>500000</v>
      </c>
      <c r="I81" s="59">
        <v>0.3</v>
      </c>
      <c r="J81" s="47">
        <f t="shared" si="19"/>
        <v>2.6</v>
      </c>
      <c r="K81">
        <v>0.30499999999999999</v>
      </c>
      <c r="L81" s="8">
        <v>2.2949999999999999</v>
      </c>
      <c r="M81">
        <f t="shared" si="20"/>
        <v>500000</v>
      </c>
      <c r="N81" t="str">
        <f t="shared" si="21"/>
        <v>BUY</v>
      </c>
      <c r="O81" t="str">
        <f t="shared" si="22"/>
        <v>PUT</v>
      </c>
      <c r="P81" t="str">
        <f t="shared" si="23"/>
        <v>BUY - PUT</v>
      </c>
      <c r="Q81">
        <f t="shared" si="24"/>
        <v>2.5949999999999998</v>
      </c>
      <c r="R81" s="5">
        <f t="shared" si="25"/>
        <v>0</v>
      </c>
    </row>
    <row r="82" spans="1:18" x14ac:dyDescent="0.2">
      <c r="A82" s="7" t="s">
        <v>30</v>
      </c>
      <c r="B82" s="56" t="s">
        <v>570</v>
      </c>
      <c r="C82" s="7" t="s">
        <v>459</v>
      </c>
      <c r="D82" s="7" t="s">
        <v>21</v>
      </c>
      <c r="E82" s="56" t="s">
        <v>17</v>
      </c>
      <c r="F82" s="56" t="s">
        <v>20</v>
      </c>
      <c r="G82" s="57">
        <v>37135</v>
      </c>
      <c r="H82" s="58">
        <v>-500000</v>
      </c>
      <c r="I82" s="59">
        <v>0.3</v>
      </c>
      <c r="J82" s="47">
        <f t="shared" si="19"/>
        <v>2.6</v>
      </c>
      <c r="K82">
        <v>0.30499999999999999</v>
      </c>
      <c r="L82" s="8">
        <v>2.2949999999999999</v>
      </c>
      <c r="M82">
        <f t="shared" si="20"/>
        <v>500000</v>
      </c>
      <c r="N82" t="str">
        <f t="shared" si="21"/>
        <v>SELL</v>
      </c>
      <c r="O82" t="str">
        <f t="shared" si="22"/>
        <v>PUT</v>
      </c>
      <c r="P82" t="str">
        <f t="shared" si="23"/>
        <v>SELL - PUT</v>
      </c>
      <c r="Q82">
        <f t="shared" si="24"/>
        <v>2.5949999999999998</v>
      </c>
      <c r="R82" s="5">
        <f t="shared" si="25"/>
        <v>0</v>
      </c>
    </row>
    <row r="83" spans="1:18" x14ac:dyDescent="0.2">
      <c r="A83" s="43" t="s">
        <v>290</v>
      </c>
      <c r="B83" s="60" t="s">
        <v>570</v>
      </c>
      <c r="C83" s="43" t="s">
        <v>533</v>
      </c>
      <c r="D83" s="43" t="s">
        <v>21</v>
      </c>
      <c r="E83" s="60" t="s">
        <v>17</v>
      </c>
      <c r="F83" s="60" t="s">
        <v>18</v>
      </c>
      <c r="G83" s="61">
        <v>37135</v>
      </c>
      <c r="H83" s="62">
        <v>-500000</v>
      </c>
      <c r="I83" s="63">
        <v>1</v>
      </c>
      <c r="J83" s="47">
        <f t="shared" si="19"/>
        <v>2.6</v>
      </c>
      <c r="K83">
        <v>0.30499999999999999</v>
      </c>
      <c r="L83" s="8">
        <v>2.2949999999999999</v>
      </c>
      <c r="M83">
        <f t="shared" si="20"/>
        <v>500000</v>
      </c>
      <c r="N83" t="str">
        <f t="shared" si="21"/>
        <v>SELL</v>
      </c>
      <c r="O83" t="str">
        <f t="shared" si="22"/>
        <v>CALL</v>
      </c>
      <c r="P83" t="str">
        <f t="shared" si="23"/>
        <v>SELL - CALL</v>
      </c>
      <c r="Q83">
        <f t="shared" si="24"/>
        <v>3.2949999999999999</v>
      </c>
      <c r="R83" s="5">
        <f t="shared" si="25"/>
        <v>0</v>
      </c>
    </row>
    <row r="84" spans="1:18" x14ac:dyDescent="0.2">
      <c r="A84" s="7" t="s">
        <v>290</v>
      </c>
      <c r="B84" s="56" t="s">
        <v>570</v>
      </c>
      <c r="C84" s="7" t="s">
        <v>460</v>
      </c>
      <c r="D84" s="7" t="s">
        <v>21</v>
      </c>
      <c r="E84" s="56" t="s">
        <v>17</v>
      </c>
      <c r="F84" s="56" t="s">
        <v>18</v>
      </c>
      <c r="G84" s="57">
        <v>37135</v>
      </c>
      <c r="H84" s="58">
        <v>-1500000</v>
      </c>
      <c r="I84" s="59">
        <v>1</v>
      </c>
      <c r="J84" s="47">
        <f t="shared" si="19"/>
        <v>2.6</v>
      </c>
      <c r="K84">
        <v>0.30499999999999999</v>
      </c>
      <c r="L84" s="8">
        <v>2.2949999999999999</v>
      </c>
      <c r="M84">
        <f t="shared" si="20"/>
        <v>1500000</v>
      </c>
      <c r="N84" t="str">
        <f t="shared" si="21"/>
        <v>SELL</v>
      </c>
      <c r="O84" t="str">
        <f t="shared" si="22"/>
        <v>CALL</v>
      </c>
      <c r="P84" t="str">
        <f t="shared" si="23"/>
        <v>SELL - CALL</v>
      </c>
      <c r="Q84">
        <f t="shared" si="24"/>
        <v>3.2949999999999999</v>
      </c>
      <c r="R84" s="5">
        <f t="shared" si="25"/>
        <v>0</v>
      </c>
    </row>
    <row r="85" spans="1:18" x14ac:dyDescent="0.2">
      <c r="A85" s="7" t="s">
        <v>37</v>
      </c>
      <c r="B85" s="56" t="s">
        <v>570</v>
      </c>
      <c r="C85" s="7" t="s">
        <v>463</v>
      </c>
      <c r="D85" s="7" t="s">
        <v>21</v>
      </c>
      <c r="E85" s="56" t="s">
        <v>17</v>
      </c>
      <c r="F85" s="56" t="s">
        <v>18</v>
      </c>
      <c r="G85" s="57">
        <v>37135</v>
      </c>
      <c r="H85" s="58">
        <v>2000000</v>
      </c>
      <c r="I85" s="59">
        <v>0.8</v>
      </c>
      <c r="J85" s="47">
        <f t="shared" si="19"/>
        <v>2.6</v>
      </c>
      <c r="K85">
        <v>0.30499999999999999</v>
      </c>
      <c r="L85" s="8">
        <v>2.2949999999999999</v>
      </c>
      <c r="M85">
        <f t="shared" si="20"/>
        <v>2000000</v>
      </c>
      <c r="N85" t="str">
        <f t="shared" si="21"/>
        <v>BUY</v>
      </c>
      <c r="O85" t="str">
        <f t="shared" si="22"/>
        <v>CALL</v>
      </c>
      <c r="P85" t="str">
        <f t="shared" si="23"/>
        <v>BUY - CALL</v>
      </c>
      <c r="Q85">
        <f t="shared" si="24"/>
        <v>3.0949999999999998</v>
      </c>
      <c r="R85" s="5">
        <f t="shared" si="25"/>
        <v>0</v>
      </c>
    </row>
    <row r="86" spans="1:18" x14ac:dyDescent="0.2">
      <c r="A86" s="7" t="s">
        <v>411</v>
      </c>
      <c r="B86" s="56" t="s">
        <v>570</v>
      </c>
      <c r="C86" s="7" t="s">
        <v>559</v>
      </c>
      <c r="D86" s="7" t="s">
        <v>21</v>
      </c>
      <c r="E86" s="56" t="s">
        <v>17</v>
      </c>
      <c r="F86" s="56" t="s">
        <v>18</v>
      </c>
      <c r="G86" s="57">
        <v>37135</v>
      </c>
      <c r="H86" s="58">
        <v>-500000</v>
      </c>
      <c r="I86" s="59">
        <v>0.5</v>
      </c>
      <c r="J86" s="47">
        <f t="shared" si="19"/>
        <v>2.6</v>
      </c>
      <c r="K86">
        <v>0.30499999999999999</v>
      </c>
      <c r="L86" s="8">
        <v>2.2949999999999999</v>
      </c>
      <c r="M86">
        <f t="shared" si="20"/>
        <v>500000</v>
      </c>
      <c r="N86" t="str">
        <f t="shared" si="21"/>
        <v>SELL</v>
      </c>
      <c r="O86" t="str">
        <f t="shared" si="22"/>
        <v>CALL</v>
      </c>
      <c r="P86" t="str">
        <f t="shared" si="23"/>
        <v>SELL - CALL</v>
      </c>
      <c r="Q86">
        <f t="shared" si="24"/>
        <v>2.7949999999999999</v>
      </c>
      <c r="R86" s="5">
        <f t="shared" si="25"/>
        <v>0</v>
      </c>
    </row>
    <row r="87" spans="1:18" x14ac:dyDescent="0.2">
      <c r="A87" s="7" t="s">
        <v>411</v>
      </c>
      <c r="B87" s="56" t="s">
        <v>570</v>
      </c>
      <c r="C87" s="7" t="s">
        <v>560</v>
      </c>
      <c r="D87" s="7" t="s">
        <v>21</v>
      </c>
      <c r="E87" s="56" t="s">
        <v>17</v>
      </c>
      <c r="F87" s="56" t="s">
        <v>18</v>
      </c>
      <c r="G87" s="57">
        <v>37135</v>
      </c>
      <c r="H87" s="58">
        <v>-500000</v>
      </c>
      <c r="I87" s="59">
        <v>0.48</v>
      </c>
      <c r="J87" s="47">
        <f t="shared" si="19"/>
        <v>2.6</v>
      </c>
      <c r="K87">
        <v>0.30499999999999999</v>
      </c>
      <c r="L87" s="8">
        <v>2.2949999999999999</v>
      </c>
      <c r="M87">
        <f t="shared" si="20"/>
        <v>500000</v>
      </c>
      <c r="N87" t="str">
        <f t="shared" si="21"/>
        <v>SELL</v>
      </c>
      <c r="O87" t="str">
        <f t="shared" si="22"/>
        <v>CALL</v>
      </c>
      <c r="P87" t="str">
        <f t="shared" si="23"/>
        <v>SELL - CALL</v>
      </c>
      <c r="Q87">
        <f t="shared" si="24"/>
        <v>2.7749999999999999</v>
      </c>
      <c r="R87" s="5">
        <f t="shared" si="25"/>
        <v>0</v>
      </c>
    </row>
    <row r="88" spans="1:18" x14ac:dyDescent="0.2">
      <c r="A88" s="7" t="s">
        <v>27</v>
      </c>
      <c r="B88" s="56" t="s">
        <v>570</v>
      </c>
      <c r="C88" s="7" t="s">
        <v>588</v>
      </c>
      <c r="D88" s="7" t="s">
        <v>21</v>
      </c>
      <c r="E88" s="56" t="s">
        <v>17</v>
      </c>
      <c r="F88" s="56" t="s">
        <v>18</v>
      </c>
      <c r="G88" s="57">
        <v>37135</v>
      </c>
      <c r="H88" s="58">
        <v>-500000</v>
      </c>
      <c r="I88" s="59">
        <v>0.48</v>
      </c>
      <c r="J88" s="47">
        <f t="shared" si="19"/>
        <v>2.6</v>
      </c>
      <c r="K88">
        <v>0.30499999999999999</v>
      </c>
      <c r="L88" s="8">
        <v>2.2949999999999999</v>
      </c>
      <c r="M88">
        <f t="shared" si="20"/>
        <v>500000</v>
      </c>
      <c r="N88" t="str">
        <f t="shared" si="21"/>
        <v>SELL</v>
      </c>
      <c r="O88" t="str">
        <f t="shared" si="22"/>
        <v>CALL</v>
      </c>
      <c r="P88" t="str">
        <f t="shared" si="23"/>
        <v>SELL - CALL</v>
      </c>
      <c r="Q88">
        <f t="shared" si="24"/>
        <v>2.7749999999999999</v>
      </c>
      <c r="R88" s="5">
        <f t="shared" si="25"/>
        <v>0</v>
      </c>
    </row>
    <row r="89" spans="1:18" x14ac:dyDescent="0.2">
      <c r="A89" s="7" t="s">
        <v>411</v>
      </c>
      <c r="B89" s="56" t="s">
        <v>570</v>
      </c>
      <c r="C89" s="7" t="s">
        <v>464</v>
      </c>
      <c r="D89" s="7" t="s">
        <v>221</v>
      </c>
      <c r="E89" s="56" t="s">
        <v>17</v>
      </c>
      <c r="F89" s="56" t="s">
        <v>18</v>
      </c>
      <c r="G89" s="57">
        <v>37135</v>
      </c>
      <c r="H89" s="58">
        <v>-600000</v>
      </c>
      <c r="I89" s="64">
        <v>0.3</v>
      </c>
      <c r="J89" s="47">
        <f t="shared" si="19"/>
        <v>2.4299999999999997</v>
      </c>
      <c r="K89">
        <v>0.13500000000000001</v>
      </c>
      <c r="L89" s="8">
        <v>2.2949999999999999</v>
      </c>
      <c r="M89">
        <f t="shared" si="20"/>
        <v>600000</v>
      </c>
      <c r="N89" t="str">
        <f t="shared" si="21"/>
        <v>SELL</v>
      </c>
      <c r="O89" t="str">
        <f t="shared" si="22"/>
        <v>CALL</v>
      </c>
      <c r="P89" t="str">
        <f t="shared" si="23"/>
        <v>SELL - CALL</v>
      </c>
      <c r="Q89">
        <f t="shared" si="24"/>
        <v>2.5949999999999998</v>
      </c>
      <c r="R89" s="5">
        <f t="shared" si="25"/>
        <v>0</v>
      </c>
    </row>
    <row r="90" spans="1:18" x14ac:dyDescent="0.2">
      <c r="A90" s="7" t="s">
        <v>411</v>
      </c>
      <c r="B90" s="56" t="s">
        <v>570</v>
      </c>
      <c r="C90" s="7" t="s">
        <v>534</v>
      </c>
      <c r="D90" s="7" t="s">
        <v>221</v>
      </c>
      <c r="E90" s="56" t="s">
        <v>17</v>
      </c>
      <c r="F90" s="56" t="s">
        <v>18</v>
      </c>
      <c r="G90" s="57">
        <v>37135</v>
      </c>
      <c r="H90" s="58">
        <v>-600000</v>
      </c>
      <c r="I90" s="59">
        <v>0.27</v>
      </c>
      <c r="J90" s="47">
        <f t="shared" si="19"/>
        <v>2.4299999999999997</v>
      </c>
      <c r="K90">
        <v>0.13500000000000001</v>
      </c>
      <c r="L90" s="8">
        <v>2.2949999999999999</v>
      </c>
      <c r="M90">
        <f t="shared" si="20"/>
        <v>600000</v>
      </c>
      <c r="N90" t="str">
        <f t="shared" si="21"/>
        <v>SELL</v>
      </c>
      <c r="O90" t="str">
        <f t="shared" si="22"/>
        <v>CALL</v>
      </c>
      <c r="P90" t="str">
        <f t="shared" si="23"/>
        <v>SELL - CALL</v>
      </c>
      <c r="Q90">
        <f t="shared" si="24"/>
        <v>2.5649999999999999</v>
      </c>
      <c r="R90" s="5">
        <f t="shared" si="25"/>
        <v>0</v>
      </c>
    </row>
    <row r="91" spans="1:18" x14ac:dyDescent="0.2">
      <c r="A91" s="7" t="s">
        <v>48</v>
      </c>
      <c r="B91" s="56" t="s">
        <v>570</v>
      </c>
      <c r="C91" s="7" t="s">
        <v>465</v>
      </c>
      <c r="D91" s="7" t="s">
        <v>22</v>
      </c>
      <c r="E91" s="56" t="s">
        <v>17</v>
      </c>
      <c r="F91" s="56" t="s">
        <v>18</v>
      </c>
      <c r="G91" s="57">
        <v>37135</v>
      </c>
      <c r="H91" s="58">
        <v>600000</v>
      </c>
      <c r="I91" s="59">
        <v>6.5000000000000002E-2</v>
      </c>
      <c r="J91" s="47">
        <f t="shared" si="19"/>
        <v>2.34</v>
      </c>
      <c r="K91">
        <v>4.4999999999999998E-2</v>
      </c>
      <c r="L91" s="8">
        <v>2.2949999999999999</v>
      </c>
      <c r="M91">
        <f t="shared" si="20"/>
        <v>600000</v>
      </c>
      <c r="N91" t="str">
        <f t="shared" si="21"/>
        <v>BUY</v>
      </c>
      <c r="O91" t="str">
        <f t="shared" si="22"/>
        <v>CALL</v>
      </c>
      <c r="P91" t="str">
        <f t="shared" si="23"/>
        <v>BUY - CALL</v>
      </c>
      <c r="Q91">
        <f t="shared" si="24"/>
        <v>2.36</v>
      </c>
      <c r="R91" s="5">
        <f t="shared" si="25"/>
        <v>0</v>
      </c>
    </row>
    <row r="92" spans="1:18" x14ac:dyDescent="0.2">
      <c r="A92" s="7" t="s">
        <v>37</v>
      </c>
      <c r="B92" s="56" t="s">
        <v>570</v>
      </c>
      <c r="C92" s="7" t="s">
        <v>466</v>
      </c>
      <c r="D92" s="7" t="s">
        <v>22</v>
      </c>
      <c r="E92" s="56" t="s">
        <v>17</v>
      </c>
      <c r="F92" s="56" t="s">
        <v>20</v>
      </c>
      <c r="G92" s="57">
        <v>37135</v>
      </c>
      <c r="H92" s="58">
        <v>-1000000</v>
      </c>
      <c r="I92" s="59">
        <v>0.05</v>
      </c>
      <c r="J92" s="47">
        <f t="shared" si="19"/>
        <v>2.34</v>
      </c>
      <c r="K92">
        <v>4.4999999999999998E-2</v>
      </c>
      <c r="L92" s="8">
        <v>2.2949999999999999</v>
      </c>
      <c r="M92">
        <f t="shared" si="20"/>
        <v>1000000</v>
      </c>
      <c r="N92" t="str">
        <f t="shared" si="21"/>
        <v>SELL</v>
      </c>
      <c r="O92" t="str">
        <f t="shared" si="22"/>
        <v>PUT</v>
      </c>
      <c r="P92" t="str">
        <f t="shared" si="23"/>
        <v>SELL - PUT</v>
      </c>
      <c r="Q92">
        <f t="shared" si="24"/>
        <v>2.3449999999999998</v>
      </c>
      <c r="R92" s="5">
        <f t="shared" si="25"/>
        <v>-4999.9999999998936</v>
      </c>
    </row>
    <row r="93" spans="1:18" x14ac:dyDescent="0.2">
      <c r="A93" s="7" t="s">
        <v>411</v>
      </c>
      <c r="B93" s="56" t="s">
        <v>570</v>
      </c>
      <c r="C93" s="7" t="s">
        <v>467</v>
      </c>
      <c r="D93" s="7" t="s">
        <v>22</v>
      </c>
      <c r="E93" s="56" t="s">
        <v>17</v>
      </c>
      <c r="F93" s="56" t="s">
        <v>18</v>
      </c>
      <c r="G93" s="57">
        <v>37135</v>
      </c>
      <c r="H93" s="58">
        <v>500000</v>
      </c>
      <c r="I93" s="59">
        <v>0.2</v>
      </c>
      <c r="J93" s="47">
        <f t="shared" si="19"/>
        <v>2.34</v>
      </c>
      <c r="K93">
        <v>4.4999999999999998E-2</v>
      </c>
      <c r="L93" s="8">
        <v>2.2949999999999999</v>
      </c>
      <c r="M93">
        <f t="shared" si="20"/>
        <v>500000</v>
      </c>
      <c r="N93" t="str">
        <f t="shared" si="21"/>
        <v>BUY</v>
      </c>
      <c r="O93" t="str">
        <f t="shared" si="22"/>
        <v>CALL</v>
      </c>
      <c r="P93" t="str">
        <f t="shared" si="23"/>
        <v>BUY - CALL</v>
      </c>
      <c r="Q93">
        <f t="shared" si="24"/>
        <v>2.4950000000000001</v>
      </c>
      <c r="R93" s="5">
        <f t="shared" si="25"/>
        <v>0</v>
      </c>
    </row>
    <row r="94" spans="1:18" x14ac:dyDescent="0.2">
      <c r="A94" s="7" t="s">
        <v>411</v>
      </c>
      <c r="B94" s="56" t="s">
        <v>570</v>
      </c>
      <c r="C94" s="7" t="s">
        <v>468</v>
      </c>
      <c r="D94" s="7" t="s">
        <v>22</v>
      </c>
      <c r="E94" s="56" t="s">
        <v>17</v>
      </c>
      <c r="F94" s="56" t="s">
        <v>18</v>
      </c>
      <c r="G94" s="57">
        <v>37135</v>
      </c>
      <c r="H94" s="58">
        <v>-1000000</v>
      </c>
      <c r="I94" s="59">
        <v>0.2</v>
      </c>
      <c r="J94" s="47">
        <f t="shared" si="19"/>
        <v>2.34</v>
      </c>
      <c r="K94">
        <v>4.4999999999999998E-2</v>
      </c>
      <c r="L94" s="8">
        <v>2.2949999999999999</v>
      </c>
      <c r="M94">
        <f t="shared" si="20"/>
        <v>1000000</v>
      </c>
      <c r="N94" t="str">
        <f t="shared" si="21"/>
        <v>SELL</v>
      </c>
      <c r="O94" t="str">
        <f t="shared" si="22"/>
        <v>CALL</v>
      </c>
      <c r="P94" t="str">
        <f t="shared" si="23"/>
        <v>SELL - CALL</v>
      </c>
      <c r="Q94">
        <f t="shared" si="24"/>
        <v>2.4950000000000001</v>
      </c>
      <c r="R94" s="5">
        <f t="shared" si="25"/>
        <v>0</v>
      </c>
    </row>
    <row r="95" spans="1:18" x14ac:dyDescent="0.2">
      <c r="A95" s="7" t="s">
        <v>38</v>
      </c>
      <c r="B95" s="56" t="s">
        <v>570</v>
      </c>
      <c r="C95" s="7" t="s">
        <v>469</v>
      </c>
      <c r="D95" s="7" t="s">
        <v>22</v>
      </c>
      <c r="E95" s="56" t="s">
        <v>17</v>
      </c>
      <c r="F95" s="56" t="s">
        <v>18</v>
      </c>
      <c r="G95" s="57">
        <v>37135</v>
      </c>
      <c r="H95" s="58">
        <v>600000</v>
      </c>
      <c r="I95" s="59">
        <v>0.2</v>
      </c>
      <c r="J95" s="47">
        <f t="shared" si="19"/>
        <v>2.34</v>
      </c>
      <c r="K95">
        <v>4.4999999999999998E-2</v>
      </c>
      <c r="L95" s="8">
        <v>2.2949999999999999</v>
      </c>
      <c r="M95">
        <f t="shared" si="20"/>
        <v>600000</v>
      </c>
      <c r="N95" t="str">
        <f t="shared" si="21"/>
        <v>BUY</v>
      </c>
      <c r="O95" t="str">
        <f t="shared" si="22"/>
        <v>CALL</v>
      </c>
      <c r="P95" t="str">
        <f t="shared" si="23"/>
        <v>BUY - CALL</v>
      </c>
      <c r="Q95">
        <f t="shared" si="24"/>
        <v>2.4950000000000001</v>
      </c>
      <c r="R95" s="5">
        <f t="shared" si="25"/>
        <v>0</v>
      </c>
    </row>
    <row r="96" spans="1:18" x14ac:dyDescent="0.2">
      <c r="A96" s="7" t="s">
        <v>51</v>
      </c>
      <c r="B96" s="56" t="s">
        <v>570</v>
      </c>
      <c r="C96" s="7" t="s">
        <v>470</v>
      </c>
      <c r="D96" s="7" t="s">
        <v>22</v>
      </c>
      <c r="E96" s="56" t="s">
        <v>17</v>
      </c>
      <c r="F96" s="56" t="s">
        <v>18</v>
      </c>
      <c r="G96" s="57">
        <v>37135</v>
      </c>
      <c r="H96" s="58">
        <v>-600000</v>
      </c>
      <c r="I96" s="59">
        <v>0.25</v>
      </c>
      <c r="J96" s="47">
        <f t="shared" si="19"/>
        <v>2.34</v>
      </c>
      <c r="K96">
        <v>4.4999999999999998E-2</v>
      </c>
      <c r="L96" s="8">
        <v>2.2949999999999999</v>
      </c>
      <c r="M96">
        <f t="shared" si="20"/>
        <v>600000</v>
      </c>
      <c r="N96" t="str">
        <f t="shared" si="21"/>
        <v>SELL</v>
      </c>
      <c r="O96" t="str">
        <f t="shared" si="22"/>
        <v>CALL</v>
      </c>
      <c r="P96" t="str">
        <f t="shared" si="23"/>
        <v>SELL - CALL</v>
      </c>
      <c r="Q96">
        <f t="shared" si="24"/>
        <v>2.5449999999999999</v>
      </c>
      <c r="R96" s="5">
        <f t="shared" si="25"/>
        <v>0</v>
      </c>
    </row>
    <row r="97" spans="1:18" x14ac:dyDescent="0.2">
      <c r="A97" s="7" t="s">
        <v>38</v>
      </c>
      <c r="B97" s="56" t="s">
        <v>570</v>
      </c>
      <c r="C97" s="7" t="s">
        <v>471</v>
      </c>
      <c r="D97" s="7" t="s">
        <v>22</v>
      </c>
      <c r="E97" s="56" t="s">
        <v>17</v>
      </c>
      <c r="F97" s="56" t="s">
        <v>18</v>
      </c>
      <c r="G97" s="57">
        <v>37135</v>
      </c>
      <c r="H97" s="58">
        <v>600000</v>
      </c>
      <c r="I97" s="59">
        <v>0.25</v>
      </c>
      <c r="J97" s="47">
        <f t="shared" si="19"/>
        <v>2.34</v>
      </c>
      <c r="K97">
        <v>4.4999999999999998E-2</v>
      </c>
      <c r="L97" s="8">
        <v>2.2949999999999999</v>
      </c>
      <c r="M97">
        <f t="shared" si="20"/>
        <v>600000</v>
      </c>
      <c r="N97" t="str">
        <f t="shared" si="21"/>
        <v>BUY</v>
      </c>
      <c r="O97" t="str">
        <f t="shared" si="22"/>
        <v>CALL</v>
      </c>
      <c r="P97" t="str">
        <f t="shared" si="23"/>
        <v>BUY - CALL</v>
      </c>
      <c r="Q97">
        <f t="shared" si="24"/>
        <v>2.5449999999999999</v>
      </c>
      <c r="R97" s="5">
        <f t="shared" si="25"/>
        <v>0</v>
      </c>
    </row>
    <row r="98" spans="1:18" x14ac:dyDescent="0.2">
      <c r="A98" s="7" t="s">
        <v>38</v>
      </c>
      <c r="B98" s="56" t="s">
        <v>570</v>
      </c>
      <c r="C98" s="7" t="s">
        <v>472</v>
      </c>
      <c r="D98" s="7" t="s">
        <v>22</v>
      </c>
      <c r="E98" s="56" t="s">
        <v>17</v>
      </c>
      <c r="F98" s="56" t="s">
        <v>18</v>
      </c>
      <c r="G98" s="57">
        <v>37135</v>
      </c>
      <c r="H98" s="58">
        <v>500000</v>
      </c>
      <c r="I98" s="59">
        <v>0.2</v>
      </c>
      <c r="J98" s="47">
        <f t="shared" si="19"/>
        <v>2.34</v>
      </c>
      <c r="K98">
        <v>4.4999999999999998E-2</v>
      </c>
      <c r="L98" s="8">
        <v>2.2949999999999999</v>
      </c>
      <c r="M98">
        <f t="shared" si="20"/>
        <v>500000</v>
      </c>
      <c r="N98" t="str">
        <f t="shared" si="21"/>
        <v>BUY</v>
      </c>
      <c r="O98" t="str">
        <f t="shared" si="22"/>
        <v>CALL</v>
      </c>
      <c r="P98" t="str">
        <f t="shared" si="23"/>
        <v>BUY - CALL</v>
      </c>
      <c r="Q98">
        <f t="shared" si="24"/>
        <v>2.4950000000000001</v>
      </c>
      <c r="R98" s="5">
        <f t="shared" si="25"/>
        <v>0</v>
      </c>
    </row>
    <row r="99" spans="1:18" x14ac:dyDescent="0.2">
      <c r="A99" s="7" t="s">
        <v>38</v>
      </c>
      <c r="B99" s="56" t="s">
        <v>570</v>
      </c>
      <c r="C99" s="7" t="s">
        <v>474</v>
      </c>
      <c r="D99" s="7" t="s">
        <v>22</v>
      </c>
      <c r="E99" s="56" t="s">
        <v>17</v>
      </c>
      <c r="F99" s="56" t="s">
        <v>18</v>
      </c>
      <c r="G99" s="57">
        <v>37135</v>
      </c>
      <c r="H99" s="58">
        <v>-600000</v>
      </c>
      <c r="I99" s="59">
        <v>0.15</v>
      </c>
      <c r="J99" s="47">
        <f t="shared" si="19"/>
        <v>2.34</v>
      </c>
      <c r="K99">
        <v>4.4999999999999998E-2</v>
      </c>
      <c r="L99" s="8">
        <v>2.2949999999999999</v>
      </c>
      <c r="M99">
        <f t="shared" si="20"/>
        <v>600000</v>
      </c>
      <c r="N99" t="str">
        <f t="shared" si="21"/>
        <v>SELL</v>
      </c>
      <c r="O99" t="str">
        <f t="shared" si="22"/>
        <v>CALL</v>
      </c>
      <c r="P99" t="str">
        <f t="shared" si="23"/>
        <v>SELL - CALL</v>
      </c>
      <c r="Q99">
        <f t="shared" si="24"/>
        <v>2.4449999999999998</v>
      </c>
      <c r="R99" s="5">
        <f t="shared" si="25"/>
        <v>0</v>
      </c>
    </row>
    <row r="100" spans="1:18" x14ac:dyDescent="0.2">
      <c r="A100" s="7" t="s">
        <v>38</v>
      </c>
      <c r="B100" s="56" t="s">
        <v>570</v>
      </c>
      <c r="C100" s="7" t="s">
        <v>475</v>
      </c>
      <c r="D100" s="7" t="s">
        <v>22</v>
      </c>
      <c r="E100" s="56" t="s">
        <v>17</v>
      </c>
      <c r="F100" s="56" t="s">
        <v>20</v>
      </c>
      <c r="G100" s="57">
        <v>37135</v>
      </c>
      <c r="H100" s="58">
        <v>-300000</v>
      </c>
      <c r="I100" s="59">
        <v>0.08</v>
      </c>
      <c r="J100" s="47">
        <f t="shared" si="19"/>
        <v>2.34</v>
      </c>
      <c r="K100">
        <v>4.4999999999999998E-2</v>
      </c>
      <c r="L100" s="8">
        <v>2.2949999999999999</v>
      </c>
      <c r="M100">
        <f t="shared" si="20"/>
        <v>300000</v>
      </c>
      <c r="N100" t="str">
        <f t="shared" si="21"/>
        <v>SELL</v>
      </c>
      <c r="O100" t="str">
        <f t="shared" si="22"/>
        <v>PUT</v>
      </c>
      <c r="P100" t="str">
        <f t="shared" si="23"/>
        <v>SELL - PUT</v>
      </c>
      <c r="Q100">
        <f t="shared" si="24"/>
        <v>2.375</v>
      </c>
      <c r="R100" s="5">
        <f t="shared" si="25"/>
        <v>-10500.000000000042</v>
      </c>
    </row>
    <row r="101" spans="1:18" x14ac:dyDescent="0.2">
      <c r="A101" s="7" t="s">
        <v>38</v>
      </c>
      <c r="B101" s="56" t="s">
        <v>570</v>
      </c>
      <c r="C101" s="7" t="s">
        <v>476</v>
      </c>
      <c r="D101" s="7" t="s">
        <v>22</v>
      </c>
      <c r="E101" s="56" t="s">
        <v>17</v>
      </c>
      <c r="F101" s="56" t="s">
        <v>20</v>
      </c>
      <c r="G101" s="57">
        <v>37135</v>
      </c>
      <c r="H101" s="58">
        <v>1000000</v>
      </c>
      <c r="I101" s="59">
        <v>0.12</v>
      </c>
      <c r="J101" s="47">
        <f t="shared" si="19"/>
        <v>2.34</v>
      </c>
      <c r="K101">
        <v>4.4999999999999998E-2</v>
      </c>
      <c r="L101" s="8">
        <v>2.2949999999999999</v>
      </c>
      <c r="M101">
        <f t="shared" si="20"/>
        <v>1000000</v>
      </c>
      <c r="N101" t="str">
        <f t="shared" si="21"/>
        <v>BUY</v>
      </c>
      <c r="O101" t="str">
        <f t="shared" si="22"/>
        <v>PUT</v>
      </c>
      <c r="P101" t="str">
        <f t="shared" si="23"/>
        <v>BUY - PUT</v>
      </c>
      <c r="Q101">
        <f t="shared" si="24"/>
        <v>2.415</v>
      </c>
      <c r="R101" s="5">
        <f t="shared" si="25"/>
        <v>75000.000000000175</v>
      </c>
    </row>
    <row r="102" spans="1:18" x14ac:dyDescent="0.2">
      <c r="A102" s="7" t="s">
        <v>411</v>
      </c>
      <c r="B102" s="56" t="s">
        <v>570</v>
      </c>
      <c r="C102" s="7" t="s">
        <v>535</v>
      </c>
      <c r="D102" s="7" t="s">
        <v>22</v>
      </c>
      <c r="E102" s="56" t="s">
        <v>17</v>
      </c>
      <c r="F102" s="56" t="s">
        <v>18</v>
      </c>
      <c r="G102" s="57">
        <v>37135</v>
      </c>
      <c r="H102" s="58">
        <v>-150000</v>
      </c>
      <c r="I102" s="59">
        <v>0.18</v>
      </c>
      <c r="J102" s="47">
        <f t="shared" si="19"/>
        <v>2.34</v>
      </c>
      <c r="K102">
        <v>4.4999999999999998E-2</v>
      </c>
      <c r="L102" s="8">
        <v>2.2949999999999999</v>
      </c>
      <c r="M102">
        <f t="shared" si="20"/>
        <v>150000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2.4750000000000001</v>
      </c>
      <c r="R102" s="5">
        <f t="shared" si="25"/>
        <v>0</v>
      </c>
    </row>
    <row r="103" spans="1:18" x14ac:dyDescent="0.2">
      <c r="A103" s="7" t="s">
        <v>51</v>
      </c>
      <c r="B103" s="56" t="s">
        <v>570</v>
      </c>
      <c r="C103" s="7" t="s">
        <v>536</v>
      </c>
      <c r="D103" s="7" t="s">
        <v>22</v>
      </c>
      <c r="E103" s="56" t="s">
        <v>17</v>
      </c>
      <c r="F103" s="56" t="s">
        <v>18</v>
      </c>
      <c r="G103" s="57">
        <v>37135</v>
      </c>
      <c r="H103" s="58">
        <v>150000</v>
      </c>
      <c r="I103" s="59">
        <v>0.18</v>
      </c>
      <c r="J103" s="47">
        <f t="shared" si="19"/>
        <v>2.34</v>
      </c>
      <c r="K103">
        <v>4.4999999999999998E-2</v>
      </c>
      <c r="L103" s="8">
        <v>2.2949999999999999</v>
      </c>
      <c r="M103">
        <f t="shared" si="20"/>
        <v>150000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2.4750000000000001</v>
      </c>
      <c r="R103" s="5">
        <f t="shared" si="25"/>
        <v>0</v>
      </c>
    </row>
    <row r="104" spans="1:18" x14ac:dyDescent="0.2">
      <c r="A104" s="7" t="s">
        <v>38</v>
      </c>
      <c r="B104" s="56" t="s">
        <v>570</v>
      </c>
      <c r="C104" s="7" t="s">
        <v>537</v>
      </c>
      <c r="D104" s="7" t="s">
        <v>22</v>
      </c>
      <c r="E104" s="56" t="s">
        <v>17</v>
      </c>
      <c r="F104" s="56" t="s">
        <v>20</v>
      </c>
      <c r="G104" s="57">
        <v>37135</v>
      </c>
      <c r="H104" s="58">
        <v>1000000</v>
      </c>
      <c r="I104" s="59">
        <v>0.1</v>
      </c>
      <c r="J104" s="47">
        <f t="shared" si="19"/>
        <v>2.34</v>
      </c>
      <c r="K104">
        <v>4.4999999999999998E-2</v>
      </c>
      <c r="L104" s="8">
        <v>2.2949999999999999</v>
      </c>
      <c r="M104">
        <f t="shared" si="20"/>
        <v>1000000</v>
      </c>
      <c r="N104" t="str">
        <f t="shared" si="21"/>
        <v>BUY</v>
      </c>
      <c r="O104" t="str">
        <f t="shared" si="22"/>
        <v>PUT</v>
      </c>
      <c r="P104" t="str">
        <f t="shared" si="23"/>
        <v>BUY - PUT</v>
      </c>
      <c r="Q104">
        <f t="shared" si="24"/>
        <v>2.395</v>
      </c>
      <c r="R104" s="5">
        <f t="shared" si="25"/>
        <v>55000.00000000016</v>
      </c>
    </row>
    <row r="105" spans="1:18" x14ac:dyDescent="0.2">
      <c r="A105" s="7" t="s">
        <v>38</v>
      </c>
      <c r="B105" s="56" t="s">
        <v>570</v>
      </c>
      <c r="C105" s="7" t="s">
        <v>561</v>
      </c>
      <c r="D105" s="7" t="s">
        <v>22</v>
      </c>
      <c r="E105" s="56" t="s">
        <v>17</v>
      </c>
      <c r="F105" s="56" t="s">
        <v>18</v>
      </c>
      <c r="G105" s="57">
        <v>37135</v>
      </c>
      <c r="H105" s="58">
        <v>-2000000</v>
      </c>
      <c r="I105" s="59">
        <v>0.105</v>
      </c>
      <c r="J105" s="47">
        <f t="shared" si="19"/>
        <v>2.34</v>
      </c>
      <c r="K105">
        <v>4.4999999999999998E-2</v>
      </c>
      <c r="L105" s="8">
        <v>2.2949999999999999</v>
      </c>
      <c r="M105">
        <f t="shared" si="20"/>
        <v>2000000</v>
      </c>
      <c r="N105" t="str">
        <f t="shared" si="21"/>
        <v>SELL</v>
      </c>
      <c r="O105" t="str">
        <f t="shared" si="22"/>
        <v>CALL</v>
      </c>
      <c r="P105" t="str">
        <f t="shared" si="23"/>
        <v>SELL - CALL</v>
      </c>
      <c r="Q105">
        <f t="shared" si="24"/>
        <v>2.4</v>
      </c>
      <c r="R105" s="5">
        <f t="shared" si="25"/>
        <v>0</v>
      </c>
    </row>
    <row r="106" spans="1:18" x14ac:dyDescent="0.2">
      <c r="A106" s="7" t="s">
        <v>591</v>
      </c>
      <c r="B106" s="56" t="s">
        <v>570</v>
      </c>
      <c r="C106" s="7" t="s">
        <v>592</v>
      </c>
      <c r="D106" s="7" t="s">
        <v>593</v>
      </c>
      <c r="E106" s="56" t="s">
        <v>17</v>
      </c>
      <c r="F106" s="56" t="s">
        <v>18</v>
      </c>
      <c r="G106" s="57">
        <v>37135</v>
      </c>
      <c r="H106" s="58">
        <v>-170000</v>
      </c>
      <c r="I106" s="59">
        <v>5.75</v>
      </c>
      <c r="J106" s="47">
        <f t="shared" si="19"/>
        <v>2.44</v>
      </c>
      <c r="K106">
        <v>0.14499999999999999</v>
      </c>
      <c r="L106" s="8">
        <v>2.2949999999999999</v>
      </c>
      <c r="M106">
        <f t="shared" ref="M106:M137" si="26">ABS(H106)</f>
        <v>170000</v>
      </c>
      <c r="N106" t="str">
        <f t="shared" ref="N106:N137" si="27">IF(H106&gt;0,"BUY","SELL")</f>
        <v>SELL</v>
      </c>
      <c r="O106" t="str">
        <f t="shared" ref="O106:O137" si="28">IF(F106="C","CALL","PUT")</f>
        <v>CALL</v>
      </c>
      <c r="P106" t="str">
        <f t="shared" ref="P106:P137" si="29">CONCATENATE(N106," - ",O106)</f>
        <v>SELL - CALL</v>
      </c>
      <c r="Q106">
        <f t="shared" ref="Q106:Q137" si="30">I106+L106</f>
        <v>8.0449999999999999</v>
      </c>
      <c r="R106" s="5">
        <f t="shared" ref="R106:R137" si="31">IF(P106="SELL - PUT",IF(J106-Q106&gt;0,0,(J106-Q106)*M106),IF(P106="BUY - CALL",IF(Q106-J106&gt;0,0,(J106-Q106)*M106),IF(P106="SELL - CALL",IF(Q106-J106&gt;0,0,(Q106-J106)*M106),IF(P106="BUY - PUT",IF(J106-Q106&gt;0,0,(Q106-J106)*M106)))))</f>
        <v>0</v>
      </c>
    </row>
    <row r="107" spans="1:18" x14ac:dyDescent="0.2">
      <c r="A107" s="7" t="s">
        <v>290</v>
      </c>
      <c r="B107" s="56" t="s">
        <v>570</v>
      </c>
      <c r="C107" s="7" t="s">
        <v>477</v>
      </c>
      <c r="D107" s="7" t="s">
        <v>35</v>
      </c>
      <c r="E107" s="56" t="s">
        <v>17</v>
      </c>
      <c r="F107" s="56" t="s">
        <v>18</v>
      </c>
      <c r="G107" s="57">
        <v>37135</v>
      </c>
      <c r="H107" s="58">
        <v>-500000</v>
      </c>
      <c r="I107" s="59">
        <v>1.5</v>
      </c>
      <c r="J107" s="47">
        <f t="shared" si="19"/>
        <v>2.65</v>
      </c>
      <c r="K107">
        <v>0.35499999999999998</v>
      </c>
      <c r="L107" s="8">
        <v>2.2949999999999999</v>
      </c>
      <c r="M107">
        <f t="shared" si="26"/>
        <v>500000</v>
      </c>
      <c r="N107" t="str">
        <f t="shared" si="27"/>
        <v>SELL</v>
      </c>
      <c r="O107" t="str">
        <f t="shared" si="28"/>
        <v>CALL</v>
      </c>
      <c r="P107" t="str">
        <f t="shared" si="29"/>
        <v>SELL - CALL</v>
      </c>
      <c r="Q107">
        <f t="shared" si="30"/>
        <v>3.7949999999999999</v>
      </c>
      <c r="R107" s="5">
        <f t="shared" si="31"/>
        <v>0</v>
      </c>
    </row>
    <row r="108" spans="1:18" x14ac:dyDescent="0.2">
      <c r="A108" s="7" t="s">
        <v>290</v>
      </c>
      <c r="B108" s="56" t="s">
        <v>570</v>
      </c>
      <c r="C108" s="7" t="s">
        <v>478</v>
      </c>
      <c r="D108" s="7" t="s">
        <v>35</v>
      </c>
      <c r="E108" s="56" t="s">
        <v>17</v>
      </c>
      <c r="F108" s="56" t="s">
        <v>18</v>
      </c>
      <c r="G108" s="57">
        <v>37135</v>
      </c>
      <c r="H108" s="58">
        <v>-500000</v>
      </c>
      <c r="I108" s="59">
        <v>1.5</v>
      </c>
      <c r="J108" s="47">
        <f t="shared" si="19"/>
        <v>2.65</v>
      </c>
      <c r="K108">
        <v>0.35499999999999998</v>
      </c>
      <c r="L108" s="8">
        <v>2.2949999999999999</v>
      </c>
      <c r="M108">
        <f t="shared" si="26"/>
        <v>500000</v>
      </c>
      <c r="N108" t="str">
        <f t="shared" si="27"/>
        <v>SELL</v>
      </c>
      <c r="O108" t="str">
        <f t="shared" si="28"/>
        <v>CALL</v>
      </c>
      <c r="P108" t="str">
        <f t="shared" si="29"/>
        <v>SELL - CALL</v>
      </c>
      <c r="Q108">
        <f t="shared" si="30"/>
        <v>3.7949999999999999</v>
      </c>
      <c r="R108" s="5">
        <f t="shared" si="31"/>
        <v>0</v>
      </c>
    </row>
    <row r="109" spans="1:18" x14ac:dyDescent="0.2">
      <c r="A109" s="7" t="s">
        <v>290</v>
      </c>
      <c r="B109" s="56" t="s">
        <v>570</v>
      </c>
      <c r="C109" s="7" t="s">
        <v>479</v>
      </c>
      <c r="D109" s="7" t="s">
        <v>35</v>
      </c>
      <c r="E109" s="56" t="s">
        <v>17</v>
      </c>
      <c r="F109" s="56" t="s">
        <v>18</v>
      </c>
      <c r="G109" s="57">
        <v>37135</v>
      </c>
      <c r="H109" s="58">
        <v>-500000</v>
      </c>
      <c r="I109" s="59">
        <v>1.5</v>
      </c>
      <c r="J109" s="47">
        <f t="shared" si="19"/>
        <v>2.65</v>
      </c>
      <c r="K109">
        <v>0.35499999999999998</v>
      </c>
      <c r="L109" s="8">
        <v>2.2949999999999999</v>
      </c>
      <c r="M109">
        <f t="shared" si="26"/>
        <v>500000</v>
      </c>
      <c r="N109" t="str">
        <f t="shared" si="27"/>
        <v>SELL</v>
      </c>
      <c r="O109" t="str">
        <f t="shared" si="28"/>
        <v>CALL</v>
      </c>
      <c r="P109" t="str">
        <f t="shared" si="29"/>
        <v>SELL - CALL</v>
      </c>
      <c r="Q109">
        <f t="shared" si="30"/>
        <v>3.7949999999999999</v>
      </c>
      <c r="R109" s="5">
        <f t="shared" si="31"/>
        <v>0</v>
      </c>
    </row>
    <row r="110" spans="1:18" x14ac:dyDescent="0.2">
      <c r="A110" s="7" t="s">
        <v>290</v>
      </c>
      <c r="B110" s="56" t="s">
        <v>570</v>
      </c>
      <c r="C110" s="7" t="s">
        <v>480</v>
      </c>
      <c r="D110" s="7" t="s">
        <v>35</v>
      </c>
      <c r="E110" s="56" t="s">
        <v>17</v>
      </c>
      <c r="F110" s="56" t="s">
        <v>18</v>
      </c>
      <c r="G110" s="57">
        <v>37135</v>
      </c>
      <c r="H110" s="58">
        <v>500000</v>
      </c>
      <c r="I110" s="59">
        <v>1</v>
      </c>
      <c r="J110" s="47">
        <f t="shared" si="19"/>
        <v>2.65</v>
      </c>
      <c r="K110">
        <v>0.35499999999999998</v>
      </c>
      <c r="L110" s="8">
        <v>2.2949999999999999</v>
      </c>
      <c r="M110">
        <f t="shared" si="26"/>
        <v>500000</v>
      </c>
      <c r="N110" t="str">
        <f t="shared" si="27"/>
        <v>BUY</v>
      </c>
      <c r="O110" t="str">
        <f t="shared" si="28"/>
        <v>CALL</v>
      </c>
      <c r="P110" t="str">
        <f t="shared" si="29"/>
        <v>BUY - CALL</v>
      </c>
      <c r="Q110">
        <f t="shared" si="30"/>
        <v>3.2949999999999999</v>
      </c>
      <c r="R110" s="5">
        <f t="shared" si="31"/>
        <v>0</v>
      </c>
    </row>
    <row r="111" spans="1:18" x14ac:dyDescent="0.2">
      <c r="A111" s="7" t="s">
        <v>290</v>
      </c>
      <c r="B111" s="56" t="s">
        <v>570</v>
      </c>
      <c r="C111" s="7" t="s">
        <v>481</v>
      </c>
      <c r="D111" s="7" t="s">
        <v>35</v>
      </c>
      <c r="E111" s="56" t="s">
        <v>17</v>
      </c>
      <c r="F111" s="56" t="s">
        <v>18</v>
      </c>
      <c r="G111" s="57">
        <v>37135</v>
      </c>
      <c r="H111" s="58">
        <v>1000000</v>
      </c>
      <c r="I111" s="59">
        <v>1.5</v>
      </c>
      <c r="J111" s="47">
        <f t="shared" si="19"/>
        <v>2.65</v>
      </c>
      <c r="K111">
        <v>0.35499999999999998</v>
      </c>
      <c r="L111" s="8">
        <v>2.2949999999999999</v>
      </c>
      <c r="M111">
        <f t="shared" si="26"/>
        <v>1000000</v>
      </c>
      <c r="N111" t="str">
        <f t="shared" si="27"/>
        <v>BUY</v>
      </c>
      <c r="O111" t="str">
        <f t="shared" si="28"/>
        <v>CALL</v>
      </c>
      <c r="P111" t="str">
        <f t="shared" si="29"/>
        <v>BUY - CALL</v>
      </c>
      <c r="Q111">
        <f t="shared" si="30"/>
        <v>3.7949999999999999</v>
      </c>
      <c r="R111" s="5">
        <f t="shared" si="31"/>
        <v>0</v>
      </c>
    </row>
    <row r="112" spans="1:18" x14ac:dyDescent="0.2">
      <c r="A112" s="7" t="s">
        <v>290</v>
      </c>
      <c r="B112" s="56" t="s">
        <v>570</v>
      </c>
      <c r="C112" s="7" t="s">
        <v>482</v>
      </c>
      <c r="D112" s="7" t="s">
        <v>35</v>
      </c>
      <c r="E112" s="56" t="s">
        <v>17</v>
      </c>
      <c r="F112" s="56" t="s">
        <v>18</v>
      </c>
      <c r="G112" s="57">
        <v>37135</v>
      </c>
      <c r="H112" s="58">
        <v>-500000</v>
      </c>
      <c r="I112" s="59">
        <v>1.5</v>
      </c>
      <c r="J112" s="47">
        <f t="shared" si="19"/>
        <v>2.65</v>
      </c>
      <c r="K112">
        <v>0.35499999999999998</v>
      </c>
      <c r="L112" s="8">
        <v>2.2949999999999999</v>
      </c>
      <c r="M112" s="50">
        <f t="shared" si="26"/>
        <v>500000</v>
      </c>
      <c r="N112" s="49" t="str">
        <f t="shared" si="27"/>
        <v>SELL</v>
      </c>
      <c r="O112" s="49" t="str">
        <f t="shared" si="28"/>
        <v>CALL</v>
      </c>
      <c r="P112" s="49" t="str">
        <f t="shared" si="29"/>
        <v>SELL - CALL</v>
      </c>
      <c r="Q112" s="49">
        <f t="shared" si="30"/>
        <v>3.7949999999999999</v>
      </c>
      <c r="R112" s="5">
        <f t="shared" si="31"/>
        <v>0</v>
      </c>
    </row>
    <row r="113" spans="1:18" x14ac:dyDescent="0.2">
      <c r="A113" s="7" t="s">
        <v>290</v>
      </c>
      <c r="B113" s="56" t="s">
        <v>570</v>
      </c>
      <c r="C113" s="7" t="s">
        <v>483</v>
      </c>
      <c r="D113" s="7" t="s">
        <v>35</v>
      </c>
      <c r="E113" s="56" t="s">
        <v>17</v>
      </c>
      <c r="F113" s="56" t="s">
        <v>18</v>
      </c>
      <c r="G113" s="57">
        <v>37135</v>
      </c>
      <c r="H113" s="58">
        <v>700000</v>
      </c>
      <c r="I113" s="59">
        <v>2</v>
      </c>
      <c r="J113" s="47">
        <f t="shared" si="19"/>
        <v>2.65</v>
      </c>
      <c r="K113">
        <v>0.35499999999999998</v>
      </c>
      <c r="L113" s="8">
        <v>2.2949999999999999</v>
      </c>
      <c r="M113" s="50">
        <f t="shared" si="26"/>
        <v>700000</v>
      </c>
      <c r="N113" s="49" t="str">
        <f t="shared" si="27"/>
        <v>BUY</v>
      </c>
      <c r="O113" s="49" t="str">
        <f t="shared" si="28"/>
        <v>CALL</v>
      </c>
      <c r="P113" s="49" t="str">
        <f t="shared" si="29"/>
        <v>BUY - CALL</v>
      </c>
      <c r="Q113" s="49">
        <f t="shared" si="30"/>
        <v>4.2949999999999999</v>
      </c>
      <c r="R113" s="5">
        <f t="shared" si="31"/>
        <v>0</v>
      </c>
    </row>
    <row r="114" spans="1:18" x14ac:dyDescent="0.2">
      <c r="A114" s="7" t="s">
        <v>48</v>
      </c>
      <c r="B114" s="56" t="s">
        <v>570</v>
      </c>
      <c r="C114" s="7" t="s">
        <v>594</v>
      </c>
      <c r="D114" s="7" t="s">
        <v>35</v>
      </c>
      <c r="E114" s="56" t="s">
        <v>17</v>
      </c>
      <c r="F114" s="56" t="s">
        <v>20</v>
      </c>
      <c r="G114" s="57">
        <v>37135</v>
      </c>
      <c r="H114" s="58">
        <v>300000</v>
      </c>
      <c r="I114" s="59">
        <v>1</v>
      </c>
      <c r="J114" s="47">
        <f t="shared" si="19"/>
        <v>2.65</v>
      </c>
      <c r="K114">
        <v>0.35499999999999998</v>
      </c>
      <c r="L114" s="8">
        <v>2.2949999999999999</v>
      </c>
      <c r="M114" s="50">
        <f t="shared" si="26"/>
        <v>300000</v>
      </c>
      <c r="N114" s="49" t="str">
        <f t="shared" si="27"/>
        <v>BUY</v>
      </c>
      <c r="O114" s="49" t="str">
        <f t="shared" si="28"/>
        <v>PUT</v>
      </c>
      <c r="P114" s="49" t="str">
        <f t="shared" si="29"/>
        <v>BUY - PUT</v>
      </c>
      <c r="Q114" s="49">
        <f t="shared" si="30"/>
        <v>3.2949999999999999</v>
      </c>
      <c r="R114" s="5">
        <f t="shared" si="31"/>
        <v>193500</v>
      </c>
    </row>
    <row r="115" spans="1:18" x14ac:dyDescent="0.2">
      <c r="A115" s="7" t="s">
        <v>47</v>
      </c>
      <c r="B115" s="56" t="s">
        <v>570</v>
      </c>
      <c r="C115" s="7" t="s">
        <v>595</v>
      </c>
      <c r="D115" s="7" t="s">
        <v>35</v>
      </c>
      <c r="E115" s="56" t="s">
        <v>17</v>
      </c>
      <c r="F115" s="56" t="s">
        <v>18</v>
      </c>
      <c r="G115" s="57">
        <v>37135</v>
      </c>
      <c r="H115" s="58">
        <v>-300000</v>
      </c>
      <c r="I115" s="64">
        <v>2.25</v>
      </c>
      <c r="J115" s="47">
        <f t="shared" si="19"/>
        <v>2.65</v>
      </c>
      <c r="K115">
        <v>0.35499999999999998</v>
      </c>
      <c r="L115" s="8">
        <v>2.2949999999999999</v>
      </c>
      <c r="M115" s="50">
        <f t="shared" si="26"/>
        <v>300000</v>
      </c>
      <c r="N115" s="49" t="str">
        <f t="shared" si="27"/>
        <v>SELL</v>
      </c>
      <c r="O115" s="49" t="str">
        <f t="shared" si="28"/>
        <v>CALL</v>
      </c>
      <c r="P115" s="49" t="str">
        <f t="shared" si="29"/>
        <v>SELL - CALL</v>
      </c>
      <c r="Q115" s="49">
        <f t="shared" si="30"/>
        <v>4.5449999999999999</v>
      </c>
      <c r="R115" s="5">
        <f t="shared" si="31"/>
        <v>0</v>
      </c>
    </row>
    <row r="116" spans="1:18" x14ac:dyDescent="0.2">
      <c r="A116" s="7" t="s">
        <v>47</v>
      </c>
      <c r="B116" s="56" t="s">
        <v>570</v>
      </c>
      <c r="C116" s="7" t="s">
        <v>596</v>
      </c>
      <c r="D116" s="7" t="s">
        <v>35</v>
      </c>
      <c r="E116" s="56" t="s">
        <v>17</v>
      </c>
      <c r="F116" s="56" t="s">
        <v>20</v>
      </c>
      <c r="G116" s="57">
        <v>37135</v>
      </c>
      <c r="H116" s="58">
        <v>300000</v>
      </c>
      <c r="I116" s="64">
        <v>0.75</v>
      </c>
      <c r="J116" s="47">
        <f t="shared" si="19"/>
        <v>2.65</v>
      </c>
      <c r="K116">
        <v>0.35499999999999998</v>
      </c>
      <c r="L116" s="8">
        <v>2.2949999999999999</v>
      </c>
      <c r="M116" s="50">
        <f t="shared" si="26"/>
        <v>300000</v>
      </c>
      <c r="N116" s="49" t="str">
        <f t="shared" si="27"/>
        <v>BUY</v>
      </c>
      <c r="O116" s="49" t="str">
        <f t="shared" si="28"/>
        <v>PUT</v>
      </c>
      <c r="P116" s="49" t="str">
        <f t="shared" si="29"/>
        <v>BUY - PUT</v>
      </c>
      <c r="Q116" s="49">
        <f t="shared" si="30"/>
        <v>3.0449999999999999</v>
      </c>
      <c r="R116" s="5">
        <f t="shared" si="31"/>
        <v>118500</v>
      </c>
    </row>
    <row r="117" spans="1:18" x14ac:dyDescent="0.2">
      <c r="A117" s="7" t="s">
        <v>290</v>
      </c>
      <c r="B117" s="56" t="s">
        <v>570</v>
      </c>
      <c r="C117" s="7" t="s">
        <v>597</v>
      </c>
      <c r="D117" s="7" t="s">
        <v>35</v>
      </c>
      <c r="E117" s="56" t="s">
        <v>17</v>
      </c>
      <c r="F117" s="56" t="s">
        <v>20</v>
      </c>
      <c r="G117" s="57">
        <v>37135</v>
      </c>
      <c r="H117" s="58">
        <v>500000</v>
      </c>
      <c r="I117" s="59">
        <v>2.25</v>
      </c>
      <c r="J117" s="47">
        <f t="shared" si="19"/>
        <v>2.65</v>
      </c>
      <c r="K117">
        <v>0.35499999999999998</v>
      </c>
      <c r="L117" s="8">
        <v>2.2949999999999999</v>
      </c>
      <c r="M117" s="50">
        <f t="shared" si="26"/>
        <v>500000</v>
      </c>
      <c r="N117" s="49" t="str">
        <f t="shared" si="27"/>
        <v>BUY</v>
      </c>
      <c r="O117" s="49" t="str">
        <f t="shared" si="28"/>
        <v>PUT</v>
      </c>
      <c r="P117" s="49" t="str">
        <f t="shared" si="29"/>
        <v>BUY - PUT</v>
      </c>
      <c r="Q117" s="49">
        <f t="shared" si="30"/>
        <v>4.5449999999999999</v>
      </c>
      <c r="R117" s="5">
        <f t="shared" si="31"/>
        <v>947500</v>
      </c>
    </row>
    <row r="118" spans="1:18" x14ac:dyDescent="0.2">
      <c r="A118" s="7" t="s">
        <v>290</v>
      </c>
      <c r="B118" s="56" t="s">
        <v>570</v>
      </c>
      <c r="C118" s="7" t="s">
        <v>598</v>
      </c>
      <c r="D118" s="7" t="s">
        <v>35</v>
      </c>
      <c r="E118" s="56" t="s">
        <v>17</v>
      </c>
      <c r="F118" s="56" t="s">
        <v>18</v>
      </c>
      <c r="G118" s="57">
        <v>37135</v>
      </c>
      <c r="H118" s="58">
        <v>1000000</v>
      </c>
      <c r="I118" s="59">
        <v>5</v>
      </c>
      <c r="J118" s="47">
        <f t="shared" si="19"/>
        <v>2.65</v>
      </c>
      <c r="K118">
        <v>0.35499999999999998</v>
      </c>
      <c r="L118" s="8">
        <v>2.2949999999999999</v>
      </c>
      <c r="M118" s="50">
        <f t="shared" si="26"/>
        <v>1000000</v>
      </c>
      <c r="N118" s="49" t="str">
        <f t="shared" si="27"/>
        <v>BUY</v>
      </c>
      <c r="O118" s="49" t="str">
        <f t="shared" si="28"/>
        <v>CALL</v>
      </c>
      <c r="P118" s="49" t="str">
        <f t="shared" si="29"/>
        <v>BUY - CALL</v>
      </c>
      <c r="Q118" s="49">
        <f t="shared" si="30"/>
        <v>7.2949999999999999</v>
      </c>
      <c r="R118" s="5">
        <f t="shared" si="31"/>
        <v>0</v>
      </c>
    </row>
    <row r="119" spans="1:18" x14ac:dyDescent="0.2">
      <c r="A119" s="43" t="s">
        <v>24</v>
      </c>
      <c r="B119" s="60" t="s">
        <v>570</v>
      </c>
      <c r="C119" s="43" t="s">
        <v>599</v>
      </c>
      <c r="D119" s="43" t="s">
        <v>35</v>
      </c>
      <c r="E119" s="60" t="s">
        <v>17</v>
      </c>
      <c r="F119" s="60" t="s">
        <v>20</v>
      </c>
      <c r="G119" s="61">
        <v>37135</v>
      </c>
      <c r="H119" s="62">
        <v>600000</v>
      </c>
      <c r="I119" s="63">
        <v>2.5</v>
      </c>
      <c r="J119" s="47">
        <f t="shared" si="19"/>
        <v>2.65</v>
      </c>
      <c r="K119">
        <v>0.35499999999999998</v>
      </c>
      <c r="L119" s="8">
        <v>2.2949999999999999</v>
      </c>
      <c r="M119" s="50">
        <f t="shared" si="26"/>
        <v>600000</v>
      </c>
      <c r="N119" s="49" t="str">
        <f t="shared" si="27"/>
        <v>BUY</v>
      </c>
      <c r="O119" s="49" t="str">
        <f t="shared" si="28"/>
        <v>PUT</v>
      </c>
      <c r="P119" s="49" t="str">
        <f t="shared" si="29"/>
        <v>BUY - PUT</v>
      </c>
      <c r="Q119" s="49">
        <f t="shared" si="30"/>
        <v>4.7949999999999999</v>
      </c>
      <c r="R119" s="5">
        <f t="shared" si="31"/>
        <v>1287000</v>
      </c>
    </row>
    <row r="120" spans="1:18" x14ac:dyDescent="0.2">
      <c r="A120" s="7" t="s">
        <v>47</v>
      </c>
      <c r="B120" s="56" t="s">
        <v>570</v>
      </c>
      <c r="C120" s="7" t="s">
        <v>600</v>
      </c>
      <c r="D120" s="7" t="s">
        <v>35</v>
      </c>
      <c r="E120" s="56" t="s">
        <v>17</v>
      </c>
      <c r="F120" s="56" t="s">
        <v>18</v>
      </c>
      <c r="G120" s="57">
        <v>37135</v>
      </c>
      <c r="H120" s="58">
        <v>-300000</v>
      </c>
      <c r="I120" s="59">
        <v>4</v>
      </c>
      <c r="J120" s="47">
        <f t="shared" si="19"/>
        <v>2.65</v>
      </c>
      <c r="K120">
        <v>0.35499999999999998</v>
      </c>
      <c r="L120" s="8">
        <v>2.2949999999999999</v>
      </c>
      <c r="M120" s="50">
        <f t="shared" si="26"/>
        <v>300000</v>
      </c>
      <c r="N120" s="49" t="str">
        <f t="shared" si="27"/>
        <v>SELL</v>
      </c>
      <c r="O120" s="49" t="str">
        <f t="shared" si="28"/>
        <v>CALL</v>
      </c>
      <c r="P120" s="49" t="str">
        <f t="shared" si="29"/>
        <v>SELL - CALL</v>
      </c>
      <c r="Q120" s="49">
        <f t="shared" si="30"/>
        <v>6.2949999999999999</v>
      </c>
      <c r="R120" s="5">
        <f t="shared" si="31"/>
        <v>0</v>
      </c>
    </row>
    <row r="121" spans="1:18" x14ac:dyDescent="0.2">
      <c r="A121" s="7" t="s">
        <v>47</v>
      </c>
      <c r="B121" s="56" t="s">
        <v>570</v>
      </c>
      <c r="C121" s="7" t="s">
        <v>601</v>
      </c>
      <c r="D121" s="7" t="s">
        <v>35</v>
      </c>
      <c r="E121" s="56" t="s">
        <v>17</v>
      </c>
      <c r="F121" s="56" t="s">
        <v>20</v>
      </c>
      <c r="G121" s="57">
        <v>37135</v>
      </c>
      <c r="H121" s="58">
        <v>300000</v>
      </c>
      <c r="I121" s="59">
        <v>2.25</v>
      </c>
      <c r="J121" s="47">
        <f t="shared" si="19"/>
        <v>2.65</v>
      </c>
      <c r="K121">
        <v>0.35499999999999998</v>
      </c>
      <c r="L121" s="8">
        <v>2.2949999999999999</v>
      </c>
      <c r="M121" s="50">
        <f t="shared" si="26"/>
        <v>300000</v>
      </c>
      <c r="N121" s="49" t="str">
        <f t="shared" si="27"/>
        <v>BUY</v>
      </c>
      <c r="O121" s="49" t="str">
        <f t="shared" si="28"/>
        <v>PUT</v>
      </c>
      <c r="P121" s="49" t="str">
        <f t="shared" si="29"/>
        <v>BUY - PUT</v>
      </c>
      <c r="Q121" s="49">
        <f t="shared" si="30"/>
        <v>4.5449999999999999</v>
      </c>
      <c r="R121" s="5">
        <f t="shared" si="31"/>
        <v>568500</v>
      </c>
    </row>
    <row r="122" spans="1:18" x14ac:dyDescent="0.2">
      <c r="A122" s="7" t="s">
        <v>290</v>
      </c>
      <c r="B122" s="56" t="s">
        <v>570</v>
      </c>
      <c r="C122" s="7" t="s">
        <v>487</v>
      </c>
      <c r="D122" s="7" t="s">
        <v>35</v>
      </c>
      <c r="E122" s="56" t="s">
        <v>17</v>
      </c>
      <c r="F122" s="56" t="s">
        <v>18</v>
      </c>
      <c r="G122" s="57">
        <v>37135</v>
      </c>
      <c r="H122" s="58">
        <v>-150000</v>
      </c>
      <c r="I122" s="59">
        <v>5</v>
      </c>
      <c r="J122" s="47">
        <f t="shared" si="19"/>
        <v>2.65</v>
      </c>
      <c r="K122">
        <v>0.35499999999999998</v>
      </c>
      <c r="L122" s="8">
        <v>2.2949999999999999</v>
      </c>
      <c r="M122" s="50">
        <f t="shared" si="26"/>
        <v>150000</v>
      </c>
      <c r="N122" s="49" t="str">
        <f t="shared" si="27"/>
        <v>SELL</v>
      </c>
      <c r="O122" s="49" t="str">
        <f t="shared" si="28"/>
        <v>CALL</v>
      </c>
      <c r="P122" s="49" t="str">
        <f t="shared" si="29"/>
        <v>SELL - CALL</v>
      </c>
      <c r="Q122" s="49">
        <f t="shared" si="30"/>
        <v>7.2949999999999999</v>
      </c>
      <c r="R122" s="5">
        <f t="shared" si="31"/>
        <v>0</v>
      </c>
    </row>
    <row r="123" spans="1:18" x14ac:dyDescent="0.2">
      <c r="A123" s="7" t="s">
        <v>290</v>
      </c>
      <c r="B123" s="56" t="s">
        <v>570</v>
      </c>
      <c r="C123" s="7" t="s">
        <v>488</v>
      </c>
      <c r="D123" s="7" t="s">
        <v>35</v>
      </c>
      <c r="E123" s="56" t="s">
        <v>17</v>
      </c>
      <c r="F123" s="56" t="s">
        <v>18</v>
      </c>
      <c r="G123" s="57">
        <v>37135</v>
      </c>
      <c r="H123" s="58">
        <v>-300000</v>
      </c>
      <c r="I123" s="59">
        <v>5</v>
      </c>
      <c r="J123" s="47">
        <f t="shared" si="19"/>
        <v>2.65</v>
      </c>
      <c r="K123">
        <v>0.35499999999999998</v>
      </c>
      <c r="L123" s="8">
        <v>2.2949999999999999</v>
      </c>
      <c r="M123" s="50">
        <f t="shared" si="26"/>
        <v>300000</v>
      </c>
      <c r="N123" s="49" t="str">
        <f t="shared" si="27"/>
        <v>SELL</v>
      </c>
      <c r="O123" s="49" t="str">
        <f t="shared" si="28"/>
        <v>CALL</v>
      </c>
      <c r="P123" s="49" t="str">
        <f t="shared" si="29"/>
        <v>SELL - CALL</v>
      </c>
      <c r="Q123" s="49">
        <f t="shared" si="30"/>
        <v>7.2949999999999999</v>
      </c>
      <c r="R123" s="5">
        <f t="shared" si="31"/>
        <v>0</v>
      </c>
    </row>
    <row r="124" spans="1:18" x14ac:dyDescent="0.2">
      <c r="A124" s="43" t="s">
        <v>290</v>
      </c>
      <c r="B124" s="60" t="s">
        <v>570</v>
      </c>
      <c r="C124" s="43" t="s">
        <v>489</v>
      </c>
      <c r="D124" s="43" t="s">
        <v>35</v>
      </c>
      <c r="E124" s="60" t="s">
        <v>17</v>
      </c>
      <c r="F124" s="60" t="s">
        <v>18</v>
      </c>
      <c r="G124" s="61">
        <v>37135</v>
      </c>
      <c r="H124" s="62">
        <v>500000</v>
      </c>
      <c r="I124" s="63">
        <v>4</v>
      </c>
      <c r="J124" s="47">
        <f t="shared" si="19"/>
        <v>2.65</v>
      </c>
      <c r="K124">
        <v>0.35499999999999998</v>
      </c>
      <c r="L124" s="8">
        <v>2.2949999999999999</v>
      </c>
      <c r="M124" s="50">
        <f t="shared" si="26"/>
        <v>500000</v>
      </c>
      <c r="N124" s="49" t="str">
        <f t="shared" si="27"/>
        <v>BUY</v>
      </c>
      <c r="O124" s="49" t="str">
        <f t="shared" si="28"/>
        <v>CALL</v>
      </c>
      <c r="P124" s="49" t="str">
        <f t="shared" si="29"/>
        <v>BUY - CALL</v>
      </c>
      <c r="Q124" s="49">
        <f t="shared" si="30"/>
        <v>6.2949999999999999</v>
      </c>
      <c r="R124" s="5">
        <f t="shared" si="31"/>
        <v>0</v>
      </c>
    </row>
    <row r="125" spans="1:18" x14ac:dyDescent="0.2">
      <c r="A125" s="7" t="s">
        <v>290</v>
      </c>
      <c r="B125" s="56" t="s">
        <v>570</v>
      </c>
      <c r="C125" s="7" t="s">
        <v>490</v>
      </c>
      <c r="D125" s="7" t="s">
        <v>35</v>
      </c>
      <c r="E125" s="56" t="s">
        <v>17</v>
      </c>
      <c r="F125" s="56" t="s">
        <v>18</v>
      </c>
      <c r="G125" s="57">
        <v>37135</v>
      </c>
      <c r="H125" s="58">
        <v>-500000</v>
      </c>
      <c r="I125" s="59">
        <v>5</v>
      </c>
      <c r="J125" s="47">
        <f t="shared" si="19"/>
        <v>2.65</v>
      </c>
      <c r="K125">
        <v>0.35499999999999998</v>
      </c>
      <c r="L125" s="8">
        <v>2.2949999999999999</v>
      </c>
      <c r="M125" s="50">
        <f t="shared" si="26"/>
        <v>500000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7.2949999999999999</v>
      </c>
      <c r="R125" s="5">
        <f t="shared" si="31"/>
        <v>0</v>
      </c>
    </row>
    <row r="126" spans="1:18" x14ac:dyDescent="0.2">
      <c r="A126" s="43" t="s">
        <v>290</v>
      </c>
      <c r="B126" s="60" t="s">
        <v>570</v>
      </c>
      <c r="C126" s="43" t="s">
        <v>602</v>
      </c>
      <c r="D126" s="43" t="s">
        <v>35</v>
      </c>
      <c r="E126" s="60" t="s">
        <v>17</v>
      </c>
      <c r="F126" s="60" t="s">
        <v>18</v>
      </c>
      <c r="G126" s="61">
        <v>37135</v>
      </c>
      <c r="H126" s="62">
        <v>300000</v>
      </c>
      <c r="I126" s="63">
        <v>5</v>
      </c>
      <c r="J126" s="47">
        <f t="shared" si="19"/>
        <v>2.65</v>
      </c>
      <c r="K126">
        <v>0.35499999999999998</v>
      </c>
      <c r="L126" s="8">
        <v>2.2949999999999999</v>
      </c>
      <c r="M126" s="50">
        <f t="shared" si="26"/>
        <v>300000</v>
      </c>
      <c r="N126" s="49" t="str">
        <f t="shared" si="27"/>
        <v>BUY</v>
      </c>
      <c r="O126" s="49" t="str">
        <f t="shared" si="28"/>
        <v>CALL</v>
      </c>
      <c r="P126" s="49" t="str">
        <f t="shared" si="29"/>
        <v>BUY - CALL</v>
      </c>
      <c r="Q126" s="49">
        <f t="shared" si="30"/>
        <v>7.2949999999999999</v>
      </c>
      <c r="R126" s="5">
        <f t="shared" si="31"/>
        <v>0</v>
      </c>
    </row>
    <row r="127" spans="1:18" x14ac:dyDescent="0.2">
      <c r="A127" s="7" t="s">
        <v>290</v>
      </c>
      <c r="B127" s="56" t="s">
        <v>570</v>
      </c>
      <c r="C127" s="7" t="s">
        <v>494</v>
      </c>
      <c r="D127" s="7" t="s">
        <v>35</v>
      </c>
      <c r="E127" s="56" t="s">
        <v>17</v>
      </c>
      <c r="F127" s="56" t="s">
        <v>18</v>
      </c>
      <c r="G127" s="57">
        <v>37135</v>
      </c>
      <c r="H127" s="58">
        <v>-150000</v>
      </c>
      <c r="I127" s="59">
        <v>5</v>
      </c>
      <c r="J127" s="47">
        <f t="shared" si="19"/>
        <v>2.65</v>
      </c>
      <c r="K127">
        <v>0.35499999999999998</v>
      </c>
      <c r="L127" s="8">
        <v>2.2949999999999999</v>
      </c>
      <c r="M127" s="50">
        <f t="shared" si="26"/>
        <v>150000</v>
      </c>
      <c r="N127" s="49" t="str">
        <f t="shared" si="27"/>
        <v>SELL</v>
      </c>
      <c r="O127" s="49" t="str">
        <f t="shared" si="28"/>
        <v>CALL</v>
      </c>
      <c r="P127" s="49" t="str">
        <f t="shared" si="29"/>
        <v>SELL - CALL</v>
      </c>
      <c r="Q127" s="49">
        <f t="shared" si="30"/>
        <v>7.2949999999999999</v>
      </c>
      <c r="R127" s="5">
        <f t="shared" si="31"/>
        <v>0</v>
      </c>
    </row>
    <row r="128" spans="1:18" x14ac:dyDescent="0.2">
      <c r="A128" s="7" t="s">
        <v>320</v>
      </c>
      <c r="B128" s="56" t="s">
        <v>570</v>
      </c>
      <c r="C128" s="7" t="s">
        <v>497</v>
      </c>
      <c r="D128" s="7" t="s">
        <v>35</v>
      </c>
      <c r="E128" s="56" t="s">
        <v>17</v>
      </c>
      <c r="F128" s="56" t="s">
        <v>18</v>
      </c>
      <c r="G128" s="57">
        <v>37135</v>
      </c>
      <c r="H128" s="58">
        <v>-300000</v>
      </c>
      <c r="I128" s="59">
        <v>3</v>
      </c>
      <c r="J128" s="47">
        <f t="shared" si="19"/>
        <v>2.65</v>
      </c>
      <c r="K128">
        <v>0.35499999999999998</v>
      </c>
      <c r="L128" s="8">
        <v>2.2949999999999999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5.2949999999999999</v>
      </c>
      <c r="R128" s="5">
        <f t="shared" si="31"/>
        <v>0</v>
      </c>
    </row>
    <row r="129" spans="1:18" x14ac:dyDescent="0.2">
      <c r="A129" s="7" t="s">
        <v>290</v>
      </c>
      <c r="B129" s="56" t="s">
        <v>570</v>
      </c>
      <c r="C129" s="7" t="s">
        <v>603</v>
      </c>
      <c r="D129" s="7" t="s">
        <v>35</v>
      </c>
      <c r="E129" s="56" t="s">
        <v>17</v>
      </c>
      <c r="F129" s="56" t="s">
        <v>18</v>
      </c>
      <c r="G129" s="57">
        <v>37135</v>
      </c>
      <c r="H129" s="58">
        <v>-300000</v>
      </c>
      <c r="I129" s="59">
        <v>3</v>
      </c>
      <c r="J129" s="47">
        <f t="shared" si="19"/>
        <v>2.65</v>
      </c>
      <c r="K129">
        <v>0.35499999999999998</v>
      </c>
      <c r="L129" s="8">
        <v>2.2949999999999999</v>
      </c>
      <c r="M129" s="50">
        <f t="shared" si="26"/>
        <v>300000</v>
      </c>
      <c r="N129" s="49" t="str">
        <f t="shared" si="27"/>
        <v>SELL</v>
      </c>
      <c r="O129" s="49" t="str">
        <f t="shared" si="28"/>
        <v>CALL</v>
      </c>
      <c r="P129" s="49" t="str">
        <f t="shared" si="29"/>
        <v>SELL - CALL</v>
      </c>
      <c r="Q129" s="49">
        <f t="shared" si="30"/>
        <v>5.2949999999999999</v>
      </c>
      <c r="R129" s="5">
        <f t="shared" si="31"/>
        <v>0</v>
      </c>
    </row>
    <row r="130" spans="1:18" x14ac:dyDescent="0.2">
      <c r="A130" s="7" t="s">
        <v>290</v>
      </c>
      <c r="B130" s="56" t="s">
        <v>570</v>
      </c>
      <c r="C130" s="7" t="s">
        <v>498</v>
      </c>
      <c r="D130" s="7" t="s">
        <v>35</v>
      </c>
      <c r="E130" s="56" t="s">
        <v>17</v>
      </c>
      <c r="F130" s="56" t="s">
        <v>18</v>
      </c>
      <c r="G130" s="57">
        <v>37135</v>
      </c>
      <c r="H130" s="58">
        <v>-300000</v>
      </c>
      <c r="I130" s="59">
        <v>3</v>
      </c>
      <c r="J130" s="47">
        <f t="shared" si="19"/>
        <v>2.65</v>
      </c>
      <c r="K130">
        <v>0.35499999999999998</v>
      </c>
      <c r="L130" s="8">
        <v>2.2949999999999999</v>
      </c>
      <c r="M130" s="50">
        <f t="shared" si="26"/>
        <v>300000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5.2949999999999999</v>
      </c>
      <c r="R130" s="5">
        <f t="shared" si="31"/>
        <v>0</v>
      </c>
    </row>
    <row r="131" spans="1:18" x14ac:dyDescent="0.2">
      <c r="A131" s="7" t="s">
        <v>47</v>
      </c>
      <c r="B131" s="56" t="s">
        <v>570</v>
      </c>
      <c r="C131" s="7" t="s">
        <v>604</v>
      </c>
      <c r="D131" s="7" t="s">
        <v>35</v>
      </c>
      <c r="E131" s="56" t="s">
        <v>17</v>
      </c>
      <c r="F131" s="56" t="s">
        <v>18</v>
      </c>
      <c r="G131" s="57">
        <v>37135</v>
      </c>
      <c r="H131" s="58">
        <v>300000</v>
      </c>
      <c r="I131" s="59">
        <v>2.25</v>
      </c>
      <c r="J131" s="47">
        <f t="shared" si="19"/>
        <v>2.65</v>
      </c>
      <c r="K131">
        <v>0.35499999999999998</v>
      </c>
      <c r="L131" s="8">
        <v>2.2949999999999999</v>
      </c>
      <c r="M131" s="50">
        <f t="shared" si="26"/>
        <v>300000</v>
      </c>
      <c r="N131" s="49" t="str">
        <f t="shared" si="27"/>
        <v>BUY</v>
      </c>
      <c r="O131" s="49" t="str">
        <f t="shared" si="28"/>
        <v>CALL</v>
      </c>
      <c r="P131" s="49" t="str">
        <f t="shared" si="29"/>
        <v>BUY - CALL</v>
      </c>
      <c r="Q131" s="49">
        <f t="shared" si="30"/>
        <v>4.5449999999999999</v>
      </c>
      <c r="R131" s="5">
        <f t="shared" si="31"/>
        <v>0</v>
      </c>
    </row>
    <row r="132" spans="1:18" x14ac:dyDescent="0.2">
      <c r="A132" s="7" t="s">
        <v>290</v>
      </c>
      <c r="B132" s="56" t="s">
        <v>570</v>
      </c>
      <c r="C132" s="7" t="s">
        <v>500</v>
      </c>
      <c r="D132" s="7" t="s">
        <v>35</v>
      </c>
      <c r="E132" s="56" t="s">
        <v>17</v>
      </c>
      <c r="F132" s="56" t="s">
        <v>18</v>
      </c>
      <c r="G132" s="57">
        <v>37135</v>
      </c>
      <c r="H132" s="58">
        <v>-300000</v>
      </c>
      <c r="I132" s="59">
        <v>4</v>
      </c>
      <c r="J132" s="47">
        <f t="shared" ref="J132:J192" si="32">L132+K132</f>
        <v>2.65</v>
      </c>
      <c r="K132">
        <v>0.35499999999999998</v>
      </c>
      <c r="L132" s="8">
        <v>2.2949999999999999</v>
      </c>
      <c r="M132" s="50">
        <f t="shared" si="26"/>
        <v>300000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6.2949999999999999</v>
      </c>
      <c r="R132" s="5">
        <f t="shared" si="31"/>
        <v>0</v>
      </c>
    </row>
    <row r="133" spans="1:18" x14ac:dyDescent="0.2">
      <c r="A133" s="7" t="s">
        <v>290</v>
      </c>
      <c r="B133" s="56" t="s">
        <v>570</v>
      </c>
      <c r="C133" s="7" t="s">
        <v>501</v>
      </c>
      <c r="D133" s="7" t="s">
        <v>35</v>
      </c>
      <c r="E133" s="56" t="s">
        <v>17</v>
      </c>
      <c r="F133" s="56" t="s">
        <v>18</v>
      </c>
      <c r="G133" s="57">
        <v>37135</v>
      </c>
      <c r="H133" s="58">
        <v>300000</v>
      </c>
      <c r="I133" s="59">
        <v>5</v>
      </c>
      <c r="J133" s="47">
        <f t="shared" si="32"/>
        <v>2.65</v>
      </c>
      <c r="K133">
        <v>0.35499999999999998</v>
      </c>
      <c r="L133" s="8">
        <v>2.2949999999999999</v>
      </c>
      <c r="M133" s="50">
        <f t="shared" si="26"/>
        <v>300000</v>
      </c>
      <c r="N133" s="49" t="str">
        <f t="shared" si="27"/>
        <v>BUY</v>
      </c>
      <c r="O133" s="49" t="str">
        <f t="shared" si="28"/>
        <v>CALL</v>
      </c>
      <c r="P133" s="49" t="str">
        <f t="shared" si="29"/>
        <v>BUY - CALL</v>
      </c>
      <c r="Q133" s="49">
        <f t="shared" si="30"/>
        <v>7.2949999999999999</v>
      </c>
      <c r="R133" s="5">
        <f t="shared" si="31"/>
        <v>0</v>
      </c>
    </row>
    <row r="134" spans="1:18" x14ac:dyDescent="0.2">
      <c r="A134" s="7" t="s">
        <v>290</v>
      </c>
      <c r="B134" s="56" t="s">
        <v>570</v>
      </c>
      <c r="C134" s="7" t="s">
        <v>605</v>
      </c>
      <c r="D134" s="7" t="s">
        <v>35</v>
      </c>
      <c r="E134" s="56" t="s">
        <v>17</v>
      </c>
      <c r="F134" s="56" t="s">
        <v>18</v>
      </c>
      <c r="G134" s="57">
        <v>37135</v>
      </c>
      <c r="H134" s="58">
        <v>-300000</v>
      </c>
      <c r="I134" s="59">
        <v>5</v>
      </c>
      <c r="J134" s="47">
        <f t="shared" si="32"/>
        <v>2.65</v>
      </c>
      <c r="K134">
        <v>0.35499999999999998</v>
      </c>
      <c r="L134" s="8">
        <v>2.2949999999999999</v>
      </c>
      <c r="M134" s="50">
        <f t="shared" si="26"/>
        <v>300000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7.2949999999999999</v>
      </c>
      <c r="R134" s="5">
        <f t="shared" si="31"/>
        <v>0</v>
      </c>
    </row>
    <row r="135" spans="1:18" x14ac:dyDescent="0.2">
      <c r="A135" s="7" t="s">
        <v>290</v>
      </c>
      <c r="B135" s="56" t="s">
        <v>570</v>
      </c>
      <c r="C135" s="7" t="s">
        <v>606</v>
      </c>
      <c r="D135" s="7" t="s">
        <v>35</v>
      </c>
      <c r="E135" s="56" t="s">
        <v>17</v>
      </c>
      <c r="F135" s="56" t="s">
        <v>18</v>
      </c>
      <c r="G135" s="57">
        <v>37135</v>
      </c>
      <c r="H135" s="58">
        <v>-300000</v>
      </c>
      <c r="I135" s="59">
        <v>10</v>
      </c>
      <c r="J135" s="47">
        <f t="shared" si="32"/>
        <v>2.65</v>
      </c>
      <c r="K135">
        <v>0.35499999999999998</v>
      </c>
      <c r="L135" s="8">
        <v>2.2949999999999999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CALL</v>
      </c>
      <c r="P135" s="49" t="str">
        <f t="shared" si="29"/>
        <v>SELL - CALL</v>
      </c>
      <c r="Q135" s="49">
        <f t="shared" si="30"/>
        <v>12.295</v>
      </c>
      <c r="R135" s="5">
        <f t="shared" si="31"/>
        <v>0</v>
      </c>
    </row>
    <row r="136" spans="1:18" x14ac:dyDescent="0.2">
      <c r="A136" s="7" t="s">
        <v>607</v>
      </c>
      <c r="B136" s="56" t="s">
        <v>570</v>
      </c>
      <c r="C136" s="7" t="s">
        <v>608</v>
      </c>
      <c r="D136" s="7" t="s">
        <v>35</v>
      </c>
      <c r="E136" s="56" t="s">
        <v>17</v>
      </c>
      <c r="F136" s="56" t="s">
        <v>20</v>
      </c>
      <c r="G136" s="57">
        <v>37135</v>
      </c>
      <c r="H136" s="58">
        <v>100000</v>
      </c>
      <c r="I136" s="59">
        <v>2</v>
      </c>
      <c r="J136" s="47">
        <f t="shared" si="32"/>
        <v>2.65</v>
      </c>
      <c r="K136">
        <v>0.35499999999999998</v>
      </c>
      <c r="L136" s="8">
        <v>2.2949999999999999</v>
      </c>
      <c r="M136" s="50">
        <f t="shared" si="26"/>
        <v>100000</v>
      </c>
      <c r="N136" s="49" t="str">
        <f t="shared" si="27"/>
        <v>BUY</v>
      </c>
      <c r="O136" s="49" t="str">
        <f t="shared" si="28"/>
        <v>PUT</v>
      </c>
      <c r="P136" s="49" t="str">
        <f t="shared" si="29"/>
        <v>BUY - PUT</v>
      </c>
      <c r="Q136" s="49">
        <f t="shared" si="30"/>
        <v>4.2949999999999999</v>
      </c>
      <c r="R136" s="5">
        <f t="shared" si="31"/>
        <v>164500</v>
      </c>
    </row>
    <row r="137" spans="1:18" x14ac:dyDescent="0.2">
      <c r="A137" s="7" t="s">
        <v>609</v>
      </c>
      <c r="B137" s="56" t="s">
        <v>570</v>
      </c>
      <c r="C137" s="7" t="s">
        <v>610</v>
      </c>
      <c r="D137" s="7" t="s">
        <v>35</v>
      </c>
      <c r="E137" s="56" t="s">
        <v>17</v>
      </c>
      <c r="F137" s="56" t="s">
        <v>20</v>
      </c>
      <c r="G137" s="57">
        <v>37135</v>
      </c>
      <c r="H137" s="58">
        <v>140000</v>
      </c>
      <c r="I137" s="59">
        <v>2</v>
      </c>
      <c r="J137" s="47">
        <f t="shared" si="32"/>
        <v>2.65</v>
      </c>
      <c r="K137">
        <v>0.35499999999999998</v>
      </c>
      <c r="L137" s="8">
        <v>2.2949999999999999</v>
      </c>
      <c r="M137" s="50">
        <f t="shared" si="26"/>
        <v>140000</v>
      </c>
      <c r="N137" s="49" t="str">
        <f t="shared" si="27"/>
        <v>BUY</v>
      </c>
      <c r="O137" s="49" t="str">
        <f t="shared" si="28"/>
        <v>PUT</v>
      </c>
      <c r="P137" s="49" t="str">
        <f t="shared" si="29"/>
        <v>BUY - PUT</v>
      </c>
      <c r="Q137" s="49">
        <f t="shared" si="30"/>
        <v>4.2949999999999999</v>
      </c>
      <c r="R137" s="5">
        <f t="shared" si="31"/>
        <v>230300</v>
      </c>
    </row>
    <row r="138" spans="1:18" x14ac:dyDescent="0.2">
      <c r="A138" s="7" t="s">
        <v>611</v>
      </c>
      <c r="B138" s="56" t="s">
        <v>570</v>
      </c>
      <c r="C138" s="7" t="s">
        <v>612</v>
      </c>
      <c r="D138" s="7" t="s">
        <v>35</v>
      </c>
      <c r="E138" s="56" t="s">
        <v>17</v>
      </c>
      <c r="F138" s="56" t="s">
        <v>20</v>
      </c>
      <c r="G138" s="57">
        <v>37135</v>
      </c>
      <c r="H138" s="58">
        <v>60000</v>
      </c>
      <c r="I138" s="59">
        <v>2</v>
      </c>
      <c r="J138" s="47">
        <f t="shared" si="32"/>
        <v>2.65</v>
      </c>
      <c r="K138">
        <v>0.35499999999999998</v>
      </c>
      <c r="L138" s="8">
        <v>2.2949999999999999</v>
      </c>
      <c r="M138" s="50">
        <f t="shared" ref="M138:M169" si="33">ABS(H138)</f>
        <v>60000</v>
      </c>
      <c r="N138" s="49" t="str">
        <f t="shared" ref="N138:N169" si="34">IF(H138&gt;0,"BUY","SELL")</f>
        <v>BUY</v>
      </c>
      <c r="O138" s="49" t="str">
        <f t="shared" ref="O138:O169" si="35">IF(F138="C","CALL","PUT")</f>
        <v>PUT</v>
      </c>
      <c r="P138" s="49" t="str">
        <f t="shared" ref="P138:P169" si="36">CONCATENATE(N138," - ",O138)</f>
        <v>BUY - PUT</v>
      </c>
      <c r="Q138" s="49">
        <f t="shared" ref="Q138:Q169" si="37">I138+L138</f>
        <v>4.2949999999999999</v>
      </c>
      <c r="R138" s="5">
        <f t="shared" ref="R138:R169" si="38">IF(P138="SELL - PUT",IF(J138-Q138&gt;0,0,(J138-Q138)*M138),IF(P138="BUY - CALL",IF(Q138-J138&gt;0,0,(J138-Q138)*M138),IF(P138="SELL - CALL",IF(Q138-J138&gt;0,0,(Q138-J138)*M138),IF(P138="BUY - PUT",IF(J138-Q138&gt;0,0,(Q138-J138)*M138)))))</f>
        <v>98700</v>
      </c>
    </row>
    <row r="139" spans="1:18" x14ac:dyDescent="0.2">
      <c r="A139" s="7" t="s">
        <v>290</v>
      </c>
      <c r="B139" s="56" t="s">
        <v>570</v>
      </c>
      <c r="C139" s="7" t="s">
        <v>613</v>
      </c>
      <c r="D139" s="7" t="s">
        <v>35</v>
      </c>
      <c r="E139" s="56" t="s">
        <v>17</v>
      </c>
      <c r="F139" s="56" t="s">
        <v>18</v>
      </c>
      <c r="G139" s="57">
        <v>37135</v>
      </c>
      <c r="H139" s="58">
        <v>-300000</v>
      </c>
      <c r="I139" s="59">
        <v>6</v>
      </c>
      <c r="J139" s="47">
        <f t="shared" si="32"/>
        <v>2.65</v>
      </c>
      <c r="K139">
        <v>0.35499999999999998</v>
      </c>
      <c r="L139" s="8">
        <v>2.2949999999999999</v>
      </c>
      <c r="M139" s="50">
        <f t="shared" si="33"/>
        <v>300000</v>
      </c>
      <c r="N139" s="49" t="str">
        <f t="shared" si="34"/>
        <v>SELL</v>
      </c>
      <c r="O139" s="49" t="str">
        <f t="shared" si="35"/>
        <v>CALL</v>
      </c>
      <c r="P139" s="49" t="str">
        <f t="shared" si="36"/>
        <v>SELL - CALL</v>
      </c>
      <c r="Q139" s="49">
        <f t="shared" si="37"/>
        <v>8.2949999999999999</v>
      </c>
      <c r="R139" s="5">
        <f t="shared" si="38"/>
        <v>0</v>
      </c>
    </row>
    <row r="140" spans="1:18" x14ac:dyDescent="0.2">
      <c r="A140" s="7" t="s">
        <v>607</v>
      </c>
      <c r="B140" s="56" t="s">
        <v>570</v>
      </c>
      <c r="C140" s="7" t="s">
        <v>614</v>
      </c>
      <c r="D140" s="7" t="s">
        <v>35</v>
      </c>
      <c r="E140" s="56" t="s">
        <v>17</v>
      </c>
      <c r="F140" s="56" t="s">
        <v>20</v>
      </c>
      <c r="G140" s="57">
        <v>37135</v>
      </c>
      <c r="H140" s="58">
        <v>100000</v>
      </c>
      <c r="I140" s="59">
        <v>2</v>
      </c>
      <c r="J140" s="47">
        <f t="shared" si="32"/>
        <v>2.65</v>
      </c>
      <c r="K140">
        <v>0.35499999999999998</v>
      </c>
      <c r="L140" s="8">
        <v>2.2949999999999999</v>
      </c>
      <c r="M140" s="50">
        <f t="shared" si="33"/>
        <v>100000</v>
      </c>
      <c r="N140" s="49" t="str">
        <f t="shared" si="34"/>
        <v>BUY</v>
      </c>
      <c r="O140" s="49" t="str">
        <f t="shared" si="35"/>
        <v>PUT</v>
      </c>
      <c r="P140" s="49" t="str">
        <f t="shared" si="36"/>
        <v>BUY - PUT</v>
      </c>
      <c r="Q140" s="49">
        <f t="shared" si="37"/>
        <v>4.2949999999999999</v>
      </c>
      <c r="R140" s="5">
        <f t="shared" si="38"/>
        <v>164500</v>
      </c>
    </row>
    <row r="141" spans="1:18" x14ac:dyDescent="0.2">
      <c r="A141" s="7" t="s">
        <v>609</v>
      </c>
      <c r="B141" s="56" t="s">
        <v>570</v>
      </c>
      <c r="C141" s="7" t="s">
        <v>615</v>
      </c>
      <c r="D141" s="7" t="s">
        <v>35</v>
      </c>
      <c r="E141" s="56" t="s">
        <v>17</v>
      </c>
      <c r="F141" s="56" t="s">
        <v>20</v>
      </c>
      <c r="G141" s="57">
        <v>37135</v>
      </c>
      <c r="H141" s="58">
        <v>140000</v>
      </c>
      <c r="I141" s="59">
        <v>2</v>
      </c>
      <c r="J141" s="47">
        <f t="shared" si="32"/>
        <v>2.65</v>
      </c>
      <c r="K141">
        <v>0.35499999999999998</v>
      </c>
      <c r="L141" s="8">
        <v>2.2949999999999999</v>
      </c>
      <c r="M141" s="50">
        <f t="shared" si="33"/>
        <v>140000</v>
      </c>
      <c r="N141" s="49" t="str">
        <f t="shared" si="34"/>
        <v>BUY</v>
      </c>
      <c r="O141" s="49" t="str">
        <f t="shared" si="35"/>
        <v>PUT</v>
      </c>
      <c r="P141" s="49" t="str">
        <f t="shared" si="36"/>
        <v>BUY - PUT</v>
      </c>
      <c r="Q141" s="49">
        <f t="shared" si="37"/>
        <v>4.2949999999999999</v>
      </c>
      <c r="R141" s="5">
        <f t="shared" si="38"/>
        <v>230300</v>
      </c>
    </row>
    <row r="142" spans="1:18" x14ac:dyDescent="0.2">
      <c r="A142" s="7" t="s">
        <v>611</v>
      </c>
      <c r="B142" s="56" t="s">
        <v>570</v>
      </c>
      <c r="C142" s="7" t="s">
        <v>616</v>
      </c>
      <c r="D142" s="7" t="s">
        <v>35</v>
      </c>
      <c r="E142" s="56" t="s">
        <v>17</v>
      </c>
      <c r="F142" s="56" t="s">
        <v>20</v>
      </c>
      <c r="G142" s="57">
        <v>37135</v>
      </c>
      <c r="H142" s="58">
        <v>60000</v>
      </c>
      <c r="I142" s="59">
        <v>2</v>
      </c>
      <c r="J142" s="47">
        <f t="shared" si="32"/>
        <v>2.65</v>
      </c>
      <c r="K142">
        <v>0.35499999999999998</v>
      </c>
      <c r="L142" s="8">
        <v>2.2949999999999999</v>
      </c>
      <c r="M142" s="50">
        <f t="shared" si="33"/>
        <v>60000</v>
      </c>
      <c r="N142" s="49" t="str">
        <f t="shared" si="34"/>
        <v>BUY</v>
      </c>
      <c r="O142" s="49" t="str">
        <f t="shared" si="35"/>
        <v>PUT</v>
      </c>
      <c r="P142" s="49" t="str">
        <f t="shared" si="36"/>
        <v>BUY - PUT</v>
      </c>
      <c r="Q142" s="49">
        <f t="shared" si="37"/>
        <v>4.2949999999999999</v>
      </c>
      <c r="R142" s="5">
        <f t="shared" si="38"/>
        <v>98700</v>
      </c>
    </row>
    <row r="143" spans="1:18" x14ac:dyDescent="0.2">
      <c r="A143" s="7" t="s">
        <v>24</v>
      </c>
      <c r="B143" s="56" t="s">
        <v>570</v>
      </c>
      <c r="C143" s="7" t="s">
        <v>617</v>
      </c>
      <c r="D143" s="7" t="s">
        <v>35</v>
      </c>
      <c r="E143" s="56" t="s">
        <v>17</v>
      </c>
      <c r="F143" s="56" t="s">
        <v>18</v>
      </c>
      <c r="G143" s="57">
        <v>37135</v>
      </c>
      <c r="H143" s="58">
        <v>-300000</v>
      </c>
      <c r="I143" s="59">
        <v>6</v>
      </c>
      <c r="J143" s="47">
        <f t="shared" si="32"/>
        <v>2.65</v>
      </c>
      <c r="K143">
        <v>0.35499999999999998</v>
      </c>
      <c r="L143" s="8">
        <v>2.2949999999999999</v>
      </c>
      <c r="M143" s="50">
        <f t="shared" si="33"/>
        <v>300000</v>
      </c>
      <c r="N143" s="49" t="str">
        <f t="shared" si="34"/>
        <v>SELL</v>
      </c>
      <c r="O143" s="49" t="str">
        <f t="shared" si="35"/>
        <v>CALL</v>
      </c>
      <c r="P143" s="49" t="str">
        <f t="shared" si="36"/>
        <v>SELL - CALL</v>
      </c>
      <c r="Q143" s="49">
        <f t="shared" si="37"/>
        <v>8.2949999999999999</v>
      </c>
      <c r="R143" s="5">
        <f t="shared" si="38"/>
        <v>0</v>
      </c>
    </row>
    <row r="144" spans="1:18" x14ac:dyDescent="0.2">
      <c r="A144" s="7" t="s">
        <v>24</v>
      </c>
      <c r="B144" s="56" t="s">
        <v>570</v>
      </c>
      <c r="C144" s="7" t="s">
        <v>618</v>
      </c>
      <c r="D144" s="7" t="s">
        <v>35</v>
      </c>
      <c r="E144" s="56" t="s">
        <v>17</v>
      </c>
      <c r="F144" s="56" t="s">
        <v>18</v>
      </c>
      <c r="G144" s="57">
        <v>37135</v>
      </c>
      <c r="H144" s="58">
        <v>300000</v>
      </c>
      <c r="I144" s="59">
        <v>10</v>
      </c>
      <c r="J144" s="47">
        <f t="shared" si="32"/>
        <v>2.65</v>
      </c>
      <c r="K144">
        <v>0.35499999999999998</v>
      </c>
      <c r="L144" s="8">
        <v>2.2949999999999999</v>
      </c>
      <c r="M144" s="50">
        <f t="shared" si="33"/>
        <v>300000</v>
      </c>
      <c r="N144" s="49" t="str">
        <f t="shared" si="34"/>
        <v>BUY</v>
      </c>
      <c r="O144" s="49" t="str">
        <f t="shared" si="35"/>
        <v>CALL</v>
      </c>
      <c r="P144" s="49" t="str">
        <f t="shared" si="36"/>
        <v>BUY - CALL</v>
      </c>
      <c r="Q144" s="49">
        <f t="shared" si="37"/>
        <v>12.295</v>
      </c>
      <c r="R144" s="5">
        <f t="shared" si="38"/>
        <v>0</v>
      </c>
    </row>
    <row r="145" spans="1:18" x14ac:dyDescent="0.2">
      <c r="A145" s="7" t="s">
        <v>607</v>
      </c>
      <c r="B145" s="56" t="s">
        <v>570</v>
      </c>
      <c r="C145" s="7" t="s">
        <v>619</v>
      </c>
      <c r="D145" s="7" t="s">
        <v>35</v>
      </c>
      <c r="E145" s="56" t="s">
        <v>17</v>
      </c>
      <c r="F145" s="56" t="s">
        <v>20</v>
      </c>
      <c r="G145" s="57">
        <v>37135</v>
      </c>
      <c r="H145" s="58">
        <v>-200000</v>
      </c>
      <c r="I145" s="59">
        <v>2</v>
      </c>
      <c r="J145" s="47">
        <f t="shared" si="32"/>
        <v>2.65</v>
      </c>
      <c r="K145">
        <v>0.35499999999999998</v>
      </c>
      <c r="L145" s="8">
        <v>2.2949999999999999</v>
      </c>
      <c r="M145" s="50">
        <f t="shared" si="33"/>
        <v>200000</v>
      </c>
      <c r="N145" s="49" t="str">
        <f t="shared" si="34"/>
        <v>SELL</v>
      </c>
      <c r="O145" s="49" t="str">
        <f t="shared" si="35"/>
        <v>PUT</v>
      </c>
      <c r="P145" s="49" t="str">
        <f t="shared" si="36"/>
        <v>SELL - PUT</v>
      </c>
      <c r="Q145" s="49">
        <f t="shared" si="37"/>
        <v>4.2949999999999999</v>
      </c>
      <c r="R145" s="5">
        <f t="shared" si="38"/>
        <v>-329000</v>
      </c>
    </row>
    <row r="146" spans="1:18" x14ac:dyDescent="0.2">
      <c r="A146" s="7" t="s">
        <v>609</v>
      </c>
      <c r="B146" s="56" t="s">
        <v>570</v>
      </c>
      <c r="C146" s="7" t="s">
        <v>620</v>
      </c>
      <c r="D146" s="7" t="s">
        <v>35</v>
      </c>
      <c r="E146" s="56" t="s">
        <v>17</v>
      </c>
      <c r="F146" s="56" t="s">
        <v>20</v>
      </c>
      <c r="G146" s="57">
        <v>37135</v>
      </c>
      <c r="H146" s="58">
        <v>-280000</v>
      </c>
      <c r="I146" s="59">
        <v>2</v>
      </c>
      <c r="J146" s="47">
        <f t="shared" si="32"/>
        <v>2.65</v>
      </c>
      <c r="K146">
        <v>0.35499999999999998</v>
      </c>
      <c r="L146" s="8">
        <v>2.2949999999999999</v>
      </c>
      <c r="M146" s="50">
        <f t="shared" si="33"/>
        <v>280000</v>
      </c>
      <c r="N146" s="49" t="str">
        <f t="shared" si="34"/>
        <v>SELL</v>
      </c>
      <c r="O146" s="49" t="str">
        <f t="shared" si="35"/>
        <v>PUT</v>
      </c>
      <c r="P146" s="49" t="str">
        <f t="shared" si="36"/>
        <v>SELL - PUT</v>
      </c>
      <c r="Q146" s="49">
        <f t="shared" si="37"/>
        <v>4.2949999999999999</v>
      </c>
      <c r="R146" s="5">
        <f t="shared" si="38"/>
        <v>-460600</v>
      </c>
    </row>
    <row r="147" spans="1:18" x14ac:dyDescent="0.2">
      <c r="A147" s="7" t="s">
        <v>611</v>
      </c>
      <c r="B147" s="56" t="s">
        <v>570</v>
      </c>
      <c r="C147" s="7" t="s">
        <v>621</v>
      </c>
      <c r="D147" s="7" t="s">
        <v>35</v>
      </c>
      <c r="E147" s="56" t="s">
        <v>17</v>
      </c>
      <c r="F147" s="56" t="s">
        <v>20</v>
      </c>
      <c r="G147" s="57">
        <v>37135</v>
      </c>
      <c r="H147" s="58">
        <v>-120000</v>
      </c>
      <c r="I147" s="59">
        <v>2</v>
      </c>
      <c r="J147" s="47">
        <f t="shared" si="32"/>
        <v>2.65</v>
      </c>
      <c r="K147">
        <v>0.35499999999999998</v>
      </c>
      <c r="L147" s="8">
        <v>2.2949999999999999</v>
      </c>
      <c r="M147" s="50">
        <f t="shared" si="33"/>
        <v>120000</v>
      </c>
      <c r="N147" s="49" t="str">
        <f t="shared" si="34"/>
        <v>SELL</v>
      </c>
      <c r="O147" s="49" t="str">
        <f t="shared" si="35"/>
        <v>PUT</v>
      </c>
      <c r="P147" s="49" t="str">
        <f t="shared" si="36"/>
        <v>SELL - PUT</v>
      </c>
      <c r="Q147" s="49">
        <f t="shared" si="37"/>
        <v>4.2949999999999999</v>
      </c>
      <c r="R147" s="5">
        <f t="shared" si="38"/>
        <v>-197400</v>
      </c>
    </row>
    <row r="148" spans="1:18" x14ac:dyDescent="0.2">
      <c r="A148" s="7" t="s">
        <v>24</v>
      </c>
      <c r="B148" s="56" t="s">
        <v>570</v>
      </c>
      <c r="C148" s="7" t="s">
        <v>622</v>
      </c>
      <c r="D148" s="7" t="s">
        <v>35</v>
      </c>
      <c r="E148" s="56" t="s">
        <v>17</v>
      </c>
      <c r="F148" s="56" t="s">
        <v>18</v>
      </c>
      <c r="G148" s="57">
        <v>37135</v>
      </c>
      <c r="H148" s="58">
        <v>-300000</v>
      </c>
      <c r="I148" s="59">
        <v>15</v>
      </c>
      <c r="J148" s="47">
        <f t="shared" si="32"/>
        <v>2.65</v>
      </c>
      <c r="K148">
        <v>0.35499999999999998</v>
      </c>
      <c r="L148" s="8">
        <v>2.2949999999999999</v>
      </c>
      <c r="M148" s="50">
        <f t="shared" si="33"/>
        <v>300000</v>
      </c>
      <c r="N148" s="49" t="str">
        <f t="shared" si="34"/>
        <v>SELL</v>
      </c>
      <c r="O148" s="49" t="str">
        <f t="shared" si="35"/>
        <v>CALL</v>
      </c>
      <c r="P148" s="49" t="str">
        <f t="shared" si="36"/>
        <v>SELL - CALL</v>
      </c>
      <c r="Q148" s="49">
        <f t="shared" si="37"/>
        <v>17.295000000000002</v>
      </c>
      <c r="R148" s="5">
        <f t="shared" si="38"/>
        <v>0</v>
      </c>
    </row>
    <row r="149" spans="1:18" x14ac:dyDescent="0.2">
      <c r="A149" s="7" t="s">
        <v>320</v>
      </c>
      <c r="B149" s="56" t="s">
        <v>570</v>
      </c>
      <c r="C149" s="7" t="s">
        <v>623</v>
      </c>
      <c r="D149" s="7" t="s">
        <v>35</v>
      </c>
      <c r="E149" s="56" t="s">
        <v>17</v>
      </c>
      <c r="F149" s="56" t="s">
        <v>20</v>
      </c>
      <c r="G149" s="57">
        <v>37135</v>
      </c>
      <c r="H149" s="58">
        <v>-300000</v>
      </c>
      <c r="I149" s="59">
        <v>4.5</v>
      </c>
      <c r="J149" s="47">
        <f t="shared" si="32"/>
        <v>2.65</v>
      </c>
      <c r="K149">
        <v>0.35499999999999998</v>
      </c>
      <c r="L149" s="8">
        <v>2.2949999999999999</v>
      </c>
      <c r="M149" s="50">
        <f t="shared" si="33"/>
        <v>300000</v>
      </c>
      <c r="N149" s="49" t="str">
        <f t="shared" si="34"/>
        <v>SELL</v>
      </c>
      <c r="O149" s="49" t="str">
        <f t="shared" si="35"/>
        <v>PUT</v>
      </c>
      <c r="P149" s="49" t="str">
        <f t="shared" si="36"/>
        <v>SELL - PUT</v>
      </c>
      <c r="Q149" s="49">
        <f t="shared" si="37"/>
        <v>6.7949999999999999</v>
      </c>
      <c r="R149" s="5">
        <f t="shared" si="38"/>
        <v>-1243499.9999999998</v>
      </c>
    </row>
    <row r="150" spans="1:18" x14ac:dyDescent="0.2">
      <c r="A150" s="7" t="s">
        <v>24</v>
      </c>
      <c r="B150" s="56" t="s">
        <v>570</v>
      </c>
      <c r="C150" s="7" t="s">
        <v>624</v>
      </c>
      <c r="D150" s="7" t="s">
        <v>35</v>
      </c>
      <c r="E150" s="56" t="s">
        <v>17</v>
      </c>
      <c r="F150" s="56" t="s">
        <v>18</v>
      </c>
      <c r="G150" s="57">
        <v>37135</v>
      </c>
      <c r="H150" s="58">
        <v>150000</v>
      </c>
      <c r="I150" s="59">
        <v>15</v>
      </c>
      <c r="J150" s="47">
        <f t="shared" si="32"/>
        <v>2.65</v>
      </c>
      <c r="K150">
        <v>0.35499999999999998</v>
      </c>
      <c r="L150" s="8">
        <v>2.2949999999999999</v>
      </c>
      <c r="M150" s="50">
        <f t="shared" si="33"/>
        <v>150000</v>
      </c>
      <c r="N150" s="49" t="str">
        <f t="shared" si="34"/>
        <v>BUY</v>
      </c>
      <c r="O150" s="49" t="str">
        <f t="shared" si="35"/>
        <v>CALL</v>
      </c>
      <c r="P150" s="49" t="str">
        <f t="shared" si="36"/>
        <v>BUY - CALL</v>
      </c>
      <c r="Q150" s="49">
        <f t="shared" si="37"/>
        <v>17.295000000000002</v>
      </c>
      <c r="R150" s="5">
        <f t="shared" si="38"/>
        <v>0</v>
      </c>
    </row>
    <row r="151" spans="1:18" x14ac:dyDescent="0.2">
      <c r="A151" s="43" t="s">
        <v>320</v>
      </c>
      <c r="B151" s="60" t="s">
        <v>570</v>
      </c>
      <c r="C151" s="43" t="s">
        <v>625</v>
      </c>
      <c r="D151" s="43" t="s">
        <v>35</v>
      </c>
      <c r="E151" s="60" t="s">
        <v>17</v>
      </c>
      <c r="F151" s="60" t="s">
        <v>20</v>
      </c>
      <c r="G151" s="61">
        <v>37135</v>
      </c>
      <c r="H151" s="62">
        <v>-300000</v>
      </c>
      <c r="I151" s="63">
        <v>5</v>
      </c>
      <c r="J151" s="47">
        <f t="shared" si="32"/>
        <v>2.65</v>
      </c>
      <c r="K151">
        <v>0.35499999999999998</v>
      </c>
      <c r="L151" s="8">
        <v>2.2949999999999999</v>
      </c>
      <c r="M151" s="50">
        <f t="shared" si="33"/>
        <v>300000</v>
      </c>
      <c r="N151" s="49" t="str">
        <f t="shared" si="34"/>
        <v>SELL</v>
      </c>
      <c r="O151" s="49" t="str">
        <f t="shared" si="35"/>
        <v>PUT</v>
      </c>
      <c r="P151" s="49" t="str">
        <f t="shared" si="36"/>
        <v>SELL - PUT</v>
      </c>
      <c r="Q151" s="49">
        <f t="shared" si="37"/>
        <v>7.2949999999999999</v>
      </c>
      <c r="R151" s="5">
        <f t="shared" si="38"/>
        <v>-1393499.9999999998</v>
      </c>
    </row>
    <row r="152" spans="1:18" x14ac:dyDescent="0.2">
      <c r="A152" s="7" t="s">
        <v>411</v>
      </c>
      <c r="B152" s="56" t="s">
        <v>570</v>
      </c>
      <c r="C152" s="7" t="s">
        <v>626</v>
      </c>
      <c r="D152" s="7" t="s">
        <v>35</v>
      </c>
      <c r="E152" s="56" t="s">
        <v>17</v>
      </c>
      <c r="F152" s="56" t="s">
        <v>18</v>
      </c>
      <c r="G152" s="57">
        <v>37135</v>
      </c>
      <c r="H152" s="58">
        <v>-300000</v>
      </c>
      <c r="I152" s="59">
        <v>20</v>
      </c>
      <c r="J152" s="47">
        <f t="shared" si="32"/>
        <v>2.65</v>
      </c>
      <c r="K152">
        <v>0.35499999999999998</v>
      </c>
      <c r="L152" s="8">
        <v>2.2949999999999999</v>
      </c>
      <c r="M152" s="50">
        <f t="shared" si="33"/>
        <v>300000</v>
      </c>
      <c r="N152" s="49" t="str">
        <f t="shared" si="34"/>
        <v>SELL</v>
      </c>
      <c r="O152" s="49" t="str">
        <f t="shared" si="35"/>
        <v>CALL</v>
      </c>
      <c r="P152" s="49" t="str">
        <f t="shared" si="36"/>
        <v>SELL - CALL</v>
      </c>
      <c r="Q152" s="49">
        <f t="shared" si="37"/>
        <v>22.295000000000002</v>
      </c>
      <c r="R152" s="5">
        <f t="shared" si="38"/>
        <v>0</v>
      </c>
    </row>
    <row r="153" spans="1:18" x14ac:dyDescent="0.2">
      <c r="A153" s="7" t="s">
        <v>290</v>
      </c>
      <c r="B153" s="56" t="s">
        <v>570</v>
      </c>
      <c r="C153" s="7" t="s">
        <v>627</v>
      </c>
      <c r="D153" s="7" t="s">
        <v>35</v>
      </c>
      <c r="E153" s="56" t="s">
        <v>17</v>
      </c>
      <c r="F153" s="56" t="s">
        <v>18</v>
      </c>
      <c r="G153" s="57">
        <v>37135</v>
      </c>
      <c r="H153" s="58">
        <v>-300000</v>
      </c>
      <c r="I153" s="59">
        <v>20</v>
      </c>
      <c r="J153" s="47">
        <f t="shared" si="32"/>
        <v>2.65</v>
      </c>
      <c r="K153">
        <v>0.35499999999999998</v>
      </c>
      <c r="L153" s="8">
        <v>2.2949999999999999</v>
      </c>
      <c r="M153" s="50">
        <f t="shared" si="33"/>
        <v>300000</v>
      </c>
      <c r="N153" s="49" t="str">
        <f t="shared" si="34"/>
        <v>SELL</v>
      </c>
      <c r="O153" s="49" t="str">
        <f t="shared" si="35"/>
        <v>CALL</v>
      </c>
      <c r="P153" s="49" t="str">
        <f t="shared" si="36"/>
        <v>SELL - CALL</v>
      </c>
      <c r="Q153" s="49">
        <f t="shared" si="37"/>
        <v>22.295000000000002</v>
      </c>
      <c r="R153" s="5">
        <f t="shared" si="38"/>
        <v>0</v>
      </c>
    </row>
    <row r="154" spans="1:18" x14ac:dyDescent="0.2">
      <c r="A154" s="7" t="s">
        <v>320</v>
      </c>
      <c r="B154" s="56" t="s">
        <v>570</v>
      </c>
      <c r="C154" s="7" t="s">
        <v>564</v>
      </c>
      <c r="D154" s="7" t="s">
        <v>35</v>
      </c>
      <c r="E154" s="56" t="s">
        <v>17</v>
      </c>
      <c r="F154" s="56" t="s">
        <v>18</v>
      </c>
      <c r="G154" s="57">
        <v>37135</v>
      </c>
      <c r="H154" s="58">
        <v>-150000</v>
      </c>
      <c r="I154" s="59">
        <v>10</v>
      </c>
      <c r="J154" s="47">
        <f t="shared" si="32"/>
        <v>2.65</v>
      </c>
      <c r="K154">
        <v>0.35499999999999998</v>
      </c>
      <c r="L154" s="8">
        <v>2.2949999999999999</v>
      </c>
      <c r="M154" s="50">
        <f t="shared" si="33"/>
        <v>150000</v>
      </c>
      <c r="N154" s="49" t="str">
        <f t="shared" si="34"/>
        <v>SELL</v>
      </c>
      <c r="O154" s="49" t="str">
        <f t="shared" si="35"/>
        <v>CALL</v>
      </c>
      <c r="P154" s="49" t="str">
        <f t="shared" si="36"/>
        <v>SELL - CALL</v>
      </c>
      <c r="Q154" s="49">
        <f t="shared" si="37"/>
        <v>12.295</v>
      </c>
      <c r="R154" s="5">
        <f t="shared" si="38"/>
        <v>0</v>
      </c>
    </row>
    <row r="155" spans="1:18" x14ac:dyDescent="0.2">
      <c r="A155" s="7" t="s">
        <v>24</v>
      </c>
      <c r="B155" s="56" t="s">
        <v>570</v>
      </c>
      <c r="C155" s="7" t="s">
        <v>628</v>
      </c>
      <c r="D155" s="7" t="s">
        <v>35</v>
      </c>
      <c r="E155" s="56" t="s">
        <v>17</v>
      </c>
      <c r="F155" s="56" t="s">
        <v>20</v>
      </c>
      <c r="G155" s="57">
        <v>37135</v>
      </c>
      <c r="H155" s="58">
        <v>-300000</v>
      </c>
      <c r="I155" s="59">
        <v>6</v>
      </c>
      <c r="J155" s="47">
        <f t="shared" si="32"/>
        <v>2.65</v>
      </c>
      <c r="K155">
        <v>0.35499999999999998</v>
      </c>
      <c r="L155" s="8">
        <v>2.2949999999999999</v>
      </c>
      <c r="M155" s="50">
        <f t="shared" si="33"/>
        <v>300000</v>
      </c>
      <c r="N155" s="49" t="str">
        <f t="shared" si="34"/>
        <v>SELL</v>
      </c>
      <c r="O155" s="49" t="str">
        <f t="shared" si="35"/>
        <v>PUT</v>
      </c>
      <c r="P155" s="49" t="str">
        <f t="shared" si="36"/>
        <v>SELL - PUT</v>
      </c>
      <c r="Q155" s="49">
        <f t="shared" si="37"/>
        <v>8.2949999999999999</v>
      </c>
      <c r="R155" s="5">
        <f t="shared" si="38"/>
        <v>-1693499.9999999998</v>
      </c>
    </row>
    <row r="156" spans="1:18" x14ac:dyDescent="0.2">
      <c r="A156" s="7" t="s">
        <v>290</v>
      </c>
      <c r="B156" s="56" t="s">
        <v>570</v>
      </c>
      <c r="C156" s="7" t="s">
        <v>629</v>
      </c>
      <c r="D156" s="7" t="s">
        <v>35</v>
      </c>
      <c r="E156" s="56" t="s">
        <v>17</v>
      </c>
      <c r="F156" s="56" t="s">
        <v>18</v>
      </c>
      <c r="G156" s="57">
        <v>37135</v>
      </c>
      <c r="H156" s="58">
        <v>500000</v>
      </c>
      <c r="I156" s="59">
        <v>7</v>
      </c>
      <c r="J156" s="47">
        <f t="shared" si="32"/>
        <v>2.65</v>
      </c>
      <c r="K156">
        <v>0.35499999999999998</v>
      </c>
      <c r="L156" s="8">
        <v>2.2949999999999999</v>
      </c>
      <c r="M156" s="50">
        <f t="shared" si="33"/>
        <v>500000</v>
      </c>
      <c r="N156" s="49" t="str">
        <f t="shared" si="34"/>
        <v>BUY</v>
      </c>
      <c r="O156" s="49" t="str">
        <f t="shared" si="35"/>
        <v>CALL</v>
      </c>
      <c r="P156" s="49" t="str">
        <f t="shared" si="36"/>
        <v>BUY - CALL</v>
      </c>
      <c r="Q156" s="49">
        <f t="shared" si="37"/>
        <v>9.2949999999999999</v>
      </c>
      <c r="R156" s="5">
        <f t="shared" si="38"/>
        <v>0</v>
      </c>
    </row>
    <row r="157" spans="1:18" x14ac:dyDescent="0.2">
      <c r="A157" s="7" t="s">
        <v>290</v>
      </c>
      <c r="B157" s="56" t="s">
        <v>570</v>
      </c>
      <c r="C157" s="7" t="s">
        <v>630</v>
      </c>
      <c r="D157" s="7" t="s">
        <v>35</v>
      </c>
      <c r="E157" s="56" t="s">
        <v>17</v>
      </c>
      <c r="F157" s="56" t="s">
        <v>18</v>
      </c>
      <c r="G157" s="57">
        <v>37135</v>
      </c>
      <c r="H157" s="58">
        <v>300000</v>
      </c>
      <c r="I157" s="59">
        <v>8</v>
      </c>
      <c r="J157" s="47">
        <f t="shared" si="32"/>
        <v>2.65</v>
      </c>
      <c r="K157">
        <v>0.35499999999999998</v>
      </c>
      <c r="L157" s="8">
        <v>2.2949999999999999</v>
      </c>
      <c r="M157" s="50">
        <f t="shared" si="33"/>
        <v>300000</v>
      </c>
      <c r="N157" s="49" t="str">
        <f t="shared" si="34"/>
        <v>BUY</v>
      </c>
      <c r="O157" s="49" t="str">
        <f t="shared" si="35"/>
        <v>CALL</v>
      </c>
      <c r="P157" s="49" t="str">
        <f t="shared" si="36"/>
        <v>BUY - CALL</v>
      </c>
      <c r="Q157" s="49">
        <f t="shared" si="37"/>
        <v>10.295</v>
      </c>
      <c r="R157" s="5">
        <f t="shared" si="38"/>
        <v>0</v>
      </c>
    </row>
    <row r="158" spans="1:18" x14ac:dyDescent="0.2">
      <c r="A158" s="7" t="s">
        <v>290</v>
      </c>
      <c r="B158" s="56" t="s">
        <v>570</v>
      </c>
      <c r="C158" s="7" t="s">
        <v>631</v>
      </c>
      <c r="D158" s="7" t="s">
        <v>35</v>
      </c>
      <c r="E158" s="56" t="s">
        <v>17</v>
      </c>
      <c r="F158" s="56" t="s">
        <v>18</v>
      </c>
      <c r="G158" s="57">
        <v>37135</v>
      </c>
      <c r="H158" s="58">
        <v>150000</v>
      </c>
      <c r="I158" s="59">
        <v>8</v>
      </c>
      <c r="J158" s="47">
        <f t="shared" si="32"/>
        <v>2.65</v>
      </c>
      <c r="K158">
        <v>0.35499999999999998</v>
      </c>
      <c r="L158" s="8">
        <v>2.2949999999999999</v>
      </c>
      <c r="M158" s="50">
        <f t="shared" si="33"/>
        <v>150000</v>
      </c>
      <c r="N158" s="49" t="str">
        <f t="shared" si="34"/>
        <v>BUY</v>
      </c>
      <c r="O158" s="49" t="str">
        <f t="shared" si="35"/>
        <v>CALL</v>
      </c>
      <c r="P158" s="49" t="str">
        <f t="shared" si="36"/>
        <v>BUY - CALL</v>
      </c>
      <c r="Q158" s="49">
        <f t="shared" si="37"/>
        <v>10.295</v>
      </c>
      <c r="R158" s="5">
        <f t="shared" si="38"/>
        <v>0</v>
      </c>
    </row>
    <row r="159" spans="1:18" x14ac:dyDescent="0.2">
      <c r="A159" s="7" t="s">
        <v>290</v>
      </c>
      <c r="B159" s="56" t="s">
        <v>570</v>
      </c>
      <c r="C159" s="7" t="s">
        <v>632</v>
      </c>
      <c r="D159" s="7" t="s">
        <v>35</v>
      </c>
      <c r="E159" s="56" t="s">
        <v>17</v>
      </c>
      <c r="F159" s="56" t="s">
        <v>18</v>
      </c>
      <c r="G159" s="57">
        <v>37135</v>
      </c>
      <c r="H159" s="58">
        <v>600000</v>
      </c>
      <c r="I159" s="59">
        <v>6</v>
      </c>
      <c r="J159" s="47">
        <f t="shared" si="32"/>
        <v>2.65</v>
      </c>
      <c r="K159">
        <v>0.35499999999999998</v>
      </c>
      <c r="L159" s="8">
        <v>2.2949999999999999</v>
      </c>
      <c r="M159" s="50">
        <f t="shared" si="33"/>
        <v>600000</v>
      </c>
      <c r="N159" s="49" t="str">
        <f t="shared" si="34"/>
        <v>BUY</v>
      </c>
      <c r="O159" s="49" t="str">
        <f t="shared" si="35"/>
        <v>CALL</v>
      </c>
      <c r="P159" s="49" t="str">
        <f t="shared" si="36"/>
        <v>BUY - CALL</v>
      </c>
      <c r="Q159" s="49">
        <f t="shared" si="37"/>
        <v>8.2949999999999999</v>
      </c>
      <c r="R159" s="5">
        <f t="shared" si="38"/>
        <v>0</v>
      </c>
    </row>
    <row r="160" spans="1:18" x14ac:dyDescent="0.2">
      <c r="A160" s="7" t="s">
        <v>290</v>
      </c>
      <c r="B160" s="56" t="s">
        <v>570</v>
      </c>
      <c r="C160" s="7" t="s">
        <v>633</v>
      </c>
      <c r="D160" s="7" t="s">
        <v>35</v>
      </c>
      <c r="E160" s="56" t="s">
        <v>17</v>
      </c>
      <c r="F160" s="56" t="s">
        <v>18</v>
      </c>
      <c r="G160" s="57">
        <v>37135</v>
      </c>
      <c r="H160" s="58">
        <v>-600000</v>
      </c>
      <c r="I160" s="59">
        <v>10</v>
      </c>
      <c r="J160" s="47">
        <f t="shared" si="32"/>
        <v>2.65</v>
      </c>
      <c r="K160">
        <v>0.35499999999999998</v>
      </c>
      <c r="L160" s="8">
        <v>2.2949999999999999</v>
      </c>
      <c r="M160" s="50">
        <f t="shared" si="33"/>
        <v>600000</v>
      </c>
      <c r="N160" s="49" t="str">
        <f t="shared" si="34"/>
        <v>SELL</v>
      </c>
      <c r="O160" s="49" t="str">
        <f t="shared" si="35"/>
        <v>CALL</v>
      </c>
      <c r="P160" s="49" t="str">
        <f t="shared" si="36"/>
        <v>SELL - CALL</v>
      </c>
      <c r="Q160" s="49">
        <f t="shared" si="37"/>
        <v>12.295</v>
      </c>
      <c r="R160" s="5">
        <f t="shared" si="38"/>
        <v>0</v>
      </c>
    </row>
    <row r="161" spans="1:18" x14ac:dyDescent="0.2">
      <c r="A161" s="7" t="s">
        <v>290</v>
      </c>
      <c r="B161" s="56" t="s">
        <v>570</v>
      </c>
      <c r="C161" s="7" t="s">
        <v>634</v>
      </c>
      <c r="D161" s="7" t="s">
        <v>35</v>
      </c>
      <c r="E161" s="56" t="s">
        <v>17</v>
      </c>
      <c r="F161" s="56" t="s">
        <v>18</v>
      </c>
      <c r="G161" s="57">
        <v>37135</v>
      </c>
      <c r="H161" s="58">
        <v>300000</v>
      </c>
      <c r="I161" s="59">
        <v>7</v>
      </c>
      <c r="J161" s="47">
        <f t="shared" si="32"/>
        <v>2.65</v>
      </c>
      <c r="K161">
        <v>0.35499999999999998</v>
      </c>
      <c r="L161" s="8">
        <v>2.2949999999999999</v>
      </c>
      <c r="M161" s="50">
        <f t="shared" si="33"/>
        <v>300000</v>
      </c>
      <c r="N161" s="49" t="str">
        <f t="shared" si="34"/>
        <v>BUY</v>
      </c>
      <c r="O161" s="49" t="str">
        <f t="shared" si="35"/>
        <v>CALL</v>
      </c>
      <c r="P161" s="49" t="str">
        <f t="shared" si="36"/>
        <v>BUY - CALL</v>
      </c>
      <c r="Q161" s="49">
        <f t="shared" si="37"/>
        <v>9.2949999999999999</v>
      </c>
      <c r="R161" s="5">
        <f t="shared" si="38"/>
        <v>0</v>
      </c>
    </row>
    <row r="162" spans="1:18" x14ac:dyDescent="0.2">
      <c r="A162" s="7" t="s">
        <v>290</v>
      </c>
      <c r="B162" s="56" t="s">
        <v>570</v>
      </c>
      <c r="C162" s="7" t="s">
        <v>635</v>
      </c>
      <c r="D162" s="7" t="s">
        <v>35</v>
      </c>
      <c r="E162" s="56" t="s">
        <v>17</v>
      </c>
      <c r="F162" s="56" t="s">
        <v>18</v>
      </c>
      <c r="G162" s="57">
        <v>37135</v>
      </c>
      <c r="H162" s="58">
        <v>300000</v>
      </c>
      <c r="I162" s="59">
        <v>6</v>
      </c>
      <c r="J162" s="47">
        <f t="shared" si="32"/>
        <v>2.65</v>
      </c>
      <c r="K162">
        <v>0.35499999999999998</v>
      </c>
      <c r="L162" s="8">
        <v>2.2949999999999999</v>
      </c>
      <c r="M162" s="50">
        <f t="shared" si="33"/>
        <v>300000</v>
      </c>
      <c r="N162" s="49" t="str">
        <f t="shared" si="34"/>
        <v>BUY</v>
      </c>
      <c r="O162" s="49" t="str">
        <f t="shared" si="35"/>
        <v>CALL</v>
      </c>
      <c r="P162" s="49" t="str">
        <f t="shared" si="36"/>
        <v>BUY - CALL</v>
      </c>
      <c r="Q162" s="49">
        <f t="shared" si="37"/>
        <v>8.2949999999999999</v>
      </c>
      <c r="R162" s="5">
        <f t="shared" si="38"/>
        <v>0</v>
      </c>
    </row>
    <row r="163" spans="1:18" x14ac:dyDescent="0.2">
      <c r="A163" s="7" t="s">
        <v>290</v>
      </c>
      <c r="B163" s="56" t="s">
        <v>570</v>
      </c>
      <c r="C163" s="7" t="s">
        <v>636</v>
      </c>
      <c r="D163" s="7" t="s">
        <v>35</v>
      </c>
      <c r="E163" s="56" t="s">
        <v>17</v>
      </c>
      <c r="F163" s="56" t="s">
        <v>18</v>
      </c>
      <c r="G163" s="57">
        <v>37135</v>
      </c>
      <c r="H163" s="58">
        <v>-300000</v>
      </c>
      <c r="I163" s="59">
        <v>10</v>
      </c>
      <c r="J163" s="47">
        <f t="shared" si="32"/>
        <v>2.65</v>
      </c>
      <c r="K163">
        <v>0.35499999999999998</v>
      </c>
      <c r="L163" s="8">
        <v>2.2949999999999999</v>
      </c>
      <c r="M163" s="50">
        <f t="shared" si="33"/>
        <v>300000</v>
      </c>
      <c r="N163" s="49" t="str">
        <f t="shared" si="34"/>
        <v>SELL</v>
      </c>
      <c r="O163" s="49" t="str">
        <f t="shared" si="35"/>
        <v>CALL</v>
      </c>
      <c r="P163" s="49" t="str">
        <f t="shared" si="36"/>
        <v>SELL - CALL</v>
      </c>
      <c r="Q163" s="49">
        <f t="shared" si="37"/>
        <v>12.295</v>
      </c>
      <c r="R163" s="5">
        <f t="shared" si="38"/>
        <v>0</v>
      </c>
    </row>
    <row r="164" spans="1:18" x14ac:dyDescent="0.2">
      <c r="A164" s="7" t="s">
        <v>290</v>
      </c>
      <c r="B164" s="56" t="s">
        <v>570</v>
      </c>
      <c r="C164" s="7" t="s">
        <v>637</v>
      </c>
      <c r="D164" s="7" t="s">
        <v>35</v>
      </c>
      <c r="E164" s="56" t="s">
        <v>17</v>
      </c>
      <c r="F164" s="56" t="s">
        <v>18</v>
      </c>
      <c r="G164" s="57">
        <v>37135</v>
      </c>
      <c r="H164" s="58">
        <v>150000</v>
      </c>
      <c r="I164" s="59">
        <v>15</v>
      </c>
      <c r="J164" s="47">
        <f t="shared" si="32"/>
        <v>2.65</v>
      </c>
      <c r="K164">
        <v>0.35499999999999998</v>
      </c>
      <c r="L164" s="8">
        <v>2.2949999999999999</v>
      </c>
      <c r="M164" s="50">
        <f t="shared" si="33"/>
        <v>150000</v>
      </c>
      <c r="N164" s="49" t="str">
        <f t="shared" si="34"/>
        <v>BUY</v>
      </c>
      <c r="O164" s="49" t="str">
        <f t="shared" si="35"/>
        <v>CALL</v>
      </c>
      <c r="P164" s="49" t="str">
        <f t="shared" si="36"/>
        <v>BUY - CALL</v>
      </c>
      <c r="Q164" s="49">
        <f t="shared" si="37"/>
        <v>17.295000000000002</v>
      </c>
      <c r="R164" s="5">
        <f t="shared" si="38"/>
        <v>0</v>
      </c>
    </row>
    <row r="165" spans="1:18" x14ac:dyDescent="0.2">
      <c r="A165" s="43" t="s">
        <v>290</v>
      </c>
      <c r="B165" s="60" t="s">
        <v>570</v>
      </c>
      <c r="C165" s="43" t="s">
        <v>638</v>
      </c>
      <c r="D165" s="43" t="s">
        <v>35</v>
      </c>
      <c r="E165" s="60" t="s">
        <v>17</v>
      </c>
      <c r="F165" s="60" t="s">
        <v>18</v>
      </c>
      <c r="G165" s="61">
        <v>37135</v>
      </c>
      <c r="H165" s="62">
        <v>-300000</v>
      </c>
      <c r="I165" s="63">
        <v>8</v>
      </c>
      <c r="J165" s="47">
        <f t="shared" si="32"/>
        <v>2.65</v>
      </c>
      <c r="K165">
        <v>0.35499999999999998</v>
      </c>
      <c r="L165" s="8">
        <v>2.2949999999999999</v>
      </c>
      <c r="M165" s="50">
        <f t="shared" si="33"/>
        <v>300000</v>
      </c>
      <c r="N165" s="49" t="str">
        <f t="shared" si="34"/>
        <v>SELL</v>
      </c>
      <c r="O165" s="49" t="str">
        <f t="shared" si="35"/>
        <v>CALL</v>
      </c>
      <c r="P165" s="49" t="str">
        <f t="shared" si="36"/>
        <v>SELL - CALL</v>
      </c>
      <c r="Q165" s="49">
        <f t="shared" si="37"/>
        <v>10.295</v>
      </c>
      <c r="R165" s="5">
        <f t="shared" si="38"/>
        <v>0</v>
      </c>
    </row>
    <row r="166" spans="1:18" x14ac:dyDescent="0.2">
      <c r="A166" s="7" t="s">
        <v>290</v>
      </c>
      <c r="B166" s="56" t="s">
        <v>570</v>
      </c>
      <c r="C166" s="7" t="s">
        <v>639</v>
      </c>
      <c r="D166" s="7" t="s">
        <v>35</v>
      </c>
      <c r="E166" s="56" t="s">
        <v>17</v>
      </c>
      <c r="F166" s="56" t="s">
        <v>18</v>
      </c>
      <c r="G166" s="57">
        <v>37135</v>
      </c>
      <c r="H166" s="58">
        <v>300000</v>
      </c>
      <c r="I166" s="59">
        <v>10</v>
      </c>
      <c r="J166" s="47">
        <f t="shared" si="32"/>
        <v>2.65</v>
      </c>
      <c r="K166">
        <v>0.35499999999999998</v>
      </c>
      <c r="L166" s="8">
        <v>2.2949999999999999</v>
      </c>
      <c r="M166" s="50">
        <f t="shared" si="33"/>
        <v>300000</v>
      </c>
      <c r="N166" s="49" t="str">
        <f t="shared" si="34"/>
        <v>BUY</v>
      </c>
      <c r="O166" s="49" t="str">
        <f t="shared" si="35"/>
        <v>CALL</v>
      </c>
      <c r="P166" s="49" t="str">
        <f t="shared" si="36"/>
        <v>BUY - CALL</v>
      </c>
      <c r="Q166" s="49">
        <f t="shared" si="37"/>
        <v>12.295</v>
      </c>
      <c r="R166" s="5">
        <f t="shared" si="38"/>
        <v>0</v>
      </c>
    </row>
    <row r="167" spans="1:18" x14ac:dyDescent="0.2">
      <c r="A167" s="7" t="s">
        <v>290</v>
      </c>
      <c r="B167" s="56" t="s">
        <v>570</v>
      </c>
      <c r="C167" s="7" t="s">
        <v>640</v>
      </c>
      <c r="D167" s="7" t="s">
        <v>35</v>
      </c>
      <c r="E167" s="56" t="s">
        <v>17</v>
      </c>
      <c r="F167" s="56" t="s">
        <v>18</v>
      </c>
      <c r="G167" s="57">
        <v>37135</v>
      </c>
      <c r="H167" s="58">
        <v>-500000</v>
      </c>
      <c r="I167" s="59">
        <v>10</v>
      </c>
      <c r="J167" s="47">
        <f t="shared" si="32"/>
        <v>2.65</v>
      </c>
      <c r="K167">
        <v>0.35499999999999998</v>
      </c>
      <c r="L167" s="8">
        <v>2.2949999999999999</v>
      </c>
      <c r="M167" s="50">
        <f t="shared" si="33"/>
        <v>500000</v>
      </c>
      <c r="N167" s="49" t="str">
        <f t="shared" si="34"/>
        <v>SELL</v>
      </c>
      <c r="O167" s="49" t="str">
        <f t="shared" si="35"/>
        <v>CALL</v>
      </c>
      <c r="P167" s="49" t="str">
        <f t="shared" si="36"/>
        <v>SELL - CALL</v>
      </c>
      <c r="Q167" s="49">
        <f t="shared" si="37"/>
        <v>12.295</v>
      </c>
      <c r="R167" s="5">
        <f t="shared" si="38"/>
        <v>0</v>
      </c>
    </row>
    <row r="168" spans="1:18" x14ac:dyDescent="0.2">
      <c r="A168" s="7" t="s">
        <v>290</v>
      </c>
      <c r="B168" s="56" t="s">
        <v>570</v>
      </c>
      <c r="C168" s="7" t="s">
        <v>641</v>
      </c>
      <c r="D168" s="7" t="s">
        <v>35</v>
      </c>
      <c r="E168" s="56" t="s">
        <v>17</v>
      </c>
      <c r="F168" s="56" t="s">
        <v>18</v>
      </c>
      <c r="G168" s="57">
        <v>37135</v>
      </c>
      <c r="H168" s="58">
        <v>500000</v>
      </c>
      <c r="I168" s="59">
        <v>7</v>
      </c>
      <c r="J168" s="47">
        <f t="shared" si="32"/>
        <v>2.65</v>
      </c>
      <c r="K168">
        <v>0.35499999999999998</v>
      </c>
      <c r="L168" s="8">
        <v>2.2949999999999999</v>
      </c>
      <c r="M168" s="50">
        <f t="shared" si="33"/>
        <v>500000</v>
      </c>
      <c r="N168" s="49" t="str">
        <f t="shared" si="34"/>
        <v>BUY</v>
      </c>
      <c r="O168" s="49" t="str">
        <f t="shared" si="35"/>
        <v>CALL</v>
      </c>
      <c r="P168" s="49" t="str">
        <f t="shared" si="36"/>
        <v>BUY - CALL</v>
      </c>
      <c r="Q168" s="49">
        <f t="shared" si="37"/>
        <v>9.2949999999999999</v>
      </c>
      <c r="R168" s="5">
        <f t="shared" si="38"/>
        <v>0</v>
      </c>
    </row>
    <row r="169" spans="1:18" x14ac:dyDescent="0.2">
      <c r="A169" s="7" t="s">
        <v>290</v>
      </c>
      <c r="B169" s="56" t="s">
        <v>570</v>
      </c>
      <c r="C169" s="7" t="s">
        <v>642</v>
      </c>
      <c r="D169" s="7" t="s">
        <v>35</v>
      </c>
      <c r="E169" s="56" t="s">
        <v>17</v>
      </c>
      <c r="F169" s="56" t="s">
        <v>20</v>
      </c>
      <c r="G169" s="57">
        <v>37135</v>
      </c>
      <c r="H169" s="58">
        <v>-500000</v>
      </c>
      <c r="I169" s="59">
        <v>5</v>
      </c>
      <c r="J169" s="47">
        <f t="shared" si="32"/>
        <v>2.65</v>
      </c>
      <c r="K169">
        <v>0.35499999999999998</v>
      </c>
      <c r="L169" s="8">
        <v>2.2949999999999999</v>
      </c>
      <c r="M169" s="50">
        <f t="shared" si="33"/>
        <v>500000</v>
      </c>
      <c r="N169" s="49" t="str">
        <f t="shared" si="34"/>
        <v>SELL</v>
      </c>
      <c r="O169" s="49" t="str">
        <f t="shared" si="35"/>
        <v>PUT</v>
      </c>
      <c r="P169" s="49" t="str">
        <f t="shared" si="36"/>
        <v>SELL - PUT</v>
      </c>
      <c r="Q169" s="49">
        <f t="shared" si="37"/>
        <v>7.2949999999999999</v>
      </c>
      <c r="R169" s="5">
        <f t="shared" si="38"/>
        <v>-2322500</v>
      </c>
    </row>
    <row r="170" spans="1:18" x14ac:dyDescent="0.2">
      <c r="A170" s="7" t="s">
        <v>24</v>
      </c>
      <c r="B170" s="56" t="s">
        <v>570</v>
      </c>
      <c r="C170" s="7" t="s">
        <v>643</v>
      </c>
      <c r="D170" s="7" t="s">
        <v>35</v>
      </c>
      <c r="E170" s="56" t="s">
        <v>17</v>
      </c>
      <c r="F170" s="56" t="s">
        <v>20</v>
      </c>
      <c r="G170" s="57">
        <v>37135</v>
      </c>
      <c r="H170" s="58">
        <v>300000</v>
      </c>
      <c r="I170" s="59">
        <v>6</v>
      </c>
      <c r="J170" s="47">
        <f t="shared" si="32"/>
        <v>2.65</v>
      </c>
      <c r="K170">
        <v>0.35499999999999998</v>
      </c>
      <c r="L170" s="8">
        <v>2.2949999999999999</v>
      </c>
      <c r="M170" s="50">
        <f t="shared" ref="M170:M192" si="39">ABS(H170)</f>
        <v>300000</v>
      </c>
      <c r="N170" s="49" t="str">
        <f t="shared" ref="N170:N192" si="40">IF(H170&gt;0,"BUY","SELL")</f>
        <v>BUY</v>
      </c>
      <c r="O170" s="49" t="str">
        <f t="shared" ref="O170:O192" si="41">IF(F170="C","CALL","PUT")</f>
        <v>PUT</v>
      </c>
      <c r="P170" s="49" t="str">
        <f t="shared" ref="P170:P192" si="42">CONCATENATE(N170," - ",O170)</f>
        <v>BUY - PUT</v>
      </c>
      <c r="Q170" s="49">
        <f t="shared" ref="Q170:Q192" si="43">I170+L170</f>
        <v>8.2949999999999999</v>
      </c>
      <c r="R170" s="5">
        <f t="shared" ref="R170:R192" si="44">IF(P170="SELL - PUT",IF(J170-Q170&gt;0,0,(J170-Q170)*M170),IF(P170="BUY - CALL",IF(Q170-J170&gt;0,0,(J170-Q170)*M170),IF(P170="SELL - CALL",IF(Q170-J170&gt;0,0,(Q170-J170)*M170),IF(P170="BUY - PUT",IF(J170-Q170&gt;0,0,(Q170-J170)*M170)))))</f>
        <v>1693499.9999999998</v>
      </c>
    </row>
    <row r="171" spans="1:18" x14ac:dyDescent="0.2">
      <c r="A171" s="7" t="s">
        <v>320</v>
      </c>
      <c r="B171" s="56" t="s">
        <v>570</v>
      </c>
      <c r="C171" s="7" t="s">
        <v>644</v>
      </c>
      <c r="D171" s="7" t="s">
        <v>35</v>
      </c>
      <c r="E171" s="56" t="s">
        <v>17</v>
      </c>
      <c r="F171" s="56" t="s">
        <v>18</v>
      </c>
      <c r="G171" s="57">
        <v>37135</v>
      </c>
      <c r="H171" s="58">
        <v>-310000</v>
      </c>
      <c r="I171" s="59">
        <v>15</v>
      </c>
      <c r="J171" s="47">
        <f t="shared" si="32"/>
        <v>2.65</v>
      </c>
      <c r="K171">
        <v>0.35499999999999998</v>
      </c>
      <c r="L171" s="8">
        <v>2.2949999999999999</v>
      </c>
      <c r="M171" s="50">
        <f t="shared" si="39"/>
        <v>310000</v>
      </c>
      <c r="N171" s="49" t="str">
        <f t="shared" si="40"/>
        <v>SELL</v>
      </c>
      <c r="O171" s="49" t="str">
        <f t="shared" si="41"/>
        <v>CALL</v>
      </c>
      <c r="P171" s="49" t="str">
        <f t="shared" si="42"/>
        <v>SELL - CALL</v>
      </c>
      <c r="Q171" s="49">
        <f t="shared" si="43"/>
        <v>17.295000000000002</v>
      </c>
      <c r="R171" s="5">
        <f t="shared" si="44"/>
        <v>0</v>
      </c>
    </row>
    <row r="172" spans="1:18" x14ac:dyDescent="0.2">
      <c r="A172" s="7" t="s">
        <v>290</v>
      </c>
      <c r="B172" s="56" t="s">
        <v>570</v>
      </c>
      <c r="C172" s="7" t="s">
        <v>645</v>
      </c>
      <c r="D172" s="7" t="s">
        <v>35</v>
      </c>
      <c r="E172" s="56" t="s">
        <v>17</v>
      </c>
      <c r="F172" s="56" t="s">
        <v>18</v>
      </c>
      <c r="G172" s="57">
        <v>37135</v>
      </c>
      <c r="H172" s="58">
        <v>310000</v>
      </c>
      <c r="I172" s="59">
        <v>7</v>
      </c>
      <c r="J172" s="47">
        <f t="shared" si="32"/>
        <v>2.65</v>
      </c>
      <c r="K172">
        <v>0.35499999999999998</v>
      </c>
      <c r="L172" s="8">
        <v>2.2949999999999999</v>
      </c>
      <c r="M172" s="50">
        <f t="shared" si="39"/>
        <v>310000</v>
      </c>
      <c r="N172" s="49" t="str">
        <f t="shared" si="40"/>
        <v>BUY</v>
      </c>
      <c r="O172" s="49" t="str">
        <f t="shared" si="41"/>
        <v>CALL</v>
      </c>
      <c r="P172" s="49" t="str">
        <f t="shared" si="42"/>
        <v>BUY - CALL</v>
      </c>
      <c r="Q172" s="49">
        <f t="shared" si="43"/>
        <v>9.2949999999999999</v>
      </c>
      <c r="R172" s="5">
        <f t="shared" si="44"/>
        <v>0</v>
      </c>
    </row>
    <row r="173" spans="1:18" x14ac:dyDescent="0.2">
      <c r="A173" s="7" t="s">
        <v>320</v>
      </c>
      <c r="B173" s="56" t="s">
        <v>570</v>
      </c>
      <c r="C173" s="7" t="s">
        <v>648</v>
      </c>
      <c r="D173" s="7" t="s">
        <v>35</v>
      </c>
      <c r="E173" s="56" t="s">
        <v>17</v>
      </c>
      <c r="F173" s="56" t="s">
        <v>18</v>
      </c>
      <c r="G173" s="57">
        <v>37135</v>
      </c>
      <c r="H173" s="58">
        <v>300000</v>
      </c>
      <c r="I173" s="59">
        <v>4.5</v>
      </c>
      <c r="J173" s="47">
        <f t="shared" si="32"/>
        <v>2.65</v>
      </c>
      <c r="K173">
        <v>0.35499999999999998</v>
      </c>
      <c r="L173" s="8">
        <v>2.2949999999999999</v>
      </c>
      <c r="M173" s="50">
        <f t="shared" si="39"/>
        <v>300000</v>
      </c>
      <c r="N173" s="49" t="str">
        <f t="shared" si="40"/>
        <v>BUY</v>
      </c>
      <c r="O173" s="49" t="str">
        <f t="shared" si="41"/>
        <v>CALL</v>
      </c>
      <c r="P173" s="49" t="str">
        <f t="shared" si="42"/>
        <v>BUY - CALL</v>
      </c>
      <c r="Q173" s="49">
        <f t="shared" si="43"/>
        <v>6.7949999999999999</v>
      </c>
      <c r="R173" s="5">
        <f t="shared" si="44"/>
        <v>0</v>
      </c>
    </row>
    <row r="174" spans="1:18" x14ac:dyDescent="0.2">
      <c r="A174" s="7" t="s">
        <v>320</v>
      </c>
      <c r="B174" s="56" t="s">
        <v>570</v>
      </c>
      <c r="C174" s="7" t="s">
        <v>649</v>
      </c>
      <c r="D174" s="7" t="s">
        <v>35</v>
      </c>
      <c r="E174" s="56" t="s">
        <v>17</v>
      </c>
      <c r="F174" s="56" t="s">
        <v>18</v>
      </c>
      <c r="G174" s="57">
        <v>37135</v>
      </c>
      <c r="H174" s="58">
        <v>-600000</v>
      </c>
      <c r="I174" s="59">
        <v>8</v>
      </c>
      <c r="J174" s="47">
        <f t="shared" si="32"/>
        <v>2.65</v>
      </c>
      <c r="K174">
        <v>0.35499999999999998</v>
      </c>
      <c r="L174" s="8">
        <v>2.2949999999999999</v>
      </c>
      <c r="M174" s="50">
        <f t="shared" si="39"/>
        <v>600000</v>
      </c>
      <c r="N174" s="49" t="str">
        <f t="shared" si="40"/>
        <v>SELL</v>
      </c>
      <c r="O174" s="49" t="str">
        <f t="shared" si="41"/>
        <v>CALL</v>
      </c>
      <c r="P174" s="49" t="str">
        <f t="shared" si="42"/>
        <v>SELL - CALL</v>
      </c>
      <c r="Q174" s="49">
        <f t="shared" si="43"/>
        <v>10.295</v>
      </c>
      <c r="R174" s="5">
        <f t="shared" si="44"/>
        <v>0</v>
      </c>
    </row>
    <row r="175" spans="1:18" x14ac:dyDescent="0.2">
      <c r="A175" s="43" t="s">
        <v>650</v>
      </c>
      <c r="B175" s="60" t="s">
        <v>576</v>
      </c>
      <c r="C175" s="43" t="s">
        <v>651</v>
      </c>
      <c r="D175" s="43" t="s">
        <v>35</v>
      </c>
      <c r="E175" s="60" t="s">
        <v>17</v>
      </c>
      <c r="F175" s="60" t="s">
        <v>18</v>
      </c>
      <c r="G175" s="61">
        <v>37135</v>
      </c>
      <c r="H175" s="62">
        <v>-300000</v>
      </c>
      <c r="I175" s="63">
        <v>6</v>
      </c>
      <c r="J175" s="47">
        <f t="shared" si="32"/>
        <v>2.65</v>
      </c>
      <c r="K175">
        <v>0.35499999999999998</v>
      </c>
      <c r="L175" s="8">
        <v>2.2949999999999999</v>
      </c>
      <c r="M175" s="50">
        <f t="shared" si="39"/>
        <v>300000</v>
      </c>
      <c r="N175" s="49" t="str">
        <f t="shared" si="40"/>
        <v>SELL</v>
      </c>
      <c r="O175" s="49" t="str">
        <f t="shared" si="41"/>
        <v>CALL</v>
      </c>
      <c r="P175" s="49" t="str">
        <f t="shared" si="42"/>
        <v>SELL - CALL</v>
      </c>
      <c r="Q175" s="49">
        <f t="shared" si="43"/>
        <v>8.2949999999999999</v>
      </c>
      <c r="R175" s="5">
        <f t="shared" si="44"/>
        <v>0</v>
      </c>
    </row>
    <row r="176" spans="1:18" x14ac:dyDescent="0.2">
      <c r="A176" s="7" t="s">
        <v>558</v>
      </c>
      <c r="B176" s="56" t="s">
        <v>570</v>
      </c>
      <c r="C176" s="7" t="s">
        <v>676</v>
      </c>
      <c r="D176" s="7" t="s">
        <v>35</v>
      </c>
      <c r="E176" s="56" t="s">
        <v>17</v>
      </c>
      <c r="F176" s="56" t="s">
        <v>18</v>
      </c>
      <c r="G176" s="57">
        <v>37135</v>
      </c>
      <c r="H176" s="58">
        <v>300000</v>
      </c>
      <c r="I176" s="59">
        <v>3</v>
      </c>
      <c r="J176" s="47">
        <f t="shared" si="32"/>
        <v>2.65</v>
      </c>
      <c r="K176">
        <v>0.35499999999999998</v>
      </c>
      <c r="L176" s="8">
        <v>2.2949999999999999</v>
      </c>
      <c r="M176" s="50">
        <f t="shared" si="39"/>
        <v>300000</v>
      </c>
      <c r="N176" s="49" t="str">
        <f t="shared" si="40"/>
        <v>BUY</v>
      </c>
      <c r="O176" s="49" t="str">
        <f t="shared" si="41"/>
        <v>CALL</v>
      </c>
      <c r="P176" s="49" t="str">
        <f t="shared" si="42"/>
        <v>BUY - CALL</v>
      </c>
      <c r="Q176" s="49">
        <f t="shared" si="43"/>
        <v>5.2949999999999999</v>
      </c>
      <c r="R176" s="5">
        <f t="shared" si="44"/>
        <v>0</v>
      </c>
    </row>
    <row r="177" spans="1:18" x14ac:dyDescent="0.2">
      <c r="A177" s="7" t="s">
        <v>320</v>
      </c>
      <c r="B177" s="56" t="s">
        <v>570</v>
      </c>
      <c r="C177" s="7" t="s">
        <v>653</v>
      </c>
      <c r="D177" s="7" t="s">
        <v>35</v>
      </c>
      <c r="E177" s="56" t="s">
        <v>17</v>
      </c>
      <c r="F177" s="56" t="s">
        <v>18</v>
      </c>
      <c r="G177" s="57">
        <v>37135</v>
      </c>
      <c r="H177" s="58">
        <v>-150000</v>
      </c>
      <c r="I177" s="59">
        <v>10</v>
      </c>
      <c r="J177" s="47">
        <f t="shared" si="32"/>
        <v>2.65</v>
      </c>
      <c r="K177">
        <v>0.35499999999999998</v>
      </c>
      <c r="L177" s="8">
        <v>2.2949999999999999</v>
      </c>
      <c r="M177" s="50">
        <f t="shared" si="39"/>
        <v>150000</v>
      </c>
      <c r="N177" s="49" t="str">
        <f t="shared" si="40"/>
        <v>SELL</v>
      </c>
      <c r="O177" s="49" t="str">
        <f t="shared" si="41"/>
        <v>CALL</v>
      </c>
      <c r="P177" s="49" t="str">
        <f t="shared" si="42"/>
        <v>SELL - CALL</v>
      </c>
      <c r="Q177" s="49">
        <f t="shared" si="43"/>
        <v>12.295</v>
      </c>
      <c r="R177" s="5">
        <f t="shared" si="44"/>
        <v>0</v>
      </c>
    </row>
    <row r="178" spans="1:18" x14ac:dyDescent="0.2">
      <c r="A178" s="7" t="s">
        <v>290</v>
      </c>
      <c r="B178" s="56" t="s">
        <v>570</v>
      </c>
      <c r="C178" s="7" t="s">
        <v>654</v>
      </c>
      <c r="D178" s="7" t="s">
        <v>35</v>
      </c>
      <c r="E178" s="56" t="s">
        <v>17</v>
      </c>
      <c r="F178" s="56" t="s">
        <v>18</v>
      </c>
      <c r="G178" s="57">
        <v>37135</v>
      </c>
      <c r="H178" s="58">
        <v>1000000</v>
      </c>
      <c r="I178" s="59">
        <v>5</v>
      </c>
      <c r="J178" s="47">
        <f t="shared" si="32"/>
        <v>2.65</v>
      </c>
      <c r="K178">
        <v>0.35499999999999998</v>
      </c>
      <c r="L178" s="8">
        <v>2.2949999999999999</v>
      </c>
      <c r="M178" s="50">
        <f t="shared" si="39"/>
        <v>1000000</v>
      </c>
      <c r="N178" s="49" t="str">
        <f t="shared" si="40"/>
        <v>BUY</v>
      </c>
      <c r="O178" s="49" t="str">
        <f t="shared" si="41"/>
        <v>CALL</v>
      </c>
      <c r="P178" s="49" t="str">
        <f t="shared" si="42"/>
        <v>BUY - CALL</v>
      </c>
      <c r="Q178" s="49">
        <f t="shared" si="43"/>
        <v>7.2949999999999999</v>
      </c>
      <c r="R178" s="5">
        <f t="shared" si="44"/>
        <v>0</v>
      </c>
    </row>
    <row r="179" spans="1:18" x14ac:dyDescent="0.2">
      <c r="A179" s="7" t="s">
        <v>290</v>
      </c>
      <c r="B179" s="56" t="s">
        <v>570</v>
      </c>
      <c r="C179" s="7" t="s">
        <v>655</v>
      </c>
      <c r="D179" s="7" t="s">
        <v>35</v>
      </c>
      <c r="E179" s="56" t="s">
        <v>17</v>
      </c>
      <c r="F179" s="56" t="s">
        <v>18</v>
      </c>
      <c r="G179" s="57">
        <v>37135</v>
      </c>
      <c r="H179" s="58">
        <v>-1000000</v>
      </c>
      <c r="I179" s="59">
        <v>7</v>
      </c>
      <c r="J179" s="47">
        <f t="shared" si="32"/>
        <v>2.65</v>
      </c>
      <c r="K179">
        <v>0.35499999999999998</v>
      </c>
      <c r="L179" s="8">
        <v>2.2949999999999999</v>
      </c>
      <c r="M179" s="50">
        <f t="shared" si="39"/>
        <v>1000000</v>
      </c>
      <c r="N179" s="49" t="str">
        <f t="shared" si="40"/>
        <v>SELL</v>
      </c>
      <c r="O179" s="49" t="str">
        <f t="shared" si="41"/>
        <v>CALL</v>
      </c>
      <c r="P179" s="49" t="str">
        <f t="shared" si="42"/>
        <v>SELL - CALL</v>
      </c>
      <c r="Q179" s="49">
        <f t="shared" si="43"/>
        <v>9.2949999999999999</v>
      </c>
      <c r="R179" s="5">
        <f t="shared" si="44"/>
        <v>0</v>
      </c>
    </row>
    <row r="180" spans="1:18" x14ac:dyDescent="0.2">
      <c r="A180" s="7" t="s">
        <v>656</v>
      </c>
      <c r="B180" s="56" t="s">
        <v>570</v>
      </c>
      <c r="C180" s="7" t="s">
        <v>657</v>
      </c>
      <c r="D180" s="7" t="s">
        <v>35</v>
      </c>
      <c r="E180" s="56" t="s">
        <v>17</v>
      </c>
      <c r="F180" s="56" t="s">
        <v>18</v>
      </c>
      <c r="G180" s="57">
        <v>37135</v>
      </c>
      <c r="H180" s="58">
        <v>310000</v>
      </c>
      <c r="I180" s="59">
        <v>7</v>
      </c>
      <c r="J180" s="47">
        <f t="shared" si="32"/>
        <v>2.65</v>
      </c>
      <c r="K180">
        <v>0.35499999999999998</v>
      </c>
      <c r="L180" s="8">
        <v>2.2949999999999999</v>
      </c>
      <c r="M180" s="50">
        <f t="shared" si="39"/>
        <v>310000</v>
      </c>
      <c r="N180" s="49" t="str">
        <f t="shared" si="40"/>
        <v>BUY</v>
      </c>
      <c r="O180" s="49" t="str">
        <f t="shared" si="41"/>
        <v>CALL</v>
      </c>
      <c r="P180" s="49" t="str">
        <f t="shared" si="42"/>
        <v>BUY - CALL</v>
      </c>
      <c r="Q180" s="49">
        <f t="shared" si="43"/>
        <v>9.2949999999999999</v>
      </c>
      <c r="R180" s="5">
        <f t="shared" si="44"/>
        <v>0</v>
      </c>
    </row>
    <row r="181" spans="1:18" x14ac:dyDescent="0.2">
      <c r="A181" s="7" t="s">
        <v>47</v>
      </c>
      <c r="B181" s="56" t="s">
        <v>570</v>
      </c>
      <c r="C181" s="7" t="s">
        <v>658</v>
      </c>
      <c r="D181" s="7" t="s">
        <v>35</v>
      </c>
      <c r="E181" s="56" t="s">
        <v>17</v>
      </c>
      <c r="F181" s="56" t="s">
        <v>18</v>
      </c>
      <c r="G181" s="57">
        <v>37135</v>
      </c>
      <c r="H181" s="58">
        <v>310000</v>
      </c>
      <c r="I181" s="59">
        <v>7</v>
      </c>
      <c r="J181" s="47">
        <f t="shared" si="32"/>
        <v>2.65</v>
      </c>
      <c r="K181">
        <v>0.35499999999999998</v>
      </c>
      <c r="L181" s="8">
        <v>2.2949999999999999</v>
      </c>
      <c r="M181" s="50">
        <f t="shared" si="39"/>
        <v>310000</v>
      </c>
      <c r="N181" s="49" t="str">
        <f t="shared" si="40"/>
        <v>BUY</v>
      </c>
      <c r="O181" s="49" t="str">
        <f t="shared" si="41"/>
        <v>CALL</v>
      </c>
      <c r="P181" s="49" t="str">
        <f t="shared" si="42"/>
        <v>BUY - CALL</v>
      </c>
      <c r="Q181" s="49">
        <f t="shared" si="43"/>
        <v>9.2949999999999999</v>
      </c>
      <c r="R181" s="5">
        <f t="shared" si="44"/>
        <v>0</v>
      </c>
    </row>
    <row r="182" spans="1:18" x14ac:dyDescent="0.2">
      <c r="A182" s="7" t="s">
        <v>47</v>
      </c>
      <c r="B182" s="56" t="s">
        <v>570</v>
      </c>
      <c r="C182" s="7" t="s">
        <v>659</v>
      </c>
      <c r="D182" s="7" t="s">
        <v>35</v>
      </c>
      <c r="E182" s="56" t="s">
        <v>17</v>
      </c>
      <c r="F182" s="56" t="s">
        <v>18</v>
      </c>
      <c r="G182" s="57">
        <v>37135</v>
      </c>
      <c r="H182" s="58">
        <v>300000</v>
      </c>
      <c r="I182" s="59">
        <v>4</v>
      </c>
      <c r="J182" s="47">
        <f t="shared" si="32"/>
        <v>2.65</v>
      </c>
      <c r="K182">
        <v>0.35499999999999998</v>
      </c>
      <c r="L182" s="8">
        <v>2.2949999999999999</v>
      </c>
      <c r="M182" s="50">
        <f t="shared" si="39"/>
        <v>300000</v>
      </c>
      <c r="N182" s="49" t="str">
        <f t="shared" si="40"/>
        <v>BUY</v>
      </c>
      <c r="O182" s="49" t="str">
        <f t="shared" si="41"/>
        <v>CALL</v>
      </c>
      <c r="P182" s="49" t="str">
        <f t="shared" si="42"/>
        <v>BUY - CALL</v>
      </c>
      <c r="Q182" s="49">
        <f t="shared" si="43"/>
        <v>6.2949999999999999</v>
      </c>
      <c r="R182" s="5">
        <f t="shared" si="44"/>
        <v>0</v>
      </c>
    </row>
    <row r="183" spans="1:18" x14ac:dyDescent="0.2">
      <c r="A183" s="7" t="s">
        <v>495</v>
      </c>
      <c r="B183" s="56" t="s">
        <v>570</v>
      </c>
      <c r="C183" s="7" t="s">
        <v>672</v>
      </c>
      <c r="D183" s="7" t="s">
        <v>35</v>
      </c>
      <c r="E183" s="56" t="s">
        <v>17</v>
      </c>
      <c r="F183" s="56" t="s">
        <v>20</v>
      </c>
      <c r="G183" s="57">
        <v>37135</v>
      </c>
      <c r="H183" s="58">
        <v>-300000</v>
      </c>
      <c r="I183" s="59">
        <v>2.5</v>
      </c>
      <c r="J183" s="47">
        <f t="shared" si="32"/>
        <v>2.65</v>
      </c>
      <c r="K183">
        <v>0.35499999999999998</v>
      </c>
      <c r="L183" s="8">
        <v>2.2949999999999999</v>
      </c>
      <c r="M183" s="50">
        <f t="shared" si="39"/>
        <v>300000</v>
      </c>
      <c r="N183" s="49" t="str">
        <f t="shared" si="40"/>
        <v>SELL</v>
      </c>
      <c r="O183" s="49" t="str">
        <f t="shared" si="41"/>
        <v>PUT</v>
      </c>
      <c r="P183" s="49" t="str">
        <f t="shared" si="42"/>
        <v>SELL - PUT</v>
      </c>
      <c r="Q183" s="49">
        <f t="shared" si="43"/>
        <v>4.7949999999999999</v>
      </c>
      <c r="R183" s="5">
        <f t="shared" si="44"/>
        <v>-643500</v>
      </c>
    </row>
    <row r="184" spans="1:18" x14ac:dyDescent="0.2">
      <c r="A184" s="7" t="s">
        <v>290</v>
      </c>
      <c r="B184" s="56" t="s">
        <v>570</v>
      </c>
      <c r="C184" s="7" t="s">
        <v>661</v>
      </c>
      <c r="D184" s="7" t="s">
        <v>35</v>
      </c>
      <c r="E184" s="56" t="s">
        <v>17</v>
      </c>
      <c r="F184" s="56" t="s">
        <v>18</v>
      </c>
      <c r="G184" s="57">
        <v>37135</v>
      </c>
      <c r="H184" s="58">
        <v>500000</v>
      </c>
      <c r="I184" s="59">
        <v>5</v>
      </c>
      <c r="J184" s="47">
        <f t="shared" si="32"/>
        <v>2.65</v>
      </c>
      <c r="K184">
        <v>0.35499999999999998</v>
      </c>
      <c r="L184" s="8">
        <v>2.2949999999999999</v>
      </c>
      <c r="M184" s="50">
        <f t="shared" si="39"/>
        <v>500000</v>
      </c>
      <c r="N184" s="49" t="str">
        <f t="shared" si="40"/>
        <v>BUY</v>
      </c>
      <c r="O184" s="49" t="str">
        <f t="shared" si="41"/>
        <v>CALL</v>
      </c>
      <c r="P184" s="49" t="str">
        <f t="shared" si="42"/>
        <v>BUY - CALL</v>
      </c>
      <c r="Q184" s="49">
        <f t="shared" si="43"/>
        <v>7.2949999999999999</v>
      </c>
      <c r="R184" s="5">
        <f t="shared" si="44"/>
        <v>0</v>
      </c>
    </row>
    <row r="185" spans="1:18" x14ac:dyDescent="0.2">
      <c r="A185" s="7" t="s">
        <v>495</v>
      </c>
      <c r="B185" s="56" t="s">
        <v>570</v>
      </c>
      <c r="C185" s="7" t="s">
        <v>677</v>
      </c>
      <c r="D185" s="7" t="s">
        <v>35</v>
      </c>
      <c r="E185" s="56" t="s">
        <v>17</v>
      </c>
      <c r="F185" s="56" t="s">
        <v>20</v>
      </c>
      <c r="G185" s="57">
        <v>37135</v>
      </c>
      <c r="H185" s="58">
        <v>-600000</v>
      </c>
      <c r="I185" s="59">
        <v>1</v>
      </c>
      <c r="J185" s="47">
        <f t="shared" si="32"/>
        <v>2.65</v>
      </c>
      <c r="K185">
        <v>0.35499999999999998</v>
      </c>
      <c r="L185" s="8">
        <v>2.2949999999999999</v>
      </c>
      <c r="M185" s="50">
        <f t="shared" si="39"/>
        <v>600000</v>
      </c>
      <c r="N185" s="49" t="str">
        <f t="shared" si="40"/>
        <v>SELL</v>
      </c>
      <c r="O185" s="49" t="str">
        <f t="shared" si="41"/>
        <v>PUT</v>
      </c>
      <c r="P185" s="49" t="str">
        <f t="shared" si="42"/>
        <v>SELL - PUT</v>
      </c>
      <c r="Q185" s="49">
        <f t="shared" si="43"/>
        <v>3.2949999999999999</v>
      </c>
      <c r="R185" s="5">
        <f t="shared" si="44"/>
        <v>-387000</v>
      </c>
    </row>
    <row r="186" spans="1:18" x14ac:dyDescent="0.2">
      <c r="A186" s="7" t="s">
        <v>656</v>
      </c>
      <c r="B186" s="56" t="s">
        <v>570</v>
      </c>
      <c r="C186" s="7" t="s">
        <v>678</v>
      </c>
      <c r="D186" s="7" t="s">
        <v>35</v>
      </c>
      <c r="E186" s="56" t="s">
        <v>17</v>
      </c>
      <c r="F186" s="56" t="s">
        <v>18</v>
      </c>
      <c r="G186" s="57">
        <v>37135</v>
      </c>
      <c r="H186" s="58">
        <v>-1000000</v>
      </c>
      <c r="I186" s="59">
        <v>3</v>
      </c>
      <c r="J186" s="47">
        <f t="shared" si="32"/>
        <v>2.65</v>
      </c>
      <c r="K186">
        <v>0.35499999999999998</v>
      </c>
      <c r="L186" s="8">
        <v>2.2949999999999999</v>
      </c>
      <c r="M186" s="50">
        <f t="shared" si="39"/>
        <v>1000000</v>
      </c>
      <c r="N186" s="49" t="str">
        <f t="shared" si="40"/>
        <v>SELL</v>
      </c>
      <c r="O186" s="49" t="str">
        <f t="shared" si="41"/>
        <v>CALL</v>
      </c>
      <c r="P186" s="49" t="str">
        <f t="shared" si="42"/>
        <v>SELL - CALL</v>
      </c>
      <c r="Q186" s="49">
        <f t="shared" si="43"/>
        <v>5.2949999999999999</v>
      </c>
      <c r="R186" s="5">
        <f t="shared" si="44"/>
        <v>0</v>
      </c>
    </row>
    <row r="187" spans="1:18" x14ac:dyDescent="0.2">
      <c r="A187" s="43" t="s">
        <v>29</v>
      </c>
      <c r="B187" s="60" t="s">
        <v>570</v>
      </c>
      <c r="C187" s="43" t="s">
        <v>679</v>
      </c>
      <c r="D187" s="43" t="s">
        <v>35</v>
      </c>
      <c r="E187" s="60" t="s">
        <v>17</v>
      </c>
      <c r="F187" s="60" t="s">
        <v>20</v>
      </c>
      <c r="G187" s="61">
        <v>37135</v>
      </c>
      <c r="H187" s="62">
        <v>600000</v>
      </c>
      <c r="I187" s="63">
        <v>1</v>
      </c>
      <c r="J187" s="47">
        <f t="shared" si="32"/>
        <v>2.65</v>
      </c>
      <c r="K187">
        <v>0.35499999999999998</v>
      </c>
      <c r="L187" s="8">
        <v>2.2949999999999999</v>
      </c>
      <c r="M187" s="50">
        <f t="shared" si="39"/>
        <v>600000</v>
      </c>
      <c r="N187" s="49" t="str">
        <f t="shared" si="40"/>
        <v>BUY</v>
      </c>
      <c r="O187" s="49" t="str">
        <f t="shared" si="41"/>
        <v>PUT</v>
      </c>
      <c r="P187" s="49" t="str">
        <f t="shared" si="42"/>
        <v>BUY - PUT</v>
      </c>
      <c r="Q187" s="49">
        <f t="shared" si="43"/>
        <v>3.2949999999999999</v>
      </c>
      <c r="R187" s="5">
        <f t="shared" si="44"/>
        <v>387000</v>
      </c>
    </row>
    <row r="188" spans="1:18" x14ac:dyDescent="0.2">
      <c r="A188" s="7" t="s">
        <v>29</v>
      </c>
      <c r="B188" s="56" t="s">
        <v>570</v>
      </c>
      <c r="C188" s="7" t="s">
        <v>680</v>
      </c>
      <c r="D188" s="7" t="s">
        <v>35</v>
      </c>
      <c r="E188" s="56" t="s">
        <v>17</v>
      </c>
      <c r="F188" s="56" t="s">
        <v>18</v>
      </c>
      <c r="G188" s="57">
        <v>37135</v>
      </c>
      <c r="H188" s="58">
        <v>600000</v>
      </c>
      <c r="I188" s="59">
        <v>2.5</v>
      </c>
      <c r="J188" s="47">
        <f t="shared" si="32"/>
        <v>2.65</v>
      </c>
      <c r="K188">
        <v>0.35499999999999998</v>
      </c>
      <c r="L188" s="8">
        <v>2.2949999999999999</v>
      </c>
      <c r="M188" s="50">
        <f t="shared" si="39"/>
        <v>600000</v>
      </c>
      <c r="N188" s="49" t="str">
        <f t="shared" si="40"/>
        <v>BUY</v>
      </c>
      <c r="O188" s="49" t="str">
        <f t="shared" si="41"/>
        <v>CALL</v>
      </c>
      <c r="P188" s="49" t="str">
        <f t="shared" si="42"/>
        <v>BUY - CALL</v>
      </c>
      <c r="Q188" s="49">
        <f t="shared" si="43"/>
        <v>4.7949999999999999</v>
      </c>
      <c r="R188" s="5">
        <f t="shared" si="44"/>
        <v>0</v>
      </c>
    </row>
    <row r="189" spans="1:18" x14ac:dyDescent="0.2">
      <c r="A189" s="7" t="s">
        <v>29</v>
      </c>
      <c r="B189" s="56" t="s">
        <v>570</v>
      </c>
      <c r="C189" s="7" t="s">
        <v>681</v>
      </c>
      <c r="D189" s="7" t="s">
        <v>35</v>
      </c>
      <c r="E189" s="56" t="s">
        <v>17</v>
      </c>
      <c r="F189" s="56" t="s">
        <v>18</v>
      </c>
      <c r="G189" s="57">
        <v>37135</v>
      </c>
      <c r="H189" s="58">
        <v>600000</v>
      </c>
      <c r="I189" s="59">
        <v>1</v>
      </c>
      <c r="J189" s="47">
        <f t="shared" si="32"/>
        <v>2.65</v>
      </c>
      <c r="K189">
        <v>0.35499999999999998</v>
      </c>
      <c r="L189" s="8">
        <v>2.2949999999999999</v>
      </c>
      <c r="M189" s="50">
        <f t="shared" si="39"/>
        <v>600000</v>
      </c>
      <c r="N189" s="49" t="str">
        <f t="shared" si="40"/>
        <v>BUY</v>
      </c>
      <c r="O189" s="49" t="str">
        <f t="shared" si="41"/>
        <v>CALL</v>
      </c>
      <c r="P189" s="49" t="str">
        <f t="shared" si="42"/>
        <v>BUY - CALL</v>
      </c>
      <c r="Q189" s="49">
        <f t="shared" si="43"/>
        <v>3.2949999999999999</v>
      </c>
      <c r="R189" s="5">
        <f t="shared" si="44"/>
        <v>0</v>
      </c>
    </row>
    <row r="190" spans="1:18" x14ac:dyDescent="0.2">
      <c r="A190" s="7" t="s">
        <v>29</v>
      </c>
      <c r="B190" s="56" t="s">
        <v>570</v>
      </c>
      <c r="C190" s="7" t="s">
        <v>682</v>
      </c>
      <c r="D190" s="7" t="s">
        <v>35</v>
      </c>
      <c r="E190" s="56" t="s">
        <v>17</v>
      </c>
      <c r="F190" s="56" t="s">
        <v>18</v>
      </c>
      <c r="G190" s="57">
        <v>37135</v>
      </c>
      <c r="H190" s="58">
        <v>300000</v>
      </c>
      <c r="I190" s="59">
        <v>0.25</v>
      </c>
      <c r="J190" s="47">
        <f t="shared" si="32"/>
        <v>2.65</v>
      </c>
      <c r="K190">
        <v>0.35499999999999998</v>
      </c>
      <c r="L190" s="8">
        <v>2.2949999999999999</v>
      </c>
      <c r="M190" s="50">
        <f t="shared" si="39"/>
        <v>300000</v>
      </c>
      <c r="N190" s="49" t="str">
        <f t="shared" si="40"/>
        <v>BUY</v>
      </c>
      <c r="O190" s="49" t="str">
        <f t="shared" si="41"/>
        <v>CALL</v>
      </c>
      <c r="P190" s="49" t="str">
        <f t="shared" si="42"/>
        <v>BUY - CALL</v>
      </c>
      <c r="Q190" s="49">
        <f t="shared" si="43"/>
        <v>2.5449999999999999</v>
      </c>
      <c r="R190" s="5">
        <f t="shared" si="44"/>
        <v>31499.999999999996</v>
      </c>
    </row>
    <row r="191" spans="1:18" x14ac:dyDescent="0.2">
      <c r="A191" s="7" t="s">
        <v>29</v>
      </c>
      <c r="B191" s="56" t="s">
        <v>570</v>
      </c>
      <c r="C191" s="7" t="s">
        <v>683</v>
      </c>
      <c r="D191" s="7" t="s">
        <v>35</v>
      </c>
      <c r="E191" s="56" t="s">
        <v>17</v>
      </c>
      <c r="F191" s="56" t="s">
        <v>20</v>
      </c>
      <c r="G191" s="57">
        <v>37135</v>
      </c>
      <c r="H191" s="58">
        <v>300000</v>
      </c>
      <c r="I191" s="59">
        <v>0.25</v>
      </c>
      <c r="J191" s="47">
        <f t="shared" si="32"/>
        <v>2.65</v>
      </c>
      <c r="K191">
        <v>0.35499999999999998</v>
      </c>
      <c r="L191" s="8">
        <v>2.2949999999999999</v>
      </c>
      <c r="M191" s="50">
        <f t="shared" si="39"/>
        <v>300000</v>
      </c>
      <c r="N191" s="49" t="str">
        <f t="shared" si="40"/>
        <v>BUY</v>
      </c>
      <c r="O191" s="49" t="str">
        <f t="shared" si="41"/>
        <v>PUT</v>
      </c>
      <c r="P191" s="49" t="str">
        <f t="shared" si="42"/>
        <v>BUY - PUT</v>
      </c>
      <c r="Q191" s="49">
        <f t="shared" si="43"/>
        <v>2.5449999999999999</v>
      </c>
      <c r="R191" s="5">
        <f t="shared" si="44"/>
        <v>0</v>
      </c>
    </row>
    <row r="192" spans="1:18" ht="13.5" thickBot="1" x14ac:dyDescent="0.25">
      <c r="A192" s="43" t="s">
        <v>29</v>
      </c>
      <c r="B192" s="60" t="s">
        <v>570</v>
      </c>
      <c r="C192" s="43" t="s">
        <v>684</v>
      </c>
      <c r="D192" s="43" t="s">
        <v>35</v>
      </c>
      <c r="E192" s="60" t="s">
        <v>17</v>
      </c>
      <c r="F192" s="60" t="s">
        <v>20</v>
      </c>
      <c r="G192" s="61">
        <v>37135</v>
      </c>
      <c r="H192" s="62">
        <v>600000</v>
      </c>
      <c r="I192" s="63">
        <v>0.05</v>
      </c>
      <c r="J192" s="47">
        <f t="shared" si="32"/>
        <v>2.65</v>
      </c>
      <c r="K192">
        <v>0.35499999999999998</v>
      </c>
      <c r="L192" s="8">
        <v>2.2949999999999999</v>
      </c>
      <c r="M192" s="50">
        <f t="shared" si="39"/>
        <v>600000</v>
      </c>
      <c r="N192" s="49" t="str">
        <f t="shared" si="40"/>
        <v>BUY</v>
      </c>
      <c r="O192" s="49" t="str">
        <f t="shared" si="41"/>
        <v>PUT</v>
      </c>
      <c r="P192" s="49" t="str">
        <f t="shared" si="42"/>
        <v>BUY - PUT</v>
      </c>
      <c r="Q192" s="49">
        <f t="shared" si="43"/>
        <v>2.3449999999999998</v>
      </c>
      <c r="R192" s="5">
        <f t="shared" si="44"/>
        <v>0</v>
      </c>
    </row>
    <row r="193" spans="1:18" ht="13.5" thickBot="1" x14ac:dyDescent="0.25">
      <c r="A193" s="20"/>
      <c r="B193" s="21"/>
      <c r="C193" s="21"/>
      <c r="D193" s="21"/>
      <c r="E193" s="21"/>
      <c r="F193" s="21"/>
      <c r="G193" s="34"/>
      <c r="H193" s="21"/>
      <c r="I193" s="21"/>
      <c r="J193" s="21"/>
      <c r="K193" s="21"/>
      <c r="L193" s="34"/>
      <c r="M193" s="21"/>
      <c r="N193" s="34"/>
      <c r="O193" s="48"/>
      <c r="P193" s="48"/>
      <c r="Q193" s="21"/>
      <c r="R193" s="54">
        <f>SUM(R3:R192)</f>
        <v>-616000</v>
      </c>
    </row>
    <row r="194" spans="1:18" x14ac:dyDescent="0.2">
      <c r="A194" s="6"/>
      <c r="B194" s="6"/>
      <c r="H194" s="10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26"/>
      <c r="B198" s="26"/>
      <c r="C198" s="27"/>
      <c r="D198" s="28"/>
      <c r="E198" s="27"/>
      <c r="F198" s="27"/>
      <c r="G198" s="29"/>
      <c r="H198" s="30"/>
      <c r="I198" s="27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26"/>
      <c r="B199" s="26"/>
      <c r="C199" s="27"/>
      <c r="D199" s="28"/>
      <c r="E199" s="27"/>
      <c r="F199" s="27"/>
      <c r="G199" s="29"/>
      <c r="H199" s="30"/>
      <c r="I199" s="27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26"/>
      <c r="B200" s="26"/>
      <c r="C200" s="27"/>
      <c r="D200" s="28"/>
      <c r="E200" s="27"/>
      <c r="F200" s="27"/>
      <c r="G200" s="29"/>
      <c r="H200" s="30"/>
      <c r="I200" s="27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26"/>
      <c r="B201" s="26"/>
      <c r="C201" s="27"/>
      <c r="D201" s="28"/>
      <c r="E201" s="27"/>
      <c r="F201" s="27"/>
      <c r="G201" s="29"/>
      <c r="H201" s="30"/>
      <c r="I201" s="27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6"/>
      <c r="B203" s="6"/>
      <c r="H203" s="10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6"/>
      <c r="B204" s="6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A205" s="7"/>
      <c r="B205" s="7"/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A207" s="26"/>
      <c r="B207" s="26"/>
      <c r="C207" s="27"/>
      <c r="D207" s="28"/>
      <c r="E207" s="27"/>
      <c r="F207" s="27"/>
      <c r="G207" s="29"/>
      <c r="H207" s="30"/>
      <c r="I207" s="27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4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26"/>
      <c r="B210" s="26"/>
      <c r="C210" s="27"/>
      <c r="D210" s="28"/>
      <c r="E210" s="27"/>
      <c r="F210" s="27"/>
      <c r="G210" s="29"/>
      <c r="H210" s="30"/>
      <c r="I210" s="27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D211"/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H213" s="10"/>
      <c r="I213" s="23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4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6"/>
      <c r="B218" s="6"/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H219" s="10"/>
      <c r="I219" s="23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6"/>
      <c r="B220" s="6"/>
      <c r="H220" s="10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7"/>
      <c r="B221" s="7"/>
      <c r="H221" s="10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H222" s="10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6"/>
      <c r="B223" s="6"/>
      <c r="H223" s="10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26"/>
      <c r="B230" s="26"/>
      <c r="C230" s="27"/>
      <c r="D230" s="28"/>
      <c r="E230" s="27"/>
      <c r="F230" s="27"/>
      <c r="G230" s="29"/>
      <c r="H230" s="30"/>
      <c r="I230" s="27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A231" s="26"/>
      <c r="B231" s="26"/>
      <c r="C231" s="27"/>
      <c r="D231" s="28"/>
      <c r="E231" s="27"/>
      <c r="F231" s="27"/>
      <c r="G231" s="29"/>
      <c r="H231" s="30"/>
      <c r="I231" s="27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A232" s="26"/>
      <c r="B232" s="26"/>
      <c r="C232" s="27"/>
      <c r="D232" s="28"/>
      <c r="E232" s="27"/>
      <c r="F232" s="27"/>
      <c r="G232" s="29"/>
      <c r="H232" s="30"/>
      <c r="I232" s="27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6"/>
      <c r="B234" s="6"/>
      <c r="H234" s="10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H235" s="10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H236" s="10"/>
      <c r="I236" s="23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26"/>
      <c r="B240" s="26"/>
      <c r="C240" s="27"/>
      <c r="D240" s="28"/>
      <c r="E240" s="27"/>
      <c r="F240" s="27"/>
      <c r="G240" s="29"/>
      <c r="H240" s="30"/>
      <c r="I240" s="27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26"/>
      <c r="B241" s="26"/>
      <c r="C241" s="27"/>
      <c r="D241" s="28"/>
      <c r="E241" s="27"/>
      <c r="F241" s="27"/>
      <c r="G241" s="29"/>
      <c r="H241" s="30"/>
      <c r="I241" s="27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26"/>
      <c r="B242" s="26"/>
      <c r="C242" s="27"/>
      <c r="D242" s="28"/>
      <c r="E242" s="27"/>
      <c r="F242" s="27"/>
      <c r="G242" s="29"/>
      <c r="H242" s="30"/>
      <c r="I242" s="27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26"/>
      <c r="B243" s="26"/>
      <c r="C243" s="27"/>
      <c r="D243" s="28"/>
      <c r="E243" s="27"/>
      <c r="F243" s="27"/>
      <c r="G243" s="29"/>
      <c r="H243" s="30"/>
      <c r="I243" s="27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A245" s="6"/>
      <c r="B245" s="6"/>
      <c r="H245" s="10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A246" s="6"/>
      <c r="B246" s="6"/>
      <c r="H246" s="10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A247" s="6"/>
      <c r="B247" s="6"/>
      <c r="H247" s="10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7"/>
      <c r="B248" s="7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H249" s="10"/>
      <c r="I249" s="23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H250" s="10"/>
      <c r="I250" s="23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H251" s="10"/>
      <c r="I251" s="23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26"/>
      <c r="B253" s="26"/>
      <c r="C253" s="27"/>
      <c r="D253" s="28"/>
      <c r="E253" s="27"/>
      <c r="F253" s="27"/>
      <c r="G253" s="29"/>
      <c r="H253" s="30"/>
      <c r="I253" s="27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26"/>
      <c r="B254" s="26"/>
      <c r="C254" s="27"/>
      <c r="D254" s="28"/>
      <c r="E254" s="27"/>
      <c r="F254" s="27"/>
      <c r="G254" s="29"/>
      <c r="H254" s="30"/>
      <c r="I254" s="27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A258" s="6"/>
      <c r="B258" s="6"/>
      <c r="H258" s="10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A259" s="6"/>
      <c r="B259" s="6"/>
      <c r="H259" s="10"/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A260" s="6"/>
      <c r="B260" s="6"/>
      <c r="H260" s="10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I261" s="25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H264" s="10"/>
      <c r="I264" s="23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A265" s="6"/>
      <c r="B265" s="6"/>
      <c r="H265" s="10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7"/>
      <c r="B267" s="7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G268" s="11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H270" s="10"/>
      <c r="I270" s="23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A271" s="6"/>
      <c r="B271" s="6"/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A272" s="6"/>
      <c r="B272" s="6"/>
      <c r="H272" s="10"/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H273" s="10"/>
      <c r="I273" s="23"/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7"/>
      <c r="B274" s="7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6"/>
      <c r="B278" s="6"/>
      <c r="H278" s="10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6"/>
      <c r="B279" s="6"/>
      <c r="H279" s="10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6"/>
      <c r="B280" s="6"/>
      <c r="H280" s="10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A281" s="26"/>
      <c r="B281" s="26"/>
      <c r="C281" s="27"/>
      <c r="D281" s="28"/>
      <c r="E281" s="27"/>
      <c r="F281" s="27"/>
      <c r="G281" s="29"/>
      <c r="H281" s="30"/>
      <c r="I281" s="27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A282" s="26"/>
      <c r="B282" s="26"/>
      <c r="C282" s="27"/>
      <c r="D282" s="28"/>
      <c r="E282" s="27"/>
      <c r="F282" s="27"/>
      <c r="G282" s="29"/>
      <c r="H282" s="30"/>
      <c r="I282" s="27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H285" s="10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H286" s="10"/>
      <c r="I286" s="23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26"/>
      <c r="B290" s="26"/>
      <c r="C290" s="27"/>
      <c r="D290" s="28"/>
      <c r="E290" s="27"/>
      <c r="F290" s="27"/>
      <c r="G290" s="29"/>
      <c r="H290" s="30"/>
      <c r="I290" s="27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A291" s="26"/>
      <c r="B291" s="26"/>
      <c r="C291" s="27"/>
      <c r="D291" s="28"/>
      <c r="E291" s="27"/>
      <c r="F291" s="27"/>
      <c r="G291" s="29"/>
      <c r="H291" s="30"/>
      <c r="I291" s="27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A292" s="26"/>
      <c r="B292" s="26"/>
      <c r="C292" s="27"/>
      <c r="D292" s="28"/>
      <c r="E292" s="27"/>
      <c r="F292" s="27"/>
      <c r="G292" s="29"/>
      <c r="H292" s="30"/>
      <c r="I292" s="27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26"/>
      <c r="B293" s="26"/>
      <c r="C293" s="27"/>
      <c r="D293" s="28"/>
      <c r="E293" s="27"/>
      <c r="F293" s="27"/>
      <c r="G293" s="29"/>
      <c r="H293" s="30"/>
      <c r="I293" s="27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6"/>
      <c r="B294" s="6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A297" s="12"/>
      <c r="B297" s="12"/>
      <c r="H297" s="10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A298" s="12"/>
      <c r="B298" s="12"/>
      <c r="H298" s="10"/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H299" s="10"/>
      <c r="I299" s="23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H300" s="10"/>
      <c r="I300" s="23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D301"/>
      <c r="H301" s="10"/>
      <c r="I301" s="24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6"/>
      <c r="B303" s="6"/>
      <c r="H303" s="10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26"/>
      <c r="B304" s="26"/>
      <c r="C304" s="27"/>
      <c r="D304" s="28"/>
      <c r="E304" s="27"/>
      <c r="F304" s="27"/>
      <c r="G304" s="29"/>
      <c r="H304" s="30"/>
      <c r="I304" s="27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26"/>
      <c r="B305" s="26"/>
      <c r="C305" s="27"/>
      <c r="D305" s="28"/>
      <c r="E305" s="27"/>
      <c r="F305" s="27"/>
      <c r="G305" s="29"/>
      <c r="H305" s="30"/>
      <c r="I305" s="27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26"/>
      <c r="B306" s="26"/>
      <c r="C306" s="27"/>
      <c r="D306" s="28"/>
      <c r="E306" s="27"/>
      <c r="F306" s="27"/>
      <c r="G306" s="29"/>
      <c r="H306" s="30"/>
      <c r="I306" s="27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26"/>
      <c r="B307" s="26"/>
      <c r="C307" s="27"/>
      <c r="D307" s="28"/>
      <c r="E307" s="27"/>
      <c r="F307" s="27"/>
      <c r="G307" s="29"/>
      <c r="H307" s="30"/>
      <c r="I307" s="27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x14ac:dyDescent="0.2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x14ac:dyDescent="0.2">
      <c r="A311" s="6"/>
      <c r="B311" s="6"/>
      <c r="H311" s="10"/>
      <c r="J311" s="8"/>
      <c r="L311" s="8"/>
      <c r="M311" s="27"/>
      <c r="N311" s="27"/>
      <c r="O311" s="27"/>
      <c r="P311" s="27"/>
      <c r="Q311" s="27"/>
      <c r="R311" s="5"/>
    </row>
    <row r="312" spans="1:18" x14ac:dyDescent="0.2">
      <c r="A312" s="6"/>
      <c r="B312" s="6"/>
      <c r="H312" s="10"/>
      <c r="J312" s="8"/>
      <c r="L312" s="8"/>
      <c r="M312" s="27"/>
      <c r="N312" s="27"/>
      <c r="O312" s="27"/>
      <c r="P312" s="27"/>
      <c r="Q312" s="27"/>
      <c r="R312" s="5"/>
    </row>
    <row r="313" spans="1:18" x14ac:dyDescent="0.2">
      <c r="A313" s="6"/>
      <c r="B313" s="6"/>
      <c r="H313" s="10"/>
      <c r="J313" s="8"/>
      <c r="L313" s="8"/>
      <c r="M313" s="27"/>
      <c r="N313" s="27"/>
      <c r="O313" s="27"/>
      <c r="P313" s="27"/>
      <c r="Q313" s="27"/>
      <c r="R313" s="5"/>
    </row>
    <row r="314" spans="1:18" ht="13.5" thickBot="1" x14ac:dyDescent="0.25">
      <c r="A314" s="6"/>
      <c r="B314" s="6"/>
      <c r="H314" s="10"/>
      <c r="J314" s="8"/>
      <c r="L314" s="8"/>
      <c r="M314" s="27"/>
      <c r="N314" s="27"/>
      <c r="O314" s="27"/>
      <c r="P314" s="27"/>
      <c r="Q314" s="27"/>
      <c r="R314" s="5"/>
    </row>
    <row r="315" spans="1:18" ht="13.5" thickBot="1" x14ac:dyDescent="0.25">
      <c r="A315" s="20"/>
      <c r="B315" s="51"/>
      <c r="C315" s="21"/>
      <c r="D315" s="21"/>
      <c r="E315" s="21"/>
      <c r="F315" s="21"/>
      <c r="G315" s="21"/>
      <c r="H315" s="21"/>
      <c r="I315" s="21"/>
      <c r="J315" s="21"/>
      <c r="L315" s="32"/>
      <c r="M315" s="21"/>
      <c r="N315" s="21"/>
      <c r="O315" s="21"/>
      <c r="P315" s="21"/>
      <c r="Q315" s="21"/>
      <c r="R315" s="33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A1303" s="6"/>
      <c r="B1303" s="6"/>
      <c r="H1303" s="10"/>
      <c r="J1303" s="8"/>
      <c r="L1303" s="8"/>
    </row>
    <row r="1304" spans="1:12" x14ac:dyDescent="0.2">
      <c r="A1304" s="6"/>
      <c r="B1304" s="6"/>
      <c r="H1304" s="10"/>
      <c r="J1304" s="8"/>
      <c r="L1304" s="8"/>
    </row>
    <row r="1305" spans="1:12" x14ac:dyDescent="0.2">
      <c r="A1305" s="6"/>
      <c r="B1305" s="6"/>
      <c r="H1305" s="10"/>
      <c r="J1305" s="8"/>
      <c r="L1305" s="8"/>
    </row>
    <row r="1306" spans="1:12" x14ac:dyDescent="0.2">
      <c r="A1306" s="6"/>
      <c r="B1306" s="6"/>
      <c r="H1306" s="10"/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  <c r="L1426" s="8"/>
    </row>
    <row r="1427" spans="10:12" x14ac:dyDescent="0.2">
      <c r="J1427" s="8"/>
      <c r="L1427" s="8"/>
    </row>
    <row r="1428" spans="10:12" x14ac:dyDescent="0.2">
      <c r="J1428" s="8"/>
      <c r="L1428" s="8"/>
    </row>
    <row r="1429" spans="10:12" x14ac:dyDescent="0.2">
      <c r="J1429" s="8"/>
      <c r="L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  <row r="1809" spans="10:10" x14ac:dyDescent="0.2">
      <c r="J1809" s="8"/>
    </row>
    <row r="1810" spans="10:10" x14ac:dyDescent="0.2">
      <c r="J1810" s="8"/>
    </row>
    <row r="1811" spans="10:10" x14ac:dyDescent="0.2">
      <c r="J1811" s="8"/>
    </row>
    <row r="1812" spans="10:10" x14ac:dyDescent="0.2">
      <c r="J181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37165</v>
      </c>
      <c r="H3" s="58">
        <v>620000</v>
      </c>
      <c r="I3" s="59">
        <v>0.05</v>
      </c>
      <c r="J3" s="47">
        <f>K3+L3</f>
        <v>1.6300000000000001</v>
      </c>
      <c r="K3" s="59">
        <v>-0.2</v>
      </c>
      <c r="L3" s="59">
        <v>1.83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1.8800000000000001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155000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37165</v>
      </c>
      <c r="H4" s="58">
        <v>310000</v>
      </c>
      <c r="I4" s="59">
        <v>0.14000000000000001</v>
      </c>
      <c r="J4" s="47">
        <f>K4+L4</f>
        <v>1.6300000000000001</v>
      </c>
      <c r="K4" s="59">
        <v>-0.2</v>
      </c>
      <c r="L4" s="59">
        <v>1.83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1.9700000000000002</v>
      </c>
      <c r="R4" s="5">
        <f t="shared" si="5"/>
        <v>105400.00000000003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37165</v>
      </c>
      <c r="H5" s="58">
        <v>310000</v>
      </c>
      <c r="I5" s="59">
        <v>0.15</v>
      </c>
      <c r="J5" s="47">
        <f t="shared" ref="J5:J68" si="6">K5+L5</f>
        <v>1.6300000000000001</v>
      </c>
      <c r="K5" s="59">
        <v>-0.2</v>
      </c>
      <c r="L5" s="59">
        <v>1.83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1.98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37165</v>
      </c>
      <c r="H6" s="58">
        <v>600000</v>
      </c>
      <c r="I6" s="59">
        <v>0.05</v>
      </c>
      <c r="J6" s="47">
        <f t="shared" si="6"/>
        <v>1.6300000000000001</v>
      </c>
      <c r="K6" s="59">
        <v>-0.2</v>
      </c>
      <c r="L6" s="59">
        <v>1.83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1.8800000000000001</v>
      </c>
      <c r="R6" s="5">
        <f t="shared" si="5"/>
        <v>150000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37165</v>
      </c>
      <c r="H7" s="58">
        <v>620000</v>
      </c>
      <c r="I7" s="59">
        <v>0.18</v>
      </c>
      <c r="J7" s="47">
        <f t="shared" si="6"/>
        <v>1.6300000000000001</v>
      </c>
      <c r="K7" s="59">
        <v>-0.2</v>
      </c>
      <c r="L7" s="59">
        <v>1.83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2.0100000000000002</v>
      </c>
      <c r="R7" s="5">
        <f t="shared" si="5"/>
        <v>235600.00000000006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47</v>
      </c>
      <c r="B8" s="56" t="s">
        <v>570</v>
      </c>
      <c r="C8" s="7" t="s">
        <v>416</v>
      </c>
      <c r="D8" s="7" t="s">
        <v>23</v>
      </c>
      <c r="E8" s="56" t="s">
        <v>17</v>
      </c>
      <c r="F8" s="56" t="s">
        <v>20</v>
      </c>
      <c r="G8" s="57">
        <v>37165</v>
      </c>
      <c r="H8" s="58">
        <v>-155000</v>
      </c>
      <c r="I8" s="59">
        <v>-0.45</v>
      </c>
      <c r="J8" s="47">
        <f t="shared" si="6"/>
        <v>1.34</v>
      </c>
      <c r="K8" s="59">
        <v>-0.49</v>
      </c>
      <c r="L8" s="59">
        <v>1.83</v>
      </c>
      <c r="M8">
        <f t="shared" si="0"/>
        <v>155000</v>
      </c>
      <c r="N8" t="str">
        <f t="shared" si="1"/>
        <v>SELL</v>
      </c>
      <c r="O8" t="str">
        <f t="shared" si="2"/>
        <v>PUT</v>
      </c>
      <c r="P8" t="str">
        <f t="shared" si="3"/>
        <v>SELL - PUT</v>
      </c>
      <c r="Q8">
        <f t="shared" si="4"/>
        <v>1.3800000000000001</v>
      </c>
      <c r="R8" s="5">
        <f t="shared" si="5"/>
        <v>-6200.0000000000055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47</v>
      </c>
      <c r="B9" s="56" t="s">
        <v>570</v>
      </c>
      <c r="C9" s="7" t="s">
        <v>517</v>
      </c>
      <c r="D9" s="7" t="s">
        <v>23</v>
      </c>
      <c r="E9" s="56" t="s">
        <v>17</v>
      </c>
      <c r="F9" s="56" t="s">
        <v>20</v>
      </c>
      <c r="G9" s="57">
        <v>37165</v>
      </c>
      <c r="H9" s="58">
        <v>-310000</v>
      </c>
      <c r="I9" s="59">
        <v>-0.75</v>
      </c>
      <c r="J9" s="47">
        <f t="shared" si="6"/>
        <v>1.34</v>
      </c>
      <c r="K9" s="59">
        <v>-0.49</v>
      </c>
      <c r="L9" s="59">
        <v>1.83</v>
      </c>
      <c r="M9">
        <f t="shared" si="0"/>
        <v>310000</v>
      </c>
      <c r="N9" t="str">
        <f t="shared" si="1"/>
        <v>SELL</v>
      </c>
      <c r="O9" t="str">
        <f t="shared" si="2"/>
        <v>PUT</v>
      </c>
      <c r="P9" t="str">
        <f t="shared" si="3"/>
        <v>SELL - PUT</v>
      </c>
      <c r="Q9">
        <f t="shared" si="4"/>
        <v>1.08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543</v>
      </c>
      <c r="D10" s="7" t="s">
        <v>23</v>
      </c>
      <c r="E10" s="56" t="s">
        <v>17</v>
      </c>
      <c r="F10" s="56" t="s">
        <v>20</v>
      </c>
      <c r="G10" s="57">
        <v>37165</v>
      </c>
      <c r="H10" s="58">
        <v>-155000</v>
      </c>
      <c r="I10" s="59">
        <v>-0.75</v>
      </c>
      <c r="J10" s="47">
        <f t="shared" si="6"/>
        <v>1.34</v>
      </c>
      <c r="K10" s="59">
        <v>-0.49</v>
      </c>
      <c r="L10" s="59">
        <v>1.83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1.08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544</v>
      </c>
      <c r="D11" s="7" t="s">
        <v>23</v>
      </c>
      <c r="E11" s="56" t="s">
        <v>17</v>
      </c>
      <c r="F11" s="56" t="s">
        <v>20</v>
      </c>
      <c r="G11" s="57">
        <v>37165</v>
      </c>
      <c r="H11" s="58">
        <v>620000</v>
      </c>
      <c r="I11" s="59">
        <v>-0.9</v>
      </c>
      <c r="J11" s="47">
        <f t="shared" si="6"/>
        <v>1.34</v>
      </c>
      <c r="K11" s="59">
        <v>-0.49</v>
      </c>
      <c r="L11" s="59">
        <v>1.83</v>
      </c>
      <c r="M11">
        <f t="shared" si="0"/>
        <v>620000</v>
      </c>
      <c r="N11" t="str">
        <f t="shared" si="1"/>
        <v>BUY</v>
      </c>
      <c r="O11" t="str">
        <f t="shared" si="2"/>
        <v>PUT</v>
      </c>
      <c r="P11" t="str">
        <f t="shared" si="3"/>
        <v>BUY - PUT</v>
      </c>
      <c r="Q11">
        <f t="shared" si="4"/>
        <v>0.93</v>
      </c>
      <c r="R11" s="5">
        <f t="shared" si="5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411</v>
      </c>
      <c r="B12" s="56" t="s">
        <v>570</v>
      </c>
      <c r="C12" s="7" t="s">
        <v>545</v>
      </c>
      <c r="D12" s="7" t="s">
        <v>23</v>
      </c>
      <c r="E12" s="56" t="s">
        <v>17</v>
      </c>
      <c r="F12" s="56" t="s">
        <v>20</v>
      </c>
      <c r="G12" s="57">
        <v>37165</v>
      </c>
      <c r="H12" s="58">
        <v>-310000</v>
      </c>
      <c r="I12" s="59">
        <v>-1.25</v>
      </c>
      <c r="J12" s="47">
        <f t="shared" si="6"/>
        <v>1.34</v>
      </c>
      <c r="K12" s="59">
        <v>-0.49</v>
      </c>
      <c r="L12" s="59">
        <v>1.83</v>
      </c>
      <c r="M12">
        <f t="shared" si="0"/>
        <v>310000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0.58000000000000007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33</v>
      </c>
      <c r="B13" s="56" t="s">
        <v>570</v>
      </c>
      <c r="C13" s="13" t="s">
        <v>694</v>
      </c>
      <c r="D13" s="13" t="s">
        <v>519</v>
      </c>
      <c r="E13" s="56" t="s">
        <v>17</v>
      </c>
      <c r="F13" s="56" t="s">
        <v>20</v>
      </c>
      <c r="G13" s="57">
        <v>37165</v>
      </c>
      <c r="H13" s="58">
        <v>-3100000</v>
      </c>
      <c r="I13" s="59">
        <v>0</v>
      </c>
      <c r="J13" s="47">
        <f t="shared" si="6"/>
        <v>1.86</v>
      </c>
      <c r="K13" s="59">
        <v>0.03</v>
      </c>
      <c r="L13" s="59">
        <v>1.83</v>
      </c>
      <c r="M13">
        <f t="shared" si="0"/>
        <v>3100000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1.83</v>
      </c>
      <c r="R13" s="5">
        <f t="shared" si="5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670</v>
      </c>
      <c r="B14" s="56" t="s">
        <v>570</v>
      </c>
      <c r="C14" s="13" t="s">
        <v>701</v>
      </c>
      <c r="D14" s="13" t="s">
        <v>519</v>
      </c>
      <c r="E14" s="56" t="s">
        <v>17</v>
      </c>
      <c r="F14" s="56" t="s">
        <v>18</v>
      </c>
      <c r="G14" s="57">
        <v>37165</v>
      </c>
      <c r="H14" s="58">
        <v>-930000</v>
      </c>
      <c r="I14" s="59">
        <v>1.4999999999999999E-2</v>
      </c>
      <c r="J14" s="47">
        <f t="shared" si="6"/>
        <v>1.86</v>
      </c>
      <c r="K14" s="59">
        <v>0.03</v>
      </c>
      <c r="L14" s="59">
        <v>1.83</v>
      </c>
      <c r="M14">
        <f t="shared" si="0"/>
        <v>930000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1.845</v>
      </c>
      <c r="R14" s="5">
        <f t="shared" si="5"/>
        <v>-13950.000000000116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670</v>
      </c>
      <c r="B15" s="56" t="s">
        <v>570</v>
      </c>
      <c r="C15" s="13" t="s">
        <v>702</v>
      </c>
      <c r="D15" s="13" t="s">
        <v>519</v>
      </c>
      <c r="E15" s="56" t="s">
        <v>17</v>
      </c>
      <c r="F15" s="56" t="s">
        <v>20</v>
      </c>
      <c r="G15" s="57">
        <v>37165</v>
      </c>
      <c r="H15" s="58">
        <v>-930000</v>
      </c>
      <c r="I15" s="59">
        <v>1.4999999999999999E-2</v>
      </c>
      <c r="J15" s="47">
        <f t="shared" si="6"/>
        <v>1.86</v>
      </c>
      <c r="K15" s="59">
        <v>0.03</v>
      </c>
      <c r="L15" s="59">
        <v>1.83</v>
      </c>
      <c r="M15">
        <f t="shared" si="0"/>
        <v>930000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1.845</v>
      </c>
      <c r="R15" s="5">
        <f t="shared" si="5"/>
        <v>0</v>
      </c>
      <c r="S15" s="7"/>
    </row>
    <row r="16" spans="1:256" x14ac:dyDescent="0.2">
      <c r="A16" s="7" t="s">
        <v>38</v>
      </c>
      <c r="B16" s="56" t="s">
        <v>570</v>
      </c>
      <c r="C16" s="7" t="s">
        <v>417</v>
      </c>
      <c r="D16" s="7" t="s">
        <v>418</v>
      </c>
      <c r="E16" s="56" t="s">
        <v>17</v>
      </c>
      <c r="F16" s="56" t="s">
        <v>18</v>
      </c>
      <c r="G16" s="57">
        <v>37165</v>
      </c>
      <c r="H16" s="58">
        <v>620000</v>
      </c>
      <c r="I16" s="59">
        <v>-0.08</v>
      </c>
      <c r="J16" s="47">
        <f t="shared" si="6"/>
        <v>1.7000000000000002</v>
      </c>
      <c r="K16" s="59">
        <v>-0.13</v>
      </c>
      <c r="L16" s="59">
        <v>1.83</v>
      </c>
      <c r="M16">
        <f t="shared" si="0"/>
        <v>620000</v>
      </c>
      <c r="N16" t="str">
        <f t="shared" si="1"/>
        <v>BUY</v>
      </c>
      <c r="O16" t="str">
        <f t="shared" si="2"/>
        <v>CALL</v>
      </c>
      <c r="P16" t="str">
        <f t="shared" si="3"/>
        <v>BUY - CALL</v>
      </c>
      <c r="Q16">
        <f t="shared" si="4"/>
        <v>1.75</v>
      </c>
      <c r="R16" s="5">
        <f t="shared" si="5"/>
        <v>0</v>
      </c>
      <c r="S16" s="7"/>
      <c r="T16" s="7"/>
    </row>
    <row r="17" spans="1:20" x14ac:dyDescent="0.2">
      <c r="A17" s="7" t="s">
        <v>37</v>
      </c>
      <c r="B17" s="56" t="s">
        <v>570</v>
      </c>
      <c r="C17" s="7" t="s">
        <v>419</v>
      </c>
      <c r="D17" s="7" t="s">
        <v>224</v>
      </c>
      <c r="E17" s="56" t="s">
        <v>17</v>
      </c>
      <c r="F17" s="56" t="s">
        <v>18</v>
      </c>
      <c r="G17" s="57">
        <v>37165</v>
      </c>
      <c r="H17" s="58">
        <v>620000</v>
      </c>
      <c r="I17" s="59">
        <v>0.2</v>
      </c>
      <c r="J17" s="47">
        <f t="shared" si="6"/>
        <v>1.77</v>
      </c>
      <c r="K17" s="59">
        <v>-0.06</v>
      </c>
      <c r="L17" s="59">
        <v>1.83</v>
      </c>
      <c r="M17">
        <f t="shared" si="0"/>
        <v>620000</v>
      </c>
      <c r="N17" t="str">
        <f t="shared" si="1"/>
        <v>BUY</v>
      </c>
      <c r="O17" t="str">
        <f t="shared" si="2"/>
        <v>CALL</v>
      </c>
      <c r="P17" t="str">
        <f t="shared" si="3"/>
        <v>BUY - CALL</v>
      </c>
      <c r="Q17">
        <f t="shared" si="4"/>
        <v>2.0300000000000002</v>
      </c>
      <c r="R17" s="5">
        <f t="shared" si="5"/>
        <v>0</v>
      </c>
      <c r="S17" s="7"/>
      <c r="T17" s="7"/>
    </row>
    <row r="18" spans="1:20" x14ac:dyDescent="0.2">
      <c r="A18" s="7" t="s">
        <v>32</v>
      </c>
      <c r="B18" s="56" t="s">
        <v>570</v>
      </c>
      <c r="C18" s="7" t="s">
        <v>420</v>
      </c>
      <c r="D18" s="7" t="s">
        <v>19</v>
      </c>
      <c r="E18" s="56" t="s">
        <v>17</v>
      </c>
      <c r="F18" s="56" t="s">
        <v>20</v>
      </c>
      <c r="G18" s="57">
        <v>37165</v>
      </c>
      <c r="H18" s="58">
        <v>-1000000</v>
      </c>
      <c r="I18" s="59">
        <v>-0.8</v>
      </c>
      <c r="J18" s="47">
        <f t="shared" si="6"/>
        <v>1.2400000000000002</v>
      </c>
      <c r="K18" s="59">
        <v>-0.59</v>
      </c>
      <c r="L18" s="59">
        <v>1.83</v>
      </c>
      <c r="M18">
        <f t="shared" si="0"/>
        <v>1000000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1.03</v>
      </c>
      <c r="R18" s="5">
        <f t="shared" si="5"/>
        <v>0</v>
      </c>
      <c r="S18" s="14"/>
      <c r="T18" s="19"/>
    </row>
    <row r="19" spans="1:20" x14ac:dyDescent="0.2">
      <c r="A19" s="7" t="s">
        <v>40</v>
      </c>
      <c r="B19" s="56" t="s">
        <v>570</v>
      </c>
      <c r="C19" s="7" t="s">
        <v>421</v>
      </c>
      <c r="D19" s="7" t="s">
        <v>19</v>
      </c>
      <c r="E19" s="56" t="s">
        <v>17</v>
      </c>
      <c r="F19" s="56" t="s">
        <v>18</v>
      </c>
      <c r="G19" s="57">
        <v>37165</v>
      </c>
      <c r="H19" s="58">
        <v>1240000</v>
      </c>
      <c r="I19" s="59">
        <v>-0.5</v>
      </c>
      <c r="J19" s="47">
        <f t="shared" si="6"/>
        <v>1.2400000000000002</v>
      </c>
      <c r="K19" s="59">
        <v>-0.59</v>
      </c>
      <c r="L19" s="59">
        <v>1.83</v>
      </c>
      <c r="M19">
        <f t="shared" si="0"/>
        <v>1240000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1.33</v>
      </c>
      <c r="R19" s="5">
        <f t="shared" si="5"/>
        <v>0</v>
      </c>
      <c r="S19" s="7"/>
      <c r="T19" s="7"/>
    </row>
    <row r="20" spans="1:20" x14ac:dyDescent="0.2">
      <c r="A20" s="7" t="s">
        <v>40</v>
      </c>
      <c r="B20" s="56" t="s">
        <v>570</v>
      </c>
      <c r="C20" s="7" t="s">
        <v>422</v>
      </c>
      <c r="D20" s="7" t="s">
        <v>19</v>
      </c>
      <c r="E20" s="56" t="s">
        <v>17</v>
      </c>
      <c r="F20" s="56" t="s">
        <v>20</v>
      </c>
      <c r="G20" s="57">
        <v>37165</v>
      </c>
      <c r="H20" s="58">
        <v>-1240000</v>
      </c>
      <c r="I20" s="59">
        <v>-1</v>
      </c>
      <c r="J20" s="47">
        <f t="shared" si="6"/>
        <v>1.2400000000000002</v>
      </c>
      <c r="K20" s="59">
        <v>-0.59</v>
      </c>
      <c r="L20" s="59">
        <v>1.83</v>
      </c>
      <c r="M20">
        <f t="shared" si="0"/>
        <v>1240000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0.83000000000000007</v>
      </c>
      <c r="R20" s="5">
        <f t="shared" si="5"/>
        <v>0</v>
      </c>
      <c r="S20" s="7"/>
      <c r="T20" s="7"/>
    </row>
    <row r="21" spans="1:20" x14ac:dyDescent="0.2">
      <c r="A21" s="7" t="s">
        <v>40</v>
      </c>
      <c r="B21" s="56" t="s">
        <v>570</v>
      </c>
      <c r="C21" s="7" t="s">
        <v>423</v>
      </c>
      <c r="D21" s="7" t="s">
        <v>19</v>
      </c>
      <c r="E21" s="56" t="s">
        <v>17</v>
      </c>
      <c r="F21" s="56" t="s">
        <v>18</v>
      </c>
      <c r="G21" s="57">
        <v>37165</v>
      </c>
      <c r="H21" s="58">
        <v>930000</v>
      </c>
      <c r="I21" s="59">
        <v>-0.5</v>
      </c>
      <c r="J21" s="47">
        <f t="shared" si="6"/>
        <v>1.2400000000000002</v>
      </c>
      <c r="K21" s="59">
        <v>-0.59</v>
      </c>
      <c r="L21" s="59">
        <v>1.83</v>
      </c>
      <c r="M21">
        <f t="shared" si="0"/>
        <v>930000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1.33</v>
      </c>
      <c r="R21" s="5">
        <f t="shared" si="5"/>
        <v>0</v>
      </c>
      <c r="S21" s="7"/>
      <c r="T21" s="7"/>
    </row>
    <row r="22" spans="1:20" x14ac:dyDescent="0.2">
      <c r="A22" s="7" t="s">
        <v>40</v>
      </c>
      <c r="B22" s="56" t="s">
        <v>570</v>
      </c>
      <c r="C22" s="7" t="s">
        <v>424</v>
      </c>
      <c r="D22" s="7" t="s">
        <v>19</v>
      </c>
      <c r="E22" s="56" t="s">
        <v>17</v>
      </c>
      <c r="F22" s="56" t="s">
        <v>20</v>
      </c>
      <c r="G22" s="57">
        <v>37165</v>
      </c>
      <c r="H22" s="58">
        <v>-930000</v>
      </c>
      <c r="I22" s="59">
        <v>-1</v>
      </c>
      <c r="J22" s="47">
        <f t="shared" si="6"/>
        <v>1.2400000000000002</v>
      </c>
      <c r="K22" s="59">
        <v>-0.59</v>
      </c>
      <c r="L22" s="59">
        <v>1.83</v>
      </c>
      <c r="M22">
        <f t="shared" si="0"/>
        <v>930000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0.83000000000000007</v>
      </c>
      <c r="R22" s="5">
        <f t="shared" si="5"/>
        <v>0</v>
      </c>
    </row>
    <row r="23" spans="1:20" x14ac:dyDescent="0.2">
      <c r="A23" s="7" t="s">
        <v>40</v>
      </c>
      <c r="B23" s="56" t="s">
        <v>570</v>
      </c>
      <c r="C23" s="7" t="s">
        <v>425</v>
      </c>
      <c r="D23" s="7" t="s">
        <v>19</v>
      </c>
      <c r="E23" s="56" t="s">
        <v>17</v>
      </c>
      <c r="F23" s="56" t="s">
        <v>18</v>
      </c>
      <c r="G23" s="57">
        <v>37165</v>
      </c>
      <c r="H23" s="58">
        <v>930000</v>
      </c>
      <c r="I23" s="59">
        <v>-0.35</v>
      </c>
      <c r="J23" s="47">
        <f t="shared" si="6"/>
        <v>1.2400000000000002</v>
      </c>
      <c r="K23" s="59">
        <v>-0.59</v>
      </c>
      <c r="L23" s="59">
        <v>1.83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1.48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426</v>
      </c>
      <c r="D24" s="7" t="s">
        <v>19</v>
      </c>
      <c r="E24" s="56" t="s">
        <v>17</v>
      </c>
      <c r="F24" s="56" t="s">
        <v>18</v>
      </c>
      <c r="G24" s="57">
        <v>37165</v>
      </c>
      <c r="H24" s="58">
        <v>-930000</v>
      </c>
      <c r="I24" s="59">
        <v>-0.5</v>
      </c>
      <c r="J24" s="47">
        <f t="shared" si="6"/>
        <v>1.2400000000000002</v>
      </c>
      <c r="K24" s="59">
        <v>-0.59</v>
      </c>
      <c r="L24" s="59">
        <v>1.83</v>
      </c>
      <c r="M24">
        <f t="shared" si="0"/>
        <v>930000</v>
      </c>
      <c r="N24" t="str">
        <f t="shared" si="1"/>
        <v>SELL</v>
      </c>
      <c r="O24" t="str">
        <f t="shared" si="2"/>
        <v>CALL</v>
      </c>
      <c r="P24" t="str">
        <f t="shared" si="3"/>
        <v>SELL - CALL</v>
      </c>
      <c r="Q24">
        <f t="shared" si="4"/>
        <v>1.33</v>
      </c>
      <c r="R24" s="5">
        <f t="shared" si="5"/>
        <v>0</v>
      </c>
    </row>
    <row r="25" spans="1:20" x14ac:dyDescent="0.2">
      <c r="A25" s="7" t="s">
        <v>51</v>
      </c>
      <c r="B25" s="56" t="s">
        <v>570</v>
      </c>
      <c r="C25" s="7" t="s">
        <v>428</v>
      </c>
      <c r="D25" s="7" t="s">
        <v>19</v>
      </c>
      <c r="E25" s="56" t="s">
        <v>17</v>
      </c>
      <c r="F25" s="56" t="s">
        <v>18</v>
      </c>
      <c r="G25" s="57">
        <v>37165</v>
      </c>
      <c r="H25" s="58">
        <v>-930000</v>
      </c>
      <c r="I25" s="59">
        <v>-0.5</v>
      </c>
      <c r="J25" s="47">
        <f t="shared" si="6"/>
        <v>1.2400000000000002</v>
      </c>
      <c r="K25" s="59">
        <v>-0.59</v>
      </c>
      <c r="L25" s="59">
        <v>1.83</v>
      </c>
      <c r="M25">
        <f t="shared" si="0"/>
        <v>930000</v>
      </c>
      <c r="N25" t="str">
        <f t="shared" si="1"/>
        <v>SELL</v>
      </c>
      <c r="O25" t="str">
        <f t="shared" si="2"/>
        <v>CALL</v>
      </c>
      <c r="P25" t="str">
        <f t="shared" si="3"/>
        <v>SELL - CALL</v>
      </c>
      <c r="Q25">
        <f t="shared" si="4"/>
        <v>1.33</v>
      </c>
      <c r="R25" s="5">
        <f t="shared" si="5"/>
        <v>0</v>
      </c>
    </row>
    <row r="26" spans="1:20" x14ac:dyDescent="0.2">
      <c r="A26" s="7" t="s">
        <v>51</v>
      </c>
      <c r="B26" s="56" t="s">
        <v>570</v>
      </c>
      <c r="C26" s="7" t="s">
        <v>698</v>
      </c>
      <c r="D26" s="7" t="s">
        <v>19</v>
      </c>
      <c r="E26" s="56" t="s">
        <v>17</v>
      </c>
      <c r="F26" s="56" t="s">
        <v>20</v>
      </c>
      <c r="G26" s="57">
        <v>37165</v>
      </c>
      <c r="H26" s="58">
        <v>930000</v>
      </c>
      <c r="I26" s="59">
        <v>-1</v>
      </c>
      <c r="J26" s="47">
        <f t="shared" si="6"/>
        <v>1.2400000000000002</v>
      </c>
      <c r="K26" s="59">
        <v>-0.59</v>
      </c>
      <c r="L26" s="59">
        <v>1.83</v>
      </c>
      <c r="M26">
        <f t="shared" si="0"/>
        <v>930000</v>
      </c>
      <c r="N26" t="str">
        <f t="shared" si="1"/>
        <v>BUY</v>
      </c>
      <c r="O26" t="str">
        <f t="shared" si="2"/>
        <v>PUT</v>
      </c>
      <c r="P26" t="str">
        <f t="shared" si="3"/>
        <v>BUY - PUT</v>
      </c>
      <c r="Q26">
        <f t="shared" si="4"/>
        <v>0.83000000000000007</v>
      </c>
      <c r="R26" s="5">
        <f t="shared" si="5"/>
        <v>0</v>
      </c>
    </row>
    <row r="27" spans="1:20" x14ac:dyDescent="0.2">
      <c r="A27" s="7" t="s">
        <v>51</v>
      </c>
      <c r="B27" s="56" t="s">
        <v>570</v>
      </c>
      <c r="C27" s="7" t="s">
        <v>430</v>
      </c>
      <c r="D27" s="7" t="s">
        <v>19</v>
      </c>
      <c r="E27" s="56" t="s">
        <v>17</v>
      </c>
      <c r="F27" s="56" t="s">
        <v>20</v>
      </c>
      <c r="G27" s="57">
        <v>37165</v>
      </c>
      <c r="H27" s="58">
        <v>930000</v>
      </c>
      <c r="I27" s="59">
        <v>-1</v>
      </c>
      <c r="J27" s="47">
        <f t="shared" si="6"/>
        <v>1.2400000000000002</v>
      </c>
      <c r="K27" s="59">
        <v>-0.59</v>
      </c>
      <c r="L27" s="59">
        <v>1.83</v>
      </c>
      <c r="M27">
        <f t="shared" si="0"/>
        <v>930000</v>
      </c>
      <c r="N27" t="str">
        <f t="shared" si="1"/>
        <v>BUY</v>
      </c>
      <c r="O27" t="str">
        <f t="shared" si="2"/>
        <v>PUT</v>
      </c>
      <c r="P27" t="str">
        <f t="shared" si="3"/>
        <v>BUY - PUT</v>
      </c>
      <c r="Q27">
        <f t="shared" si="4"/>
        <v>0.83000000000000007</v>
      </c>
      <c r="R27" s="5">
        <f t="shared" si="5"/>
        <v>0</v>
      </c>
    </row>
    <row r="28" spans="1:20" x14ac:dyDescent="0.2">
      <c r="A28" s="7" t="s">
        <v>51</v>
      </c>
      <c r="B28" s="56" t="s">
        <v>570</v>
      </c>
      <c r="C28" s="7" t="s">
        <v>699</v>
      </c>
      <c r="D28" s="7" t="s">
        <v>19</v>
      </c>
      <c r="E28" s="56" t="s">
        <v>17</v>
      </c>
      <c r="F28" s="56" t="s">
        <v>18</v>
      </c>
      <c r="G28" s="57">
        <v>37165</v>
      </c>
      <c r="H28" s="58">
        <v>-930000</v>
      </c>
      <c r="I28" s="59">
        <v>-0.5</v>
      </c>
      <c r="J28" s="47">
        <f t="shared" si="6"/>
        <v>1.2400000000000002</v>
      </c>
      <c r="K28" s="59">
        <v>-0.59</v>
      </c>
      <c r="L28" s="59">
        <v>1.83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1.33</v>
      </c>
      <c r="R28" s="5">
        <f t="shared" si="5"/>
        <v>0</v>
      </c>
    </row>
    <row r="29" spans="1:20" x14ac:dyDescent="0.2">
      <c r="A29" s="7" t="s">
        <v>51</v>
      </c>
      <c r="B29" s="56" t="s">
        <v>570</v>
      </c>
      <c r="C29" s="7" t="s">
        <v>431</v>
      </c>
      <c r="D29" s="7" t="s">
        <v>19</v>
      </c>
      <c r="E29" s="56" t="s">
        <v>17</v>
      </c>
      <c r="F29" s="56" t="s">
        <v>18</v>
      </c>
      <c r="G29" s="57">
        <v>37165</v>
      </c>
      <c r="H29" s="58">
        <v>465000</v>
      </c>
      <c r="I29" s="59">
        <v>-0.6</v>
      </c>
      <c r="J29" s="47">
        <f t="shared" si="6"/>
        <v>1.2400000000000002</v>
      </c>
      <c r="K29" s="59">
        <v>-0.59</v>
      </c>
      <c r="L29" s="59">
        <v>1.83</v>
      </c>
      <c r="M29">
        <f t="shared" si="0"/>
        <v>465000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1.23</v>
      </c>
      <c r="R29" s="5">
        <f t="shared" si="5"/>
        <v>4650.0000000001073</v>
      </c>
    </row>
    <row r="30" spans="1:20" x14ac:dyDescent="0.2">
      <c r="A30" s="7" t="s">
        <v>51</v>
      </c>
      <c r="B30" s="56" t="s">
        <v>570</v>
      </c>
      <c r="C30" s="7" t="s">
        <v>432</v>
      </c>
      <c r="D30" s="7" t="s">
        <v>19</v>
      </c>
      <c r="E30" s="56" t="s">
        <v>17</v>
      </c>
      <c r="F30" s="56" t="s">
        <v>18</v>
      </c>
      <c r="G30" s="57">
        <v>37165</v>
      </c>
      <c r="H30" s="58">
        <v>155000</v>
      </c>
      <c r="I30" s="59">
        <v>-0.6</v>
      </c>
      <c r="J30" s="47">
        <f t="shared" si="6"/>
        <v>1.2400000000000002</v>
      </c>
      <c r="K30" s="59">
        <v>-0.59</v>
      </c>
      <c r="L30" s="59">
        <v>1.83</v>
      </c>
      <c r="M30">
        <f t="shared" si="0"/>
        <v>155000</v>
      </c>
      <c r="N30" t="str">
        <f t="shared" si="1"/>
        <v>BUY</v>
      </c>
      <c r="O30" t="str">
        <f t="shared" si="2"/>
        <v>CALL</v>
      </c>
      <c r="P30" t="str">
        <f t="shared" si="3"/>
        <v>BUY - CALL</v>
      </c>
      <c r="Q30">
        <f t="shared" si="4"/>
        <v>1.23</v>
      </c>
      <c r="R30" s="5">
        <f t="shared" si="5"/>
        <v>1550.0000000000357</v>
      </c>
    </row>
    <row r="31" spans="1:20" x14ac:dyDescent="0.2">
      <c r="A31" s="7" t="s">
        <v>51</v>
      </c>
      <c r="B31" s="56" t="s">
        <v>570</v>
      </c>
      <c r="C31" s="7" t="s">
        <v>433</v>
      </c>
      <c r="D31" s="7" t="s">
        <v>19</v>
      </c>
      <c r="E31" s="56" t="s">
        <v>17</v>
      </c>
      <c r="F31" s="56" t="s">
        <v>18</v>
      </c>
      <c r="G31" s="57">
        <v>37165</v>
      </c>
      <c r="H31" s="58">
        <v>-930000</v>
      </c>
      <c r="I31" s="59">
        <v>-0.5</v>
      </c>
      <c r="J31" s="47">
        <f t="shared" si="6"/>
        <v>1.2400000000000002</v>
      </c>
      <c r="K31" s="59">
        <v>-0.59</v>
      </c>
      <c r="L31" s="59">
        <v>1.83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1.33</v>
      </c>
      <c r="R31" s="5">
        <f t="shared" si="5"/>
        <v>0</v>
      </c>
    </row>
    <row r="32" spans="1:20" x14ac:dyDescent="0.2">
      <c r="A32" s="7" t="s">
        <v>51</v>
      </c>
      <c r="B32" s="56" t="s">
        <v>570</v>
      </c>
      <c r="C32" s="7" t="s">
        <v>434</v>
      </c>
      <c r="D32" s="7" t="s">
        <v>19</v>
      </c>
      <c r="E32" s="56" t="s">
        <v>17</v>
      </c>
      <c r="F32" s="56" t="s">
        <v>20</v>
      </c>
      <c r="G32" s="57">
        <v>37165</v>
      </c>
      <c r="H32" s="58">
        <v>930000</v>
      </c>
      <c r="I32" s="59">
        <v>-1</v>
      </c>
      <c r="J32" s="47">
        <f t="shared" si="6"/>
        <v>1.2400000000000002</v>
      </c>
      <c r="K32" s="59">
        <v>-0.59</v>
      </c>
      <c r="L32" s="59">
        <v>1.83</v>
      </c>
      <c r="M32">
        <f t="shared" si="0"/>
        <v>930000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0.83000000000000007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436</v>
      </c>
      <c r="D33" s="7" t="s">
        <v>19</v>
      </c>
      <c r="E33" s="56" t="s">
        <v>17</v>
      </c>
      <c r="F33" s="56" t="s">
        <v>18</v>
      </c>
      <c r="G33" s="57">
        <v>37165</v>
      </c>
      <c r="H33" s="58">
        <v>-930000</v>
      </c>
      <c r="I33" s="59">
        <v>-0.5</v>
      </c>
      <c r="J33" s="47">
        <f t="shared" si="6"/>
        <v>1.2400000000000002</v>
      </c>
      <c r="K33" s="59">
        <v>-0.59</v>
      </c>
      <c r="L33" s="59">
        <v>1.83</v>
      </c>
      <c r="M33">
        <f t="shared" si="0"/>
        <v>930000</v>
      </c>
      <c r="N33" t="str">
        <f t="shared" si="1"/>
        <v>SELL</v>
      </c>
      <c r="O33" t="str">
        <f t="shared" si="2"/>
        <v>CALL</v>
      </c>
      <c r="P33" t="str">
        <f t="shared" si="3"/>
        <v>SELL - CALL</v>
      </c>
      <c r="Q33">
        <f t="shared" si="4"/>
        <v>1.33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700</v>
      </c>
      <c r="D34" s="7" t="s">
        <v>19</v>
      </c>
      <c r="E34" s="56" t="s">
        <v>17</v>
      </c>
      <c r="F34" s="56" t="s">
        <v>20</v>
      </c>
      <c r="G34" s="57">
        <v>37165</v>
      </c>
      <c r="H34" s="58">
        <v>930000</v>
      </c>
      <c r="I34" s="59">
        <v>-1</v>
      </c>
      <c r="J34" s="47">
        <f t="shared" si="6"/>
        <v>1.2400000000000002</v>
      </c>
      <c r="K34" s="59">
        <v>-0.59</v>
      </c>
      <c r="L34" s="59">
        <v>1.83</v>
      </c>
      <c r="M34">
        <f t="shared" si="0"/>
        <v>930000</v>
      </c>
      <c r="N34" t="str">
        <f t="shared" si="1"/>
        <v>BUY</v>
      </c>
      <c r="O34" t="str">
        <f t="shared" si="2"/>
        <v>PUT</v>
      </c>
      <c r="P34" t="str">
        <f t="shared" si="3"/>
        <v>BUY - PUT</v>
      </c>
      <c r="Q34">
        <f t="shared" si="4"/>
        <v>0.83000000000000007</v>
      </c>
      <c r="R34" s="5">
        <f t="shared" si="5"/>
        <v>0</v>
      </c>
    </row>
    <row r="35" spans="1:18" x14ac:dyDescent="0.2">
      <c r="A35" s="7" t="s">
        <v>571</v>
      </c>
      <c r="B35" s="56" t="s">
        <v>570</v>
      </c>
      <c r="C35" s="7" t="s">
        <v>440</v>
      </c>
      <c r="D35" s="7" t="s">
        <v>19</v>
      </c>
      <c r="E35" s="56" t="s">
        <v>17</v>
      </c>
      <c r="F35" s="56" t="s">
        <v>18</v>
      </c>
      <c r="G35" s="57">
        <v>37165</v>
      </c>
      <c r="H35" s="58">
        <v>310000</v>
      </c>
      <c r="I35" s="59">
        <v>-0.7</v>
      </c>
      <c r="J35" s="47">
        <f t="shared" si="6"/>
        <v>1.2400000000000002</v>
      </c>
      <c r="K35" s="59">
        <v>-0.59</v>
      </c>
      <c r="L35" s="59">
        <v>1.83</v>
      </c>
      <c r="M35">
        <f t="shared" ref="M35:M66" si="7">ABS(H35)</f>
        <v>310000</v>
      </c>
      <c r="N35" t="str">
        <f t="shared" ref="N35:N66" si="8">IF(H35&gt;0,"BUY","SELL")</f>
        <v>BUY</v>
      </c>
      <c r="O35" t="str">
        <f t="shared" ref="O35:O66" si="9">IF(F35="C","CALL","PUT")</f>
        <v>CALL</v>
      </c>
      <c r="P35" t="str">
        <f t="shared" ref="P35:P66" si="10">CONCATENATE(N35," - ",O35)</f>
        <v>BUY - CALL</v>
      </c>
      <c r="Q35">
        <f t="shared" ref="Q35:Q66" si="11">I35+L35</f>
        <v>1.1300000000000001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34100.000000000029</v>
      </c>
    </row>
    <row r="36" spans="1:18" x14ac:dyDescent="0.2">
      <c r="A36" s="7" t="s">
        <v>51</v>
      </c>
      <c r="B36" s="56" t="s">
        <v>570</v>
      </c>
      <c r="C36" s="7" t="s">
        <v>515</v>
      </c>
      <c r="D36" s="7" t="s">
        <v>19</v>
      </c>
      <c r="E36" s="56" t="s">
        <v>17</v>
      </c>
      <c r="F36" s="56" t="s">
        <v>20</v>
      </c>
      <c r="G36" s="57">
        <v>37165</v>
      </c>
      <c r="H36" s="58">
        <v>620000</v>
      </c>
      <c r="I36" s="59">
        <v>-1.5</v>
      </c>
      <c r="J36" s="47">
        <f t="shared" si="6"/>
        <v>1.2400000000000002</v>
      </c>
      <c r="K36" s="59">
        <v>-0.59</v>
      </c>
      <c r="L36" s="59">
        <v>1.83</v>
      </c>
      <c r="M36">
        <f t="shared" si="7"/>
        <v>620000</v>
      </c>
      <c r="N36" t="str">
        <f t="shared" si="8"/>
        <v>BUY</v>
      </c>
      <c r="O36" t="str">
        <f t="shared" si="9"/>
        <v>PUT</v>
      </c>
      <c r="P36" t="str">
        <f t="shared" si="10"/>
        <v>BUY - PUT</v>
      </c>
      <c r="Q36">
        <f t="shared" si="11"/>
        <v>0.33000000000000007</v>
      </c>
      <c r="R36" s="5">
        <f t="shared" si="12"/>
        <v>0</v>
      </c>
    </row>
    <row r="37" spans="1:18" x14ac:dyDescent="0.2">
      <c r="A37" s="7" t="s">
        <v>571</v>
      </c>
      <c r="B37" s="56" t="s">
        <v>570</v>
      </c>
      <c r="C37" s="7" t="s">
        <v>516</v>
      </c>
      <c r="D37" s="7" t="s">
        <v>19</v>
      </c>
      <c r="E37" s="56" t="s">
        <v>17</v>
      </c>
      <c r="F37" s="56" t="s">
        <v>18</v>
      </c>
      <c r="G37" s="57">
        <v>37165</v>
      </c>
      <c r="H37" s="58">
        <v>310000</v>
      </c>
      <c r="I37" s="59">
        <v>-0.7</v>
      </c>
      <c r="J37" s="47">
        <f t="shared" si="6"/>
        <v>1.2400000000000002</v>
      </c>
      <c r="K37" s="59">
        <v>-0.59</v>
      </c>
      <c r="L37" s="59">
        <v>1.83</v>
      </c>
      <c r="M37">
        <f t="shared" si="7"/>
        <v>310000</v>
      </c>
      <c r="N37" t="str">
        <f t="shared" si="8"/>
        <v>BUY</v>
      </c>
      <c r="O37" t="str">
        <f t="shared" si="9"/>
        <v>CALL</v>
      </c>
      <c r="P37" t="str">
        <f t="shared" si="10"/>
        <v>BUY - CALL</v>
      </c>
      <c r="Q37">
        <f t="shared" si="11"/>
        <v>1.1300000000000001</v>
      </c>
      <c r="R37" s="5">
        <f t="shared" si="12"/>
        <v>34100.000000000029</v>
      </c>
    </row>
    <row r="38" spans="1:18" x14ac:dyDescent="0.2">
      <c r="A38" s="7" t="s">
        <v>571</v>
      </c>
      <c r="B38" s="56" t="s">
        <v>570</v>
      </c>
      <c r="C38" s="7" t="s">
        <v>520</v>
      </c>
      <c r="D38" s="7" t="s">
        <v>19</v>
      </c>
      <c r="E38" s="56" t="s">
        <v>17</v>
      </c>
      <c r="F38" s="56" t="s">
        <v>18</v>
      </c>
      <c r="G38" s="57">
        <v>37165</v>
      </c>
      <c r="H38" s="58">
        <v>-930000</v>
      </c>
      <c r="I38" s="59">
        <v>-0.75</v>
      </c>
      <c r="J38" s="47">
        <f t="shared" si="6"/>
        <v>1.2400000000000002</v>
      </c>
      <c r="K38" s="59">
        <v>-0.59</v>
      </c>
      <c r="L38" s="59">
        <v>1.83</v>
      </c>
      <c r="M38">
        <f t="shared" si="7"/>
        <v>930000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1.08</v>
      </c>
      <c r="R38" s="5">
        <f t="shared" si="12"/>
        <v>-148800.00000000015</v>
      </c>
    </row>
    <row r="39" spans="1:18" x14ac:dyDescent="0.2">
      <c r="A39" s="7" t="s">
        <v>571</v>
      </c>
      <c r="B39" s="56" t="s">
        <v>570</v>
      </c>
      <c r="C39" s="7" t="s">
        <v>521</v>
      </c>
      <c r="D39" s="7" t="s">
        <v>19</v>
      </c>
      <c r="E39" s="56" t="s">
        <v>17</v>
      </c>
      <c r="F39" s="56" t="s">
        <v>18</v>
      </c>
      <c r="G39" s="57">
        <v>37165</v>
      </c>
      <c r="H39" s="58">
        <v>930000</v>
      </c>
      <c r="I39" s="59">
        <v>-0.5</v>
      </c>
      <c r="J39" s="47">
        <f t="shared" si="6"/>
        <v>1.2400000000000002</v>
      </c>
      <c r="K39" s="59">
        <v>-0.59</v>
      </c>
      <c r="L39" s="59">
        <v>1.83</v>
      </c>
      <c r="M39">
        <f t="shared" si="7"/>
        <v>930000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1.33</v>
      </c>
      <c r="R39" s="5">
        <f t="shared" si="12"/>
        <v>0</v>
      </c>
    </row>
    <row r="40" spans="1:18" x14ac:dyDescent="0.2">
      <c r="A40" s="7" t="s">
        <v>571</v>
      </c>
      <c r="B40" s="56" t="s">
        <v>570</v>
      </c>
      <c r="C40" s="7" t="s">
        <v>522</v>
      </c>
      <c r="D40" s="7" t="s">
        <v>19</v>
      </c>
      <c r="E40" s="56" t="s">
        <v>17</v>
      </c>
      <c r="F40" s="56" t="s">
        <v>18</v>
      </c>
      <c r="G40" s="57">
        <v>37165</v>
      </c>
      <c r="H40" s="58">
        <v>-310000</v>
      </c>
      <c r="I40" s="59">
        <v>-0.75</v>
      </c>
      <c r="J40" s="47">
        <f t="shared" si="6"/>
        <v>1.2400000000000002</v>
      </c>
      <c r="K40" s="59">
        <v>-0.59</v>
      </c>
      <c r="L40" s="59">
        <v>1.83</v>
      </c>
      <c r="M40">
        <f t="shared" si="7"/>
        <v>310000</v>
      </c>
      <c r="N40" t="str">
        <f t="shared" si="8"/>
        <v>SELL</v>
      </c>
      <c r="O40" t="str">
        <f t="shared" si="9"/>
        <v>CALL</v>
      </c>
      <c r="P40" t="str">
        <f t="shared" si="10"/>
        <v>SELL - CALL</v>
      </c>
      <c r="Q40">
        <f t="shared" si="11"/>
        <v>1.08</v>
      </c>
      <c r="R40" s="5">
        <f t="shared" si="12"/>
        <v>-49600.000000000044</v>
      </c>
    </row>
    <row r="41" spans="1:18" x14ac:dyDescent="0.2">
      <c r="A41" s="7" t="s">
        <v>571</v>
      </c>
      <c r="B41" s="56" t="s">
        <v>570</v>
      </c>
      <c r="C41" s="7" t="s">
        <v>523</v>
      </c>
      <c r="D41" s="7" t="s">
        <v>19</v>
      </c>
      <c r="E41" s="56" t="s">
        <v>17</v>
      </c>
      <c r="F41" s="56" t="s">
        <v>18</v>
      </c>
      <c r="G41" s="57">
        <v>37165</v>
      </c>
      <c r="H41" s="58">
        <v>310000</v>
      </c>
      <c r="I41" s="59">
        <v>-0.5</v>
      </c>
      <c r="J41" s="47">
        <f t="shared" si="6"/>
        <v>1.2400000000000002</v>
      </c>
      <c r="K41" s="59">
        <v>-0.59</v>
      </c>
      <c r="L41" s="59">
        <v>1.83</v>
      </c>
      <c r="M41">
        <f t="shared" si="7"/>
        <v>310000</v>
      </c>
      <c r="N41" t="str">
        <f t="shared" si="8"/>
        <v>BUY</v>
      </c>
      <c r="O41" t="str">
        <f t="shared" si="9"/>
        <v>CALL</v>
      </c>
      <c r="P41" t="str">
        <f t="shared" si="10"/>
        <v>BUY - CALL</v>
      </c>
      <c r="Q41">
        <f t="shared" si="11"/>
        <v>1.33</v>
      </c>
      <c r="R41" s="5">
        <f t="shared" si="12"/>
        <v>0</v>
      </c>
    </row>
    <row r="42" spans="1:18" x14ac:dyDescent="0.2">
      <c r="A42" s="7" t="s">
        <v>411</v>
      </c>
      <c r="B42" s="56" t="s">
        <v>570</v>
      </c>
      <c r="C42" s="7" t="s">
        <v>524</v>
      </c>
      <c r="D42" s="7" t="s">
        <v>19</v>
      </c>
      <c r="E42" s="56" t="s">
        <v>17</v>
      </c>
      <c r="F42" s="56" t="s">
        <v>18</v>
      </c>
      <c r="G42" s="57">
        <v>37165</v>
      </c>
      <c r="H42" s="58">
        <v>-310000</v>
      </c>
      <c r="I42" s="59">
        <v>-0.3</v>
      </c>
      <c r="J42" s="47">
        <f t="shared" si="6"/>
        <v>1.2400000000000002</v>
      </c>
      <c r="K42" s="59">
        <v>-0.59</v>
      </c>
      <c r="L42" s="59">
        <v>1.83</v>
      </c>
      <c r="M42">
        <f t="shared" si="7"/>
        <v>310000</v>
      </c>
      <c r="N42" t="str">
        <f t="shared" si="8"/>
        <v>SELL</v>
      </c>
      <c r="O42" t="str">
        <f t="shared" si="9"/>
        <v>CALL</v>
      </c>
      <c r="P42" t="str">
        <f t="shared" si="10"/>
        <v>SELL - CALL</v>
      </c>
      <c r="Q42">
        <f t="shared" si="11"/>
        <v>1.53</v>
      </c>
      <c r="R42" s="5">
        <f t="shared" si="12"/>
        <v>0</v>
      </c>
    </row>
    <row r="43" spans="1:18" x14ac:dyDescent="0.2">
      <c r="A43" s="7" t="s">
        <v>571</v>
      </c>
      <c r="B43" s="56" t="s">
        <v>570</v>
      </c>
      <c r="C43" s="7" t="s">
        <v>525</v>
      </c>
      <c r="D43" s="7" t="s">
        <v>19</v>
      </c>
      <c r="E43" s="56" t="s">
        <v>17</v>
      </c>
      <c r="F43" s="56" t="s">
        <v>18</v>
      </c>
      <c r="G43" s="57">
        <v>37165</v>
      </c>
      <c r="H43" s="58">
        <v>930000</v>
      </c>
      <c r="I43" s="59">
        <v>-0.3</v>
      </c>
      <c r="J43" s="47">
        <f t="shared" si="6"/>
        <v>1.2400000000000002</v>
      </c>
      <c r="K43" s="59">
        <v>-0.59</v>
      </c>
      <c r="L43" s="59">
        <v>1.83</v>
      </c>
      <c r="M43">
        <f t="shared" si="7"/>
        <v>930000</v>
      </c>
      <c r="N43" t="str">
        <f t="shared" si="8"/>
        <v>BUY</v>
      </c>
      <c r="O43" t="str">
        <f t="shared" si="9"/>
        <v>CALL</v>
      </c>
      <c r="P43" t="str">
        <f t="shared" si="10"/>
        <v>BUY - CALL</v>
      </c>
      <c r="Q43">
        <f t="shared" si="11"/>
        <v>1.53</v>
      </c>
      <c r="R43" s="5">
        <f t="shared" si="12"/>
        <v>0</v>
      </c>
    </row>
    <row r="44" spans="1:18" x14ac:dyDescent="0.2">
      <c r="A44" s="7" t="s">
        <v>24</v>
      </c>
      <c r="B44" s="56" t="s">
        <v>570</v>
      </c>
      <c r="C44" s="7" t="s">
        <v>526</v>
      </c>
      <c r="D44" s="7" t="s">
        <v>19</v>
      </c>
      <c r="E44" s="56" t="s">
        <v>17</v>
      </c>
      <c r="F44" s="56" t="s">
        <v>18</v>
      </c>
      <c r="G44" s="57">
        <v>37165</v>
      </c>
      <c r="H44" s="58">
        <v>310000</v>
      </c>
      <c r="I44" s="59">
        <v>-0.7</v>
      </c>
      <c r="J44" s="47">
        <f t="shared" si="6"/>
        <v>1.2400000000000002</v>
      </c>
      <c r="K44" s="59">
        <v>-0.59</v>
      </c>
      <c r="L44" s="59">
        <v>1.83</v>
      </c>
      <c r="M44">
        <f t="shared" si="7"/>
        <v>310000</v>
      </c>
      <c r="N44" t="str">
        <f t="shared" si="8"/>
        <v>BUY</v>
      </c>
      <c r="O44" t="str">
        <f t="shared" si="9"/>
        <v>CALL</v>
      </c>
      <c r="P44" t="str">
        <f t="shared" si="10"/>
        <v>BUY - CALL</v>
      </c>
      <c r="Q44">
        <f t="shared" si="11"/>
        <v>1.1300000000000001</v>
      </c>
      <c r="R44" s="5">
        <f t="shared" si="12"/>
        <v>34100.000000000029</v>
      </c>
    </row>
    <row r="45" spans="1:18" x14ac:dyDescent="0.2">
      <c r="A45" s="7" t="s">
        <v>30</v>
      </c>
      <c r="B45" s="56" t="s">
        <v>570</v>
      </c>
      <c r="C45" s="7" t="s">
        <v>527</v>
      </c>
      <c r="D45" s="7" t="s">
        <v>19</v>
      </c>
      <c r="E45" s="56" t="s">
        <v>17</v>
      </c>
      <c r="F45" s="56" t="s">
        <v>20</v>
      </c>
      <c r="G45" s="57">
        <v>37165</v>
      </c>
      <c r="H45" s="58">
        <v>620000</v>
      </c>
      <c r="I45" s="59">
        <v>-1.5</v>
      </c>
      <c r="J45" s="47">
        <f t="shared" si="6"/>
        <v>1.2400000000000002</v>
      </c>
      <c r="K45" s="59">
        <v>-0.59</v>
      </c>
      <c r="L45" s="59">
        <v>1.83</v>
      </c>
      <c r="M45">
        <f t="shared" si="7"/>
        <v>620000</v>
      </c>
      <c r="N45" t="str">
        <f t="shared" si="8"/>
        <v>BUY</v>
      </c>
      <c r="O45" t="str">
        <f t="shared" si="9"/>
        <v>PUT</v>
      </c>
      <c r="P45" t="str">
        <f t="shared" si="10"/>
        <v>BUY - PUT</v>
      </c>
      <c r="Q45">
        <f t="shared" si="11"/>
        <v>0.33000000000000007</v>
      </c>
      <c r="R45" s="5">
        <f t="shared" si="12"/>
        <v>0</v>
      </c>
    </row>
    <row r="46" spans="1:18" x14ac:dyDescent="0.2">
      <c r="A46" s="7" t="s">
        <v>30</v>
      </c>
      <c r="B46" s="56" t="s">
        <v>570</v>
      </c>
      <c r="C46" s="7" t="s">
        <v>528</v>
      </c>
      <c r="D46" s="7" t="s">
        <v>19</v>
      </c>
      <c r="E46" s="56" t="s">
        <v>17</v>
      </c>
      <c r="F46" s="56" t="s">
        <v>20</v>
      </c>
      <c r="G46" s="57">
        <v>37165</v>
      </c>
      <c r="H46" s="58">
        <v>310000</v>
      </c>
      <c r="I46" s="59">
        <v>-1.5</v>
      </c>
      <c r="J46" s="47">
        <f t="shared" si="6"/>
        <v>1.2400000000000002</v>
      </c>
      <c r="K46" s="59">
        <v>-0.59</v>
      </c>
      <c r="L46" s="59">
        <v>1.83</v>
      </c>
      <c r="M46">
        <f t="shared" si="7"/>
        <v>310000</v>
      </c>
      <c r="N46" t="str">
        <f t="shared" si="8"/>
        <v>BUY</v>
      </c>
      <c r="O46" t="str">
        <f t="shared" si="9"/>
        <v>PUT</v>
      </c>
      <c r="P46" t="str">
        <f t="shared" si="10"/>
        <v>BUY - PUT</v>
      </c>
      <c r="Q46">
        <f t="shared" si="11"/>
        <v>0.33000000000000007</v>
      </c>
      <c r="R46" s="5">
        <f t="shared" si="12"/>
        <v>0</v>
      </c>
    </row>
    <row r="47" spans="1:18" x14ac:dyDescent="0.2">
      <c r="A47" s="7" t="s">
        <v>30</v>
      </c>
      <c r="B47" s="56" t="s">
        <v>570</v>
      </c>
      <c r="C47" s="7" t="s">
        <v>529</v>
      </c>
      <c r="D47" s="7" t="s">
        <v>19</v>
      </c>
      <c r="E47" s="56" t="s">
        <v>17</v>
      </c>
      <c r="F47" s="56" t="s">
        <v>20</v>
      </c>
      <c r="G47" s="57">
        <v>37165</v>
      </c>
      <c r="H47" s="58">
        <v>620000</v>
      </c>
      <c r="I47" s="59">
        <v>-1.5</v>
      </c>
      <c r="J47" s="47">
        <f t="shared" si="6"/>
        <v>1.2400000000000002</v>
      </c>
      <c r="K47" s="59">
        <v>-0.59</v>
      </c>
      <c r="L47" s="59">
        <v>1.83</v>
      </c>
      <c r="M47">
        <f t="shared" si="7"/>
        <v>620000</v>
      </c>
      <c r="N47" t="str">
        <f t="shared" si="8"/>
        <v>BUY</v>
      </c>
      <c r="O47" t="str">
        <f t="shared" si="9"/>
        <v>PUT</v>
      </c>
      <c r="P47" t="str">
        <f t="shared" si="10"/>
        <v>BUY - PUT</v>
      </c>
      <c r="Q47">
        <f t="shared" si="11"/>
        <v>0.33000000000000007</v>
      </c>
      <c r="R47" s="5">
        <f t="shared" si="12"/>
        <v>0</v>
      </c>
    </row>
    <row r="48" spans="1:18" x14ac:dyDescent="0.2">
      <c r="A48" s="7" t="s">
        <v>411</v>
      </c>
      <c r="B48" s="56" t="s">
        <v>570</v>
      </c>
      <c r="C48" s="7" t="s">
        <v>546</v>
      </c>
      <c r="D48" s="7" t="s">
        <v>19</v>
      </c>
      <c r="E48" s="56" t="s">
        <v>17</v>
      </c>
      <c r="F48" s="56" t="s">
        <v>18</v>
      </c>
      <c r="G48" s="57">
        <v>37165</v>
      </c>
      <c r="H48" s="58">
        <v>310000</v>
      </c>
      <c r="I48" s="59">
        <v>-0.95</v>
      </c>
      <c r="J48" s="47">
        <f t="shared" si="6"/>
        <v>1.2400000000000002</v>
      </c>
      <c r="K48" s="59">
        <v>-0.59</v>
      </c>
      <c r="L48" s="59">
        <v>1.83</v>
      </c>
      <c r="M48">
        <f t="shared" si="7"/>
        <v>310000</v>
      </c>
      <c r="N48" t="str">
        <f t="shared" si="8"/>
        <v>BUY</v>
      </c>
      <c r="O48" t="str">
        <f t="shared" si="9"/>
        <v>CALL</v>
      </c>
      <c r="P48" t="str">
        <f t="shared" si="10"/>
        <v>BUY - CALL</v>
      </c>
      <c r="Q48">
        <f t="shared" si="11"/>
        <v>0.88000000000000012</v>
      </c>
      <c r="R48" s="5">
        <f t="shared" si="12"/>
        <v>111600.00000000003</v>
      </c>
    </row>
    <row r="49" spans="1:18" x14ac:dyDescent="0.2">
      <c r="A49" s="7" t="s">
        <v>30</v>
      </c>
      <c r="B49" s="56" t="s">
        <v>570</v>
      </c>
      <c r="C49" s="7" t="s">
        <v>547</v>
      </c>
      <c r="D49" s="7" t="s">
        <v>19</v>
      </c>
      <c r="E49" s="56" t="s">
        <v>17</v>
      </c>
      <c r="F49" s="56" t="s">
        <v>20</v>
      </c>
      <c r="G49" s="57">
        <v>37165</v>
      </c>
      <c r="H49" s="58">
        <v>465000</v>
      </c>
      <c r="I49" s="59">
        <v>-1.2</v>
      </c>
      <c r="J49" s="47">
        <f t="shared" si="6"/>
        <v>1.2400000000000002</v>
      </c>
      <c r="K49" s="59">
        <v>-0.59</v>
      </c>
      <c r="L49" s="59">
        <v>1.83</v>
      </c>
      <c r="M49">
        <f t="shared" si="7"/>
        <v>465000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0.63000000000000012</v>
      </c>
      <c r="R49" s="5">
        <f t="shared" si="12"/>
        <v>0</v>
      </c>
    </row>
    <row r="50" spans="1:18" x14ac:dyDescent="0.2">
      <c r="A50" s="7" t="s">
        <v>571</v>
      </c>
      <c r="B50" s="56" t="s">
        <v>570</v>
      </c>
      <c r="C50" s="7" t="s">
        <v>548</v>
      </c>
      <c r="D50" s="7" t="s">
        <v>19</v>
      </c>
      <c r="E50" s="56" t="s">
        <v>17</v>
      </c>
      <c r="F50" s="56" t="s">
        <v>18</v>
      </c>
      <c r="G50" s="57">
        <v>37165</v>
      </c>
      <c r="H50" s="58">
        <v>-1240000</v>
      </c>
      <c r="I50" s="59">
        <v>-0.5</v>
      </c>
      <c r="J50" s="47">
        <f t="shared" si="6"/>
        <v>1.2400000000000002</v>
      </c>
      <c r="K50" s="59">
        <v>-0.59</v>
      </c>
      <c r="L50" s="59">
        <v>1.83</v>
      </c>
      <c r="M50">
        <f t="shared" si="7"/>
        <v>1240000</v>
      </c>
      <c r="N50" t="str">
        <f t="shared" si="8"/>
        <v>SELL</v>
      </c>
      <c r="O50" t="str">
        <f t="shared" si="9"/>
        <v>CALL</v>
      </c>
      <c r="P50" t="str">
        <f t="shared" si="10"/>
        <v>SELL - CALL</v>
      </c>
      <c r="Q50">
        <f t="shared" si="11"/>
        <v>1.33</v>
      </c>
      <c r="R50" s="5">
        <f t="shared" si="12"/>
        <v>0</v>
      </c>
    </row>
    <row r="51" spans="1:18" x14ac:dyDescent="0.2">
      <c r="A51" s="7" t="s">
        <v>290</v>
      </c>
      <c r="B51" s="56" t="s">
        <v>570</v>
      </c>
      <c r="C51" s="7" t="s">
        <v>550</v>
      </c>
      <c r="D51" s="7" t="s">
        <v>19</v>
      </c>
      <c r="E51" s="56" t="s">
        <v>17</v>
      </c>
      <c r="F51" s="56" t="s">
        <v>20</v>
      </c>
      <c r="G51" s="57">
        <v>37165</v>
      </c>
      <c r="H51" s="58">
        <v>-500000</v>
      </c>
      <c r="I51" s="59">
        <v>-1.75</v>
      </c>
      <c r="J51" s="47">
        <f t="shared" si="6"/>
        <v>1.2400000000000002</v>
      </c>
      <c r="K51" s="59">
        <v>-0.59</v>
      </c>
      <c r="L51" s="59">
        <v>1.83</v>
      </c>
      <c r="M51">
        <f t="shared" si="7"/>
        <v>500000</v>
      </c>
      <c r="N51" t="str">
        <f t="shared" si="8"/>
        <v>SELL</v>
      </c>
      <c r="O51" t="str">
        <f t="shared" si="9"/>
        <v>PUT</v>
      </c>
      <c r="P51" t="str">
        <f t="shared" si="10"/>
        <v>SELL - PUT</v>
      </c>
      <c r="Q51">
        <f t="shared" si="11"/>
        <v>8.0000000000000071E-2</v>
      </c>
      <c r="R51" s="5">
        <f t="shared" si="12"/>
        <v>0</v>
      </c>
    </row>
    <row r="52" spans="1:18" x14ac:dyDescent="0.2">
      <c r="A52" s="7" t="s">
        <v>290</v>
      </c>
      <c r="B52" s="56" t="s">
        <v>570</v>
      </c>
      <c r="C52" s="7" t="s">
        <v>551</v>
      </c>
      <c r="D52" s="7" t="s">
        <v>19</v>
      </c>
      <c r="E52" s="56" t="s">
        <v>17</v>
      </c>
      <c r="F52" s="56" t="s">
        <v>18</v>
      </c>
      <c r="G52" s="57">
        <v>37165</v>
      </c>
      <c r="H52" s="58">
        <v>500000</v>
      </c>
      <c r="I52" s="59">
        <v>-1</v>
      </c>
      <c r="J52" s="47">
        <f t="shared" si="6"/>
        <v>1.2400000000000002</v>
      </c>
      <c r="K52" s="59">
        <v>-0.59</v>
      </c>
      <c r="L52" s="59">
        <v>1.83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0.83000000000000007</v>
      </c>
      <c r="R52" s="5">
        <f t="shared" si="12"/>
        <v>205000.00000000006</v>
      </c>
    </row>
    <row r="53" spans="1:18" x14ac:dyDescent="0.2">
      <c r="A53" s="7" t="s">
        <v>290</v>
      </c>
      <c r="B53" s="56" t="s">
        <v>570</v>
      </c>
      <c r="C53" s="7" t="s">
        <v>552</v>
      </c>
      <c r="D53" s="7" t="s">
        <v>19</v>
      </c>
      <c r="E53" s="56" t="s">
        <v>17</v>
      </c>
      <c r="F53" s="56" t="s">
        <v>20</v>
      </c>
      <c r="G53" s="57">
        <v>37165</v>
      </c>
      <c r="H53" s="58">
        <v>-1000000</v>
      </c>
      <c r="I53" s="59">
        <v>-1.75</v>
      </c>
      <c r="J53" s="47">
        <f t="shared" si="6"/>
        <v>1.2400000000000002</v>
      </c>
      <c r="K53" s="59">
        <v>-0.59</v>
      </c>
      <c r="L53" s="59">
        <v>1.83</v>
      </c>
      <c r="M53">
        <f t="shared" si="7"/>
        <v>1000000</v>
      </c>
      <c r="N53" t="str">
        <f t="shared" si="8"/>
        <v>SELL</v>
      </c>
      <c r="O53" t="str">
        <f t="shared" si="9"/>
        <v>PUT</v>
      </c>
      <c r="P53" t="str">
        <f t="shared" si="10"/>
        <v>SELL - PUT</v>
      </c>
      <c r="Q53">
        <f t="shared" si="11"/>
        <v>8.0000000000000071E-2</v>
      </c>
      <c r="R53" s="5">
        <f t="shared" si="12"/>
        <v>0</v>
      </c>
    </row>
    <row r="54" spans="1:18" x14ac:dyDescent="0.2">
      <c r="A54" s="7" t="s">
        <v>290</v>
      </c>
      <c r="B54" s="56" t="s">
        <v>570</v>
      </c>
      <c r="C54" s="7" t="s">
        <v>553</v>
      </c>
      <c r="D54" s="7" t="s">
        <v>19</v>
      </c>
      <c r="E54" s="56" t="s">
        <v>17</v>
      </c>
      <c r="F54" s="56" t="s">
        <v>18</v>
      </c>
      <c r="G54" s="57">
        <v>37165</v>
      </c>
      <c r="H54" s="58">
        <v>1000000</v>
      </c>
      <c r="I54" s="59">
        <v>-1</v>
      </c>
      <c r="J54" s="47">
        <f t="shared" si="6"/>
        <v>1.2400000000000002</v>
      </c>
      <c r="K54" s="59">
        <v>-0.59</v>
      </c>
      <c r="L54" s="59">
        <v>1.83</v>
      </c>
      <c r="M54">
        <f t="shared" si="7"/>
        <v>1000000</v>
      </c>
      <c r="N54" t="str">
        <f t="shared" si="8"/>
        <v>BUY</v>
      </c>
      <c r="O54" t="str">
        <f t="shared" si="9"/>
        <v>CALL</v>
      </c>
      <c r="P54" t="str">
        <f t="shared" si="10"/>
        <v>BUY - CALL</v>
      </c>
      <c r="Q54">
        <f t="shared" si="11"/>
        <v>0.83000000000000007</v>
      </c>
      <c r="R54" s="5">
        <f t="shared" si="12"/>
        <v>410000.00000000012</v>
      </c>
    </row>
    <row r="55" spans="1:18" x14ac:dyDescent="0.2">
      <c r="A55" s="7" t="s">
        <v>290</v>
      </c>
      <c r="B55" s="56" t="s">
        <v>570</v>
      </c>
      <c r="C55" s="7" t="s">
        <v>554</v>
      </c>
      <c r="D55" s="7" t="s">
        <v>19</v>
      </c>
      <c r="E55" s="56" t="s">
        <v>17</v>
      </c>
      <c r="F55" s="56" t="s">
        <v>20</v>
      </c>
      <c r="G55" s="57">
        <v>37165</v>
      </c>
      <c r="H55" s="58">
        <v>-1000000</v>
      </c>
      <c r="I55" s="59">
        <v>-1.5</v>
      </c>
      <c r="J55" s="47">
        <f t="shared" si="6"/>
        <v>1.2400000000000002</v>
      </c>
      <c r="K55" s="59">
        <v>-0.59</v>
      </c>
      <c r="L55" s="59">
        <v>1.83</v>
      </c>
      <c r="M55">
        <f t="shared" si="7"/>
        <v>1000000</v>
      </c>
      <c r="N55" t="str">
        <f t="shared" si="8"/>
        <v>SELL</v>
      </c>
      <c r="O55" t="str">
        <f t="shared" si="9"/>
        <v>PUT</v>
      </c>
      <c r="P55" t="str">
        <f t="shared" si="10"/>
        <v>SELL - PUT</v>
      </c>
      <c r="Q55">
        <f t="shared" si="11"/>
        <v>0.33000000000000007</v>
      </c>
      <c r="R55" s="5">
        <f t="shared" si="12"/>
        <v>0</v>
      </c>
    </row>
    <row r="56" spans="1:18" x14ac:dyDescent="0.2">
      <c r="A56" s="7" t="s">
        <v>290</v>
      </c>
      <c r="B56" s="56" t="s">
        <v>570</v>
      </c>
      <c r="C56" s="7" t="s">
        <v>555</v>
      </c>
      <c r="D56" s="7" t="s">
        <v>19</v>
      </c>
      <c r="E56" s="56" t="s">
        <v>17</v>
      </c>
      <c r="F56" s="56" t="s">
        <v>20</v>
      </c>
      <c r="G56" s="57">
        <v>37165</v>
      </c>
      <c r="H56" s="58">
        <v>-1000000</v>
      </c>
      <c r="I56" s="59">
        <v>-1.75</v>
      </c>
      <c r="J56" s="47">
        <f t="shared" si="6"/>
        <v>1.2400000000000002</v>
      </c>
      <c r="K56" s="59">
        <v>-0.59</v>
      </c>
      <c r="L56" s="59">
        <v>1.83</v>
      </c>
      <c r="M56">
        <f t="shared" si="7"/>
        <v>1000000</v>
      </c>
      <c r="N56" t="str">
        <f t="shared" si="8"/>
        <v>SELL</v>
      </c>
      <c r="O56" t="str">
        <f t="shared" si="9"/>
        <v>PUT</v>
      </c>
      <c r="P56" t="str">
        <f t="shared" si="10"/>
        <v>SELL - PUT</v>
      </c>
      <c r="Q56">
        <f t="shared" si="11"/>
        <v>8.0000000000000071E-2</v>
      </c>
      <c r="R56" s="5">
        <f t="shared" si="12"/>
        <v>0</v>
      </c>
    </row>
    <row r="57" spans="1:18" x14ac:dyDescent="0.2">
      <c r="A57" s="7" t="s">
        <v>290</v>
      </c>
      <c r="B57" s="56" t="s">
        <v>570</v>
      </c>
      <c r="C57" s="7" t="s">
        <v>556</v>
      </c>
      <c r="D57" s="7" t="s">
        <v>19</v>
      </c>
      <c r="E57" s="56" t="s">
        <v>17</v>
      </c>
      <c r="F57" s="56" t="s">
        <v>18</v>
      </c>
      <c r="G57" s="57">
        <v>37165</v>
      </c>
      <c r="H57" s="58">
        <v>1000000</v>
      </c>
      <c r="I57" s="59">
        <v>-1</v>
      </c>
      <c r="J57" s="47">
        <f t="shared" si="6"/>
        <v>1.2400000000000002</v>
      </c>
      <c r="K57" s="59">
        <v>-0.59</v>
      </c>
      <c r="L57" s="59">
        <v>1.83</v>
      </c>
      <c r="M57">
        <f t="shared" si="7"/>
        <v>1000000</v>
      </c>
      <c r="N57" t="str">
        <f t="shared" si="8"/>
        <v>BUY</v>
      </c>
      <c r="O57" t="str">
        <f t="shared" si="9"/>
        <v>CALL</v>
      </c>
      <c r="P57" t="str">
        <f t="shared" si="10"/>
        <v>BUY - CALL</v>
      </c>
      <c r="Q57">
        <f t="shared" si="11"/>
        <v>0.83000000000000007</v>
      </c>
      <c r="R57" s="5">
        <f t="shared" si="12"/>
        <v>410000.00000000012</v>
      </c>
    </row>
    <row r="58" spans="1:18" x14ac:dyDescent="0.2">
      <c r="A58" s="7" t="s">
        <v>290</v>
      </c>
      <c r="B58" s="56" t="s">
        <v>570</v>
      </c>
      <c r="C58" s="7" t="s">
        <v>557</v>
      </c>
      <c r="D58" s="7" t="s">
        <v>19</v>
      </c>
      <c r="E58" s="56" t="s">
        <v>17</v>
      </c>
      <c r="F58" s="56" t="s">
        <v>20</v>
      </c>
      <c r="G58" s="57">
        <v>37165</v>
      </c>
      <c r="H58" s="58">
        <v>310000</v>
      </c>
      <c r="I58" s="59">
        <v>-1.5</v>
      </c>
      <c r="J58" s="47">
        <f t="shared" si="6"/>
        <v>1.2400000000000002</v>
      </c>
      <c r="K58" s="59">
        <v>-0.59</v>
      </c>
      <c r="L58" s="59">
        <v>1.83</v>
      </c>
      <c r="M58">
        <f t="shared" si="7"/>
        <v>310000</v>
      </c>
      <c r="N58" t="str">
        <f t="shared" si="8"/>
        <v>BUY</v>
      </c>
      <c r="O58" t="str">
        <f t="shared" si="9"/>
        <v>PUT</v>
      </c>
      <c r="P58" t="str">
        <f t="shared" si="10"/>
        <v>BUY - PUT</v>
      </c>
      <c r="Q58">
        <f t="shared" si="11"/>
        <v>0.33000000000000007</v>
      </c>
      <c r="R58" s="5">
        <f t="shared" si="12"/>
        <v>0</v>
      </c>
    </row>
    <row r="59" spans="1:18" x14ac:dyDescent="0.2">
      <c r="A59" s="13" t="s">
        <v>571</v>
      </c>
      <c r="B59" s="56" t="s">
        <v>570</v>
      </c>
      <c r="C59" s="13" t="s">
        <v>695</v>
      </c>
      <c r="D59" s="13" t="s">
        <v>19</v>
      </c>
      <c r="E59" s="56" t="s">
        <v>17</v>
      </c>
      <c r="F59" s="56" t="s">
        <v>18</v>
      </c>
      <c r="G59" s="57">
        <v>37165</v>
      </c>
      <c r="H59" s="58">
        <v>-930000</v>
      </c>
      <c r="I59" s="59">
        <v>-0.3</v>
      </c>
      <c r="J59" s="47">
        <f t="shared" si="6"/>
        <v>1.2400000000000002</v>
      </c>
      <c r="K59" s="59">
        <v>-0.59</v>
      </c>
      <c r="L59" s="59">
        <v>1.83</v>
      </c>
      <c r="M59">
        <f t="shared" si="7"/>
        <v>930000</v>
      </c>
      <c r="N59" t="str">
        <f t="shared" si="8"/>
        <v>SELL</v>
      </c>
      <c r="O59" t="str">
        <f t="shared" si="9"/>
        <v>CALL</v>
      </c>
      <c r="P59" t="str">
        <f t="shared" si="10"/>
        <v>SELL - CALL</v>
      </c>
      <c r="Q59">
        <f t="shared" si="11"/>
        <v>1.53</v>
      </c>
      <c r="R59" s="5">
        <f t="shared" si="12"/>
        <v>0</v>
      </c>
    </row>
    <row r="60" spans="1:18" x14ac:dyDescent="0.2">
      <c r="A60" s="7" t="s">
        <v>38</v>
      </c>
      <c r="B60" s="56" t="s">
        <v>570</v>
      </c>
      <c r="C60" s="7" t="s">
        <v>531</v>
      </c>
      <c r="D60" s="7" t="s">
        <v>220</v>
      </c>
      <c r="E60" s="56" t="s">
        <v>17</v>
      </c>
      <c r="F60" s="56" t="s">
        <v>18</v>
      </c>
      <c r="G60" s="57">
        <v>37165</v>
      </c>
      <c r="H60" s="58">
        <v>620000</v>
      </c>
      <c r="I60" s="59">
        <v>-7.4999999999999997E-2</v>
      </c>
      <c r="J60" s="47">
        <f t="shared" si="6"/>
        <v>1.75</v>
      </c>
      <c r="K60" s="59">
        <v>-0.08</v>
      </c>
      <c r="L60" s="59">
        <v>1.83</v>
      </c>
      <c r="M60">
        <f t="shared" si="7"/>
        <v>620000</v>
      </c>
      <c r="N60" t="str">
        <f t="shared" si="8"/>
        <v>BUY</v>
      </c>
      <c r="O60" t="str">
        <f t="shared" si="9"/>
        <v>CALL</v>
      </c>
      <c r="P60" t="str">
        <f t="shared" si="10"/>
        <v>BUY - CALL</v>
      </c>
      <c r="Q60">
        <f t="shared" si="11"/>
        <v>1.7550000000000001</v>
      </c>
      <c r="R60" s="5">
        <f t="shared" si="12"/>
        <v>0</v>
      </c>
    </row>
    <row r="61" spans="1:18" x14ac:dyDescent="0.2">
      <c r="A61" s="7" t="s">
        <v>38</v>
      </c>
      <c r="B61" s="56" t="s">
        <v>570</v>
      </c>
      <c r="C61" s="7" t="s">
        <v>532</v>
      </c>
      <c r="D61" s="7" t="s">
        <v>220</v>
      </c>
      <c r="E61" s="56" t="s">
        <v>17</v>
      </c>
      <c r="F61" s="56" t="s">
        <v>20</v>
      </c>
      <c r="G61" s="57">
        <v>37165</v>
      </c>
      <c r="H61" s="58">
        <v>620000</v>
      </c>
      <c r="I61" s="59">
        <v>-7.4999999999999997E-2</v>
      </c>
      <c r="J61" s="47">
        <f t="shared" si="6"/>
        <v>1.75</v>
      </c>
      <c r="K61" s="59">
        <v>-0.08</v>
      </c>
      <c r="L61" s="59">
        <v>1.83</v>
      </c>
      <c r="M61">
        <f t="shared" si="7"/>
        <v>620000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1.7550000000000001</v>
      </c>
      <c r="R61" s="5">
        <f t="shared" si="12"/>
        <v>3100.0000000000714</v>
      </c>
    </row>
    <row r="62" spans="1:18" x14ac:dyDescent="0.2">
      <c r="A62" s="7" t="s">
        <v>664</v>
      </c>
      <c r="B62" s="56" t="s">
        <v>570</v>
      </c>
      <c r="C62" s="7" t="s">
        <v>665</v>
      </c>
      <c r="D62" s="7" t="s">
        <v>220</v>
      </c>
      <c r="E62" s="56" t="s">
        <v>17</v>
      </c>
      <c r="F62" s="56" t="s">
        <v>20</v>
      </c>
      <c r="G62" s="57">
        <v>37165</v>
      </c>
      <c r="H62" s="58">
        <v>-620000</v>
      </c>
      <c r="I62" s="59">
        <v>-0.19</v>
      </c>
      <c r="J62" s="47">
        <f t="shared" si="6"/>
        <v>1.75</v>
      </c>
      <c r="K62" s="59">
        <v>-0.08</v>
      </c>
      <c r="L62" s="59">
        <v>1.83</v>
      </c>
      <c r="M62">
        <f t="shared" si="7"/>
        <v>620000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1.6400000000000001</v>
      </c>
      <c r="R62" s="5">
        <f t="shared" si="12"/>
        <v>0</v>
      </c>
    </row>
    <row r="63" spans="1:18" x14ac:dyDescent="0.2">
      <c r="A63" s="7" t="s">
        <v>690</v>
      </c>
      <c r="B63" s="56" t="s">
        <v>570</v>
      </c>
      <c r="C63" s="7" t="s">
        <v>691</v>
      </c>
      <c r="D63" s="7" t="s">
        <v>220</v>
      </c>
      <c r="E63" s="56" t="s">
        <v>17</v>
      </c>
      <c r="F63" s="56" t="s">
        <v>18</v>
      </c>
      <c r="G63" s="57">
        <v>37165</v>
      </c>
      <c r="H63" s="58">
        <v>-7750000</v>
      </c>
      <c r="I63" s="59">
        <v>0</v>
      </c>
      <c r="J63" s="47">
        <f t="shared" si="6"/>
        <v>1.75</v>
      </c>
      <c r="K63" s="59">
        <v>-0.08</v>
      </c>
      <c r="L63" s="59">
        <v>1.83</v>
      </c>
      <c r="M63">
        <f t="shared" si="7"/>
        <v>7750000</v>
      </c>
      <c r="N63" t="str">
        <f t="shared" si="8"/>
        <v>SELL</v>
      </c>
      <c r="O63" t="str">
        <f t="shared" si="9"/>
        <v>CALL</v>
      </c>
      <c r="P63" t="str">
        <f t="shared" si="10"/>
        <v>SELL - CALL</v>
      </c>
      <c r="Q63">
        <f t="shared" si="11"/>
        <v>1.83</v>
      </c>
      <c r="R63" s="5">
        <f t="shared" si="12"/>
        <v>0</v>
      </c>
    </row>
    <row r="64" spans="1:18" x14ac:dyDescent="0.2">
      <c r="A64" s="7" t="s">
        <v>25</v>
      </c>
      <c r="B64" s="56" t="s">
        <v>570</v>
      </c>
      <c r="C64" s="7" t="s">
        <v>441</v>
      </c>
      <c r="D64" s="7" t="s">
        <v>442</v>
      </c>
      <c r="E64" s="56" t="s">
        <v>17</v>
      </c>
      <c r="F64" s="56" t="s">
        <v>20</v>
      </c>
      <c r="G64" s="57">
        <v>37165</v>
      </c>
      <c r="H64" s="58">
        <v>1000000</v>
      </c>
      <c r="I64" s="59">
        <v>0.28000000000000003</v>
      </c>
      <c r="J64" s="47">
        <f t="shared" si="6"/>
        <v>2.12</v>
      </c>
      <c r="K64" s="59">
        <v>0.28999999999999998</v>
      </c>
      <c r="L64" s="59">
        <v>1.83</v>
      </c>
      <c r="M64">
        <f t="shared" si="7"/>
        <v>1000000</v>
      </c>
      <c r="N64" t="str">
        <f t="shared" si="8"/>
        <v>BUY</v>
      </c>
      <c r="O64" t="str">
        <f t="shared" si="9"/>
        <v>PUT</v>
      </c>
      <c r="P64" t="str">
        <f t="shared" si="10"/>
        <v>BUY - PUT</v>
      </c>
      <c r="Q64">
        <f t="shared" si="11"/>
        <v>2.1100000000000003</v>
      </c>
      <c r="R64" s="5">
        <f t="shared" si="12"/>
        <v>0</v>
      </c>
    </row>
    <row r="65" spans="1:18" x14ac:dyDescent="0.2">
      <c r="A65" s="7" t="s">
        <v>443</v>
      </c>
      <c r="B65" s="56" t="s">
        <v>570</v>
      </c>
      <c r="C65" s="7" t="s">
        <v>444</v>
      </c>
      <c r="D65" s="7" t="s">
        <v>21</v>
      </c>
      <c r="E65" s="56" t="s">
        <v>17</v>
      </c>
      <c r="F65" s="56" t="s">
        <v>18</v>
      </c>
      <c r="G65" s="57">
        <v>37165</v>
      </c>
      <c r="H65" s="58">
        <v>500000</v>
      </c>
      <c r="I65" s="59">
        <v>0.3</v>
      </c>
      <c r="J65" s="47">
        <f t="shared" si="6"/>
        <v>2.16</v>
      </c>
      <c r="K65" s="59">
        <v>0.33</v>
      </c>
      <c r="L65" s="59">
        <v>1.83</v>
      </c>
      <c r="M65">
        <f t="shared" si="7"/>
        <v>500000</v>
      </c>
      <c r="N65" t="str">
        <f t="shared" si="8"/>
        <v>BUY</v>
      </c>
      <c r="O65" t="str">
        <f t="shared" si="9"/>
        <v>CALL</v>
      </c>
      <c r="P65" t="str">
        <f t="shared" si="10"/>
        <v>BUY - CALL</v>
      </c>
      <c r="Q65">
        <f t="shared" si="11"/>
        <v>2.13</v>
      </c>
      <c r="R65" s="5">
        <f t="shared" si="12"/>
        <v>15000.000000000124</v>
      </c>
    </row>
    <row r="66" spans="1:18" x14ac:dyDescent="0.2">
      <c r="A66" s="7" t="s">
        <v>558</v>
      </c>
      <c r="B66" s="56" t="s">
        <v>570</v>
      </c>
      <c r="C66" s="7" t="s">
        <v>449</v>
      </c>
      <c r="D66" s="7" t="s">
        <v>21</v>
      </c>
      <c r="E66" s="56" t="s">
        <v>17</v>
      </c>
      <c r="F66" s="56" t="s">
        <v>18</v>
      </c>
      <c r="G66" s="57">
        <v>37165</v>
      </c>
      <c r="H66" s="58">
        <v>310000</v>
      </c>
      <c r="I66" s="59">
        <v>0.5</v>
      </c>
      <c r="J66" s="47">
        <f t="shared" si="6"/>
        <v>2.16</v>
      </c>
      <c r="K66" s="59">
        <v>0.33</v>
      </c>
      <c r="L66" s="59">
        <v>1.83</v>
      </c>
      <c r="M66">
        <f t="shared" si="7"/>
        <v>310000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2.33</v>
      </c>
      <c r="R66" s="5">
        <f t="shared" si="12"/>
        <v>0</v>
      </c>
    </row>
    <row r="67" spans="1:18" x14ac:dyDescent="0.2">
      <c r="A67" s="65" t="s">
        <v>25</v>
      </c>
      <c r="B67" s="66" t="s">
        <v>570</v>
      </c>
      <c r="C67" s="65" t="s">
        <v>451</v>
      </c>
      <c r="D67" s="65" t="s">
        <v>21</v>
      </c>
      <c r="E67" s="66" t="s">
        <v>17</v>
      </c>
      <c r="F67" s="66" t="s">
        <v>20</v>
      </c>
      <c r="G67" s="67">
        <v>37165</v>
      </c>
      <c r="H67" s="68">
        <v>310000</v>
      </c>
      <c r="I67" s="64">
        <v>0.3</v>
      </c>
      <c r="J67" s="47">
        <f t="shared" si="6"/>
        <v>2.16</v>
      </c>
      <c r="K67" s="59">
        <v>0.33</v>
      </c>
      <c r="L67" s="59">
        <v>1.83</v>
      </c>
      <c r="M67">
        <f t="shared" ref="M67:M98" si="13">ABS(H67)</f>
        <v>310000</v>
      </c>
      <c r="N67" t="str">
        <f t="shared" ref="N67:N98" si="14">IF(H67&gt;0,"BUY","SELL")</f>
        <v>BUY</v>
      </c>
      <c r="O67" t="str">
        <f t="shared" ref="O67:O98" si="15">IF(F67="C","CALL","PUT")</f>
        <v>PUT</v>
      </c>
      <c r="P67" t="str">
        <f t="shared" ref="P67:P98" si="16">CONCATENATE(N67," - ",O67)</f>
        <v>BUY - PUT</v>
      </c>
      <c r="Q67">
        <f t="shared" ref="Q67:Q98" si="17">I67+L67</f>
        <v>2.13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7" t="s">
        <v>29</v>
      </c>
      <c r="B68" s="56" t="s">
        <v>570</v>
      </c>
      <c r="C68" s="7" t="s">
        <v>453</v>
      </c>
      <c r="D68" s="7" t="s">
        <v>21</v>
      </c>
      <c r="E68" s="56" t="s">
        <v>17</v>
      </c>
      <c r="F68" s="56" t="s">
        <v>18</v>
      </c>
      <c r="G68" s="57">
        <v>37165</v>
      </c>
      <c r="H68" s="58">
        <v>500000</v>
      </c>
      <c r="I68" s="59">
        <v>0.5</v>
      </c>
      <c r="J68" s="47">
        <f t="shared" si="6"/>
        <v>2.16</v>
      </c>
      <c r="K68" s="59">
        <v>0.33</v>
      </c>
      <c r="L68" s="59">
        <v>1.83</v>
      </c>
      <c r="M68">
        <f t="shared" si="13"/>
        <v>500000</v>
      </c>
      <c r="N68" t="str">
        <f t="shared" si="14"/>
        <v>BUY</v>
      </c>
      <c r="O68" t="str">
        <f t="shared" si="15"/>
        <v>CALL</v>
      </c>
      <c r="P68" t="str">
        <f t="shared" si="16"/>
        <v>BUY - CALL</v>
      </c>
      <c r="Q68">
        <f t="shared" si="17"/>
        <v>2.33</v>
      </c>
      <c r="R68" s="5">
        <f t="shared" si="18"/>
        <v>0</v>
      </c>
    </row>
    <row r="69" spans="1:18" x14ac:dyDescent="0.2">
      <c r="A69" s="7" t="s">
        <v>29</v>
      </c>
      <c r="B69" s="56" t="s">
        <v>570</v>
      </c>
      <c r="C69" s="7" t="s">
        <v>454</v>
      </c>
      <c r="D69" s="7" t="s">
        <v>21</v>
      </c>
      <c r="E69" s="56" t="s">
        <v>17</v>
      </c>
      <c r="F69" s="56" t="s">
        <v>20</v>
      </c>
      <c r="G69" s="57">
        <v>37165</v>
      </c>
      <c r="H69" s="58">
        <v>1000000</v>
      </c>
      <c r="I69" s="59">
        <v>0.3</v>
      </c>
      <c r="J69" s="47">
        <f t="shared" ref="J69:J119" si="19">K69+L69</f>
        <v>2.16</v>
      </c>
      <c r="K69" s="59">
        <v>0.33</v>
      </c>
      <c r="L69" s="59">
        <v>1.83</v>
      </c>
      <c r="M69">
        <f t="shared" si="13"/>
        <v>1000000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2.13</v>
      </c>
      <c r="R69" s="5">
        <f t="shared" si="18"/>
        <v>0</v>
      </c>
    </row>
    <row r="70" spans="1:18" x14ac:dyDescent="0.2">
      <c r="A70" s="7" t="s">
        <v>558</v>
      </c>
      <c r="B70" s="56" t="s">
        <v>570</v>
      </c>
      <c r="C70" s="7" t="s">
        <v>455</v>
      </c>
      <c r="D70" s="7" t="s">
        <v>21</v>
      </c>
      <c r="E70" s="56" t="s">
        <v>17</v>
      </c>
      <c r="F70" s="56" t="s">
        <v>18</v>
      </c>
      <c r="G70" s="57">
        <v>37165</v>
      </c>
      <c r="H70" s="58">
        <v>500000</v>
      </c>
      <c r="I70" s="59">
        <v>0.42</v>
      </c>
      <c r="J70" s="47">
        <f t="shared" si="19"/>
        <v>2.16</v>
      </c>
      <c r="K70" s="59">
        <v>0.33</v>
      </c>
      <c r="L70" s="64">
        <v>1.83</v>
      </c>
      <c r="M70">
        <f t="shared" si="13"/>
        <v>500000</v>
      </c>
      <c r="N70" t="str">
        <f t="shared" si="14"/>
        <v>BUY</v>
      </c>
      <c r="O70" t="str">
        <f t="shared" si="15"/>
        <v>CALL</v>
      </c>
      <c r="P70" t="str">
        <f t="shared" si="16"/>
        <v>BUY - CALL</v>
      </c>
      <c r="Q70">
        <f t="shared" si="17"/>
        <v>2.25</v>
      </c>
      <c r="R70" s="5">
        <f t="shared" si="18"/>
        <v>0</v>
      </c>
    </row>
    <row r="71" spans="1:18" x14ac:dyDescent="0.2">
      <c r="A71" s="7" t="s">
        <v>558</v>
      </c>
      <c r="B71" s="56" t="s">
        <v>570</v>
      </c>
      <c r="C71" s="7" t="s">
        <v>456</v>
      </c>
      <c r="D71" s="7" t="s">
        <v>21</v>
      </c>
      <c r="E71" s="56" t="s">
        <v>17</v>
      </c>
      <c r="F71" s="56" t="s">
        <v>20</v>
      </c>
      <c r="G71" s="57">
        <v>37165</v>
      </c>
      <c r="H71" s="58">
        <v>500000</v>
      </c>
      <c r="I71" s="59">
        <v>0.42</v>
      </c>
      <c r="J71" s="47">
        <f t="shared" si="19"/>
        <v>2.16</v>
      </c>
      <c r="K71" s="59">
        <v>0.33</v>
      </c>
      <c r="L71" s="59">
        <v>1.83</v>
      </c>
      <c r="M71">
        <f t="shared" si="13"/>
        <v>500000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2.25</v>
      </c>
      <c r="R71" s="5">
        <f t="shared" si="18"/>
        <v>44999.999999999927</v>
      </c>
    </row>
    <row r="72" spans="1:18" x14ac:dyDescent="0.2">
      <c r="A72" s="7" t="s">
        <v>29</v>
      </c>
      <c r="B72" s="56" t="s">
        <v>570</v>
      </c>
      <c r="C72" s="7" t="s">
        <v>457</v>
      </c>
      <c r="D72" s="7" t="s">
        <v>21</v>
      </c>
      <c r="E72" s="56" t="s">
        <v>17</v>
      </c>
      <c r="F72" s="56" t="s">
        <v>18</v>
      </c>
      <c r="G72" s="57">
        <v>37165</v>
      </c>
      <c r="H72" s="58">
        <v>310000</v>
      </c>
      <c r="I72" s="59">
        <v>0.5</v>
      </c>
      <c r="J72" s="47">
        <f t="shared" si="19"/>
        <v>2.16</v>
      </c>
      <c r="K72" s="59">
        <v>0.33</v>
      </c>
      <c r="L72" s="59">
        <v>1.83</v>
      </c>
      <c r="M72">
        <f t="shared" si="13"/>
        <v>310000</v>
      </c>
      <c r="N72" t="str">
        <f t="shared" si="14"/>
        <v>BUY</v>
      </c>
      <c r="O72" t="str">
        <f t="shared" si="15"/>
        <v>CALL</v>
      </c>
      <c r="P72" t="str">
        <f t="shared" si="16"/>
        <v>BUY - CALL</v>
      </c>
      <c r="Q72">
        <f t="shared" si="17"/>
        <v>2.33</v>
      </c>
      <c r="R72" s="5">
        <f t="shared" si="18"/>
        <v>0</v>
      </c>
    </row>
    <row r="73" spans="1:18" x14ac:dyDescent="0.2">
      <c r="A73" s="7" t="s">
        <v>37</v>
      </c>
      <c r="B73" s="56" t="s">
        <v>570</v>
      </c>
      <c r="C73" s="7" t="s">
        <v>458</v>
      </c>
      <c r="D73" s="7" t="s">
        <v>21</v>
      </c>
      <c r="E73" s="56" t="s">
        <v>17</v>
      </c>
      <c r="F73" s="56" t="s">
        <v>20</v>
      </c>
      <c r="G73" s="57">
        <v>37165</v>
      </c>
      <c r="H73" s="58">
        <v>500000</v>
      </c>
      <c r="I73" s="59">
        <v>0.3</v>
      </c>
      <c r="J73" s="47">
        <f t="shared" si="19"/>
        <v>2.16</v>
      </c>
      <c r="K73" s="59">
        <v>0.33</v>
      </c>
      <c r="L73" s="59">
        <v>1.83</v>
      </c>
      <c r="M73">
        <f t="shared" si="13"/>
        <v>500000</v>
      </c>
      <c r="N73" t="str">
        <f t="shared" si="14"/>
        <v>BUY</v>
      </c>
      <c r="O73" t="str">
        <f t="shared" si="15"/>
        <v>PUT</v>
      </c>
      <c r="P73" t="str">
        <f t="shared" si="16"/>
        <v>BUY - PUT</v>
      </c>
      <c r="Q73">
        <f t="shared" si="17"/>
        <v>2.13</v>
      </c>
      <c r="R73" s="5">
        <f t="shared" si="18"/>
        <v>0</v>
      </c>
    </row>
    <row r="74" spans="1:18" x14ac:dyDescent="0.2">
      <c r="A74" s="7" t="s">
        <v>30</v>
      </c>
      <c r="B74" s="56" t="s">
        <v>570</v>
      </c>
      <c r="C74" s="7" t="s">
        <v>459</v>
      </c>
      <c r="D74" s="7" t="s">
        <v>21</v>
      </c>
      <c r="E74" s="56" t="s">
        <v>17</v>
      </c>
      <c r="F74" s="56" t="s">
        <v>20</v>
      </c>
      <c r="G74" s="57">
        <v>37165</v>
      </c>
      <c r="H74" s="58">
        <v>-500000</v>
      </c>
      <c r="I74" s="59">
        <v>0.3</v>
      </c>
      <c r="J74" s="47">
        <f t="shared" si="19"/>
        <v>2.16</v>
      </c>
      <c r="K74" s="59">
        <v>0.33</v>
      </c>
      <c r="L74" s="59">
        <v>1.83</v>
      </c>
      <c r="M74">
        <f t="shared" si="13"/>
        <v>500000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2.13</v>
      </c>
      <c r="R74" s="5">
        <f t="shared" si="18"/>
        <v>0</v>
      </c>
    </row>
    <row r="75" spans="1:18" x14ac:dyDescent="0.2">
      <c r="A75" s="7" t="s">
        <v>290</v>
      </c>
      <c r="B75" s="56" t="s">
        <v>570</v>
      </c>
      <c r="C75" s="7" t="s">
        <v>533</v>
      </c>
      <c r="D75" s="7" t="s">
        <v>21</v>
      </c>
      <c r="E75" s="56" t="s">
        <v>17</v>
      </c>
      <c r="F75" s="56" t="s">
        <v>18</v>
      </c>
      <c r="G75" s="57">
        <v>37165</v>
      </c>
      <c r="H75" s="58">
        <v>-500000</v>
      </c>
      <c r="I75" s="59">
        <v>1</v>
      </c>
      <c r="J75" s="47">
        <f t="shared" si="19"/>
        <v>2.16</v>
      </c>
      <c r="K75" s="59">
        <v>0.33</v>
      </c>
      <c r="L75" s="59">
        <v>1.83</v>
      </c>
      <c r="M75">
        <f t="shared" si="13"/>
        <v>500000</v>
      </c>
      <c r="N75" t="str">
        <f t="shared" si="14"/>
        <v>SELL</v>
      </c>
      <c r="O75" t="str">
        <f t="shared" si="15"/>
        <v>CALL</v>
      </c>
      <c r="P75" t="str">
        <f t="shared" si="16"/>
        <v>SELL - CALL</v>
      </c>
      <c r="Q75">
        <f t="shared" si="17"/>
        <v>2.83</v>
      </c>
      <c r="R75" s="5">
        <f t="shared" si="18"/>
        <v>0</v>
      </c>
    </row>
    <row r="76" spans="1:18" x14ac:dyDescent="0.2">
      <c r="A76" s="7" t="s">
        <v>290</v>
      </c>
      <c r="B76" s="56" t="s">
        <v>570</v>
      </c>
      <c r="C76" s="7" t="s">
        <v>460</v>
      </c>
      <c r="D76" s="7" t="s">
        <v>21</v>
      </c>
      <c r="E76" s="56" t="s">
        <v>17</v>
      </c>
      <c r="F76" s="56" t="s">
        <v>18</v>
      </c>
      <c r="G76" s="57">
        <v>37165</v>
      </c>
      <c r="H76" s="58">
        <v>-1500000</v>
      </c>
      <c r="I76" s="59">
        <v>1</v>
      </c>
      <c r="J76" s="47">
        <f t="shared" si="19"/>
        <v>2.16</v>
      </c>
      <c r="K76" s="59">
        <v>0.33</v>
      </c>
      <c r="L76" s="59">
        <v>1.83</v>
      </c>
      <c r="M76">
        <f t="shared" si="13"/>
        <v>1500000</v>
      </c>
      <c r="N76" t="str">
        <f t="shared" si="14"/>
        <v>SELL</v>
      </c>
      <c r="O76" t="str">
        <f t="shared" si="15"/>
        <v>CALL</v>
      </c>
      <c r="P76" t="str">
        <f t="shared" si="16"/>
        <v>SELL - CALL</v>
      </c>
      <c r="Q76">
        <f t="shared" si="17"/>
        <v>2.83</v>
      </c>
      <c r="R76" s="5">
        <f t="shared" si="18"/>
        <v>0</v>
      </c>
    </row>
    <row r="77" spans="1:18" x14ac:dyDescent="0.2">
      <c r="A77" s="7" t="s">
        <v>37</v>
      </c>
      <c r="B77" s="56" t="s">
        <v>570</v>
      </c>
      <c r="C77" s="7" t="s">
        <v>463</v>
      </c>
      <c r="D77" s="7" t="s">
        <v>21</v>
      </c>
      <c r="E77" s="56" t="s">
        <v>17</v>
      </c>
      <c r="F77" s="56" t="s">
        <v>18</v>
      </c>
      <c r="G77" s="57">
        <v>37165</v>
      </c>
      <c r="H77" s="58">
        <v>2000000</v>
      </c>
      <c r="I77" s="59">
        <v>0.8</v>
      </c>
      <c r="J77" s="47">
        <f t="shared" si="19"/>
        <v>2.16</v>
      </c>
      <c r="K77" s="59">
        <v>0.33</v>
      </c>
      <c r="L77" s="59">
        <v>1.83</v>
      </c>
      <c r="M77">
        <f t="shared" si="13"/>
        <v>2000000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2.63</v>
      </c>
      <c r="R77" s="5">
        <f t="shared" si="18"/>
        <v>0</v>
      </c>
    </row>
    <row r="78" spans="1:18" x14ac:dyDescent="0.2">
      <c r="A78" s="7" t="s">
        <v>411</v>
      </c>
      <c r="B78" s="56" t="s">
        <v>570</v>
      </c>
      <c r="C78" s="7" t="s">
        <v>559</v>
      </c>
      <c r="D78" s="7" t="s">
        <v>21</v>
      </c>
      <c r="E78" s="56" t="s">
        <v>17</v>
      </c>
      <c r="F78" s="56" t="s">
        <v>18</v>
      </c>
      <c r="G78" s="57">
        <v>37165</v>
      </c>
      <c r="H78" s="58">
        <v>-500000</v>
      </c>
      <c r="I78" s="59">
        <v>0.5</v>
      </c>
      <c r="J78" s="47">
        <f t="shared" si="19"/>
        <v>2.16</v>
      </c>
      <c r="K78" s="59">
        <v>0.33</v>
      </c>
      <c r="L78" s="59">
        <v>1.83</v>
      </c>
      <c r="M78">
        <f t="shared" si="13"/>
        <v>500000</v>
      </c>
      <c r="N78" t="str">
        <f t="shared" si="14"/>
        <v>SELL</v>
      </c>
      <c r="O78" t="str">
        <f t="shared" si="15"/>
        <v>CALL</v>
      </c>
      <c r="P78" t="str">
        <f t="shared" si="16"/>
        <v>SELL - CALL</v>
      </c>
      <c r="Q78">
        <f t="shared" si="17"/>
        <v>2.33</v>
      </c>
      <c r="R78" s="5">
        <f t="shared" si="18"/>
        <v>0</v>
      </c>
    </row>
    <row r="79" spans="1:18" x14ac:dyDescent="0.2">
      <c r="A79" s="7" t="s">
        <v>411</v>
      </c>
      <c r="B79" s="56" t="s">
        <v>570</v>
      </c>
      <c r="C79" s="7" t="s">
        <v>560</v>
      </c>
      <c r="D79" s="7" t="s">
        <v>21</v>
      </c>
      <c r="E79" s="56" t="s">
        <v>17</v>
      </c>
      <c r="F79" s="56" t="s">
        <v>18</v>
      </c>
      <c r="G79" s="57">
        <v>37165</v>
      </c>
      <c r="H79" s="58">
        <v>-500000</v>
      </c>
      <c r="I79" s="59">
        <v>0.48</v>
      </c>
      <c r="J79" s="47">
        <f t="shared" si="19"/>
        <v>2.16</v>
      </c>
      <c r="K79" s="59">
        <v>0.33</v>
      </c>
      <c r="L79" s="59">
        <v>1.83</v>
      </c>
      <c r="M79">
        <f t="shared" si="13"/>
        <v>500000</v>
      </c>
      <c r="N79" t="str">
        <f t="shared" si="14"/>
        <v>SELL</v>
      </c>
      <c r="O79" t="str">
        <f t="shared" si="15"/>
        <v>CALL</v>
      </c>
      <c r="P79" t="str">
        <f t="shared" si="16"/>
        <v>SELL - CALL</v>
      </c>
      <c r="Q79">
        <f t="shared" si="17"/>
        <v>2.31</v>
      </c>
      <c r="R79" s="5">
        <f t="shared" si="18"/>
        <v>0</v>
      </c>
    </row>
    <row r="80" spans="1:18" x14ac:dyDescent="0.2">
      <c r="A80" s="7" t="s">
        <v>27</v>
      </c>
      <c r="B80" s="56" t="s">
        <v>570</v>
      </c>
      <c r="C80" s="7" t="s">
        <v>588</v>
      </c>
      <c r="D80" s="7" t="s">
        <v>21</v>
      </c>
      <c r="E80" s="56" t="s">
        <v>17</v>
      </c>
      <c r="F80" s="56" t="s">
        <v>18</v>
      </c>
      <c r="G80" s="57">
        <v>37165</v>
      </c>
      <c r="H80" s="58">
        <v>-500000</v>
      </c>
      <c r="I80" s="59">
        <v>0.48</v>
      </c>
      <c r="J80" s="47">
        <f t="shared" si="19"/>
        <v>2.16</v>
      </c>
      <c r="K80" s="59">
        <v>0.33</v>
      </c>
      <c r="L80" s="59">
        <v>1.83</v>
      </c>
      <c r="M80">
        <f t="shared" si="13"/>
        <v>500000</v>
      </c>
      <c r="N80" t="str">
        <f t="shared" si="14"/>
        <v>SELL</v>
      </c>
      <c r="O80" t="str">
        <f t="shared" si="15"/>
        <v>CALL</v>
      </c>
      <c r="P80" t="str">
        <f t="shared" si="16"/>
        <v>SELL - CALL</v>
      </c>
      <c r="Q80">
        <f t="shared" si="17"/>
        <v>2.31</v>
      </c>
      <c r="R80" s="5">
        <f t="shared" si="18"/>
        <v>0</v>
      </c>
    </row>
    <row r="81" spans="1:18" x14ac:dyDescent="0.2">
      <c r="A81" s="7" t="s">
        <v>692</v>
      </c>
      <c r="B81" s="56" t="s">
        <v>570</v>
      </c>
      <c r="C81" s="7" t="s">
        <v>693</v>
      </c>
      <c r="D81" s="7" t="s">
        <v>21</v>
      </c>
      <c r="E81" s="56" t="s">
        <v>17</v>
      </c>
      <c r="F81" s="56" t="s">
        <v>18</v>
      </c>
      <c r="G81" s="57">
        <v>37165</v>
      </c>
      <c r="H81" s="58">
        <v>620000</v>
      </c>
      <c r="I81" s="59">
        <v>0.35</v>
      </c>
      <c r="J81" s="47">
        <f t="shared" si="19"/>
        <v>2.16</v>
      </c>
      <c r="K81" s="59">
        <v>0.33</v>
      </c>
      <c r="L81" s="59">
        <v>1.83</v>
      </c>
      <c r="M81">
        <f t="shared" si="13"/>
        <v>620000</v>
      </c>
      <c r="N81" t="str">
        <f t="shared" si="14"/>
        <v>BUY</v>
      </c>
      <c r="O81" t="str">
        <f t="shared" si="15"/>
        <v>CALL</v>
      </c>
      <c r="P81" t="str">
        <f t="shared" si="16"/>
        <v>BUY - CALL</v>
      </c>
      <c r="Q81">
        <f t="shared" si="17"/>
        <v>2.1800000000000002</v>
      </c>
      <c r="R81" s="5">
        <f t="shared" si="18"/>
        <v>0</v>
      </c>
    </row>
    <row r="82" spans="1:18" x14ac:dyDescent="0.2">
      <c r="A82" s="7" t="s">
        <v>411</v>
      </c>
      <c r="B82" s="56" t="s">
        <v>570</v>
      </c>
      <c r="C82" s="7" t="s">
        <v>464</v>
      </c>
      <c r="D82" s="7" t="s">
        <v>221</v>
      </c>
      <c r="E82" s="56" t="s">
        <v>17</v>
      </c>
      <c r="F82" s="56" t="s">
        <v>18</v>
      </c>
      <c r="G82" s="57">
        <v>37165</v>
      </c>
      <c r="H82" s="58">
        <v>-620000</v>
      </c>
      <c r="I82" s="64">
        <v>0.3</v>
      </c>
      <c r="J82" s="47">
        <f t="shared" si="19"/>
        <v>1.96</v>
      </c>
      <c r="K82" s="59">
        <v>0.13</v>
      </c>
      <c r="L82" s="59">
        <v>1.83</v>
      </c>
      <c r="M82">
        <f t="shared" si="13"/>
        <v>620000</v>
      </c>
      <c r="N82" t="str">
        <f t="shared" si="14"/>
        <v>SELL</v>
      </c>
      <c r="O82" t="str">
        <f t="shared" si="15"/>
        <v>CALL</v>
      </c>
      <c r="P82" t="str">
        <f t="shared" si="16"/>
        <v>SELL - CALL</v>
      </c>
      <c r="Q82">
        <f t="shared" si="17"/>
        <v>2.13</v>
      </c>
      <c r="R82" s="5">
        <f t="shared" si="18"/>
        <v>0</v>
      </c>
    </row>
    <row r="83" spans="1:18" x14ac:dyDescent="0.2">
      <c r="A83" s="7" t="s">
        <v>411</v>
      </c>
      <c r="B83" s="56" t="s">
        <v>570</v>
      </c>
      <c r="C83" s="7" t="s">
        <v>534</v>
      </c>
      <c r="D83" s="7" t="s">
        <v>221</v>
      </c>
      <c r="E83" s="56" t="s">
        <v>17</v>
      </c>
      <c r="F83" s="56" t="s">
        <v>18</v>
      </c>
      <c r="G83" s="57">
        <v>37165</v>
      </c>
      <c r="H83" s="58">
        <v>-620000</v>
      </c>
      <c r="I83" s="59">
        <v>0.27</v>
      </c>
      <c r="J83" s="47">
        <f t="shared" si="19"/>
        <v>1.96</v>
      </c>
      <c r="K83" s="59">
        <v>0.13</v>
      </c>
      <c r="L83" s="59">
        <v>1.83</v>
      </c>
      <c r="M83">
        <f t="shared" si="13"/>
        <v>620000</v>
      </c>
      <c r="N83" t="str">
        <f t="shared" si="14"/>
        <v>SELL</v>
      </c>
      <c r="O83" t="str">
        <f t="shared" si="15"/>
        <v>CALL</v>
      </c>
      <c r="P83" t="str">
        <f t="shared" si="16"/>
        <v>SELL - CALL</v>
      </c>
      <c r="Q83">
        <f t="shared" si="17"/>
        <v>2.1</v>
      </c>
      <c r="R83" s="5">
        <f t="shared" si="18"/>
        <v>0</v>
      </c>
    </row>
    <row r="84" spans="1:18" x14ac:dyDescent="0.2">
      <c r="A84" s="7" t="s">
        <v>48</v>
      </c>
      <c r="B84" s="56" t="s">
        <v>570</v>
      </c>
      <c r="C84" s="7" t="s">
        <v>465</v>
      </c>
      <c r="D84" s="7" t="s">
        <v>22</v>
      </c>
      <c r="E84" s="56" t="s">
        <v>17</v>
      </c>
      <c r="F84" s="56" t="s">
        <v>18</v>
      </c>
      <c r="G84" s="57">
        <v>37165</v>
      </c>
      <c r="H84" s="58">
        <v>620000</v>
      </c>
      <c r="I84" s="59">
        <v>6.5000000000000002E-2</v>
      </c>
      <c r="J84" s="47">
        <f t="shared" si="19"/>
        <v>1.87</v>
      </c>
      <c r="K84" s="59">
        <v>0.04</v>
      </c>
      <c r="L84" s="59">
        <v>1.83</v>
      </c>
      <c r="M84">
        <f t="shared" si="13"/>
        <v>620000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1.895</v>
      </c>
      <c r="R84" s="5">
        <f t="shared" si="18"/>
        <v>0</v>
      </c>
    </row>
    <row r="85" spans="1:18" x14ac:dyDescent="0.2">
      <c r="A85" s="7" t="s">
        <v>37</v>
      </c>
      <c r="B85" s="56" t="s">
        <v>570</v>
      </c>
      <c r="C85" s="7" t="s">
        <v>466</v>
      </c>
      <c r="D85" s="7" t="s">
        <v>22</v>
      </c>
      <c r="E85" s="56" t="s">
        <v>17</v>
      </c>
      <c r="F85" s="56" t="s">
        <v>20</v>
      </c>
      <c r="G85" s="57">
        <v>37165</v>
      </c>
      <c r="H85" s="58">
        <v>-1000000</v>
      </c>
      <c r="I85" s="59">
        <v>0.05</v>
      </c>
      <c r="J85" s="47">
        <f t="shared" si="19"/>
        <v>1.87</v>
      </c>
      <c r="K85" s="59">
        <v>0.04</v>
      </c>
      <c r="L85" s="59">
        <v>1.83</v>
      </c>
      <c r="M85">
        <f t="shared" si="13"/>
        <v>1000000</v>
      </c>
      <c r="N85" t="str">
        <f t="shared" si="14"/>
        <v>SELL</v>
      </c>
      <c r="O85" t="str">
        <f t="shared" si="15"/>
        <v>PUT</v>
      </c>
      <c r="P85" t="str">
        <f t="shared" si="16"/>
        <v>SELL - PUT</v>
      </c>
      <c r="Q85">
        <f t="shared" si="17"/>
        <v>1.8800000000000001</v>
      </c>
      <c r="R85" s="5">
        <f t="shared" si="18"/>
        <v>-10000.000000000009</v>
      </c>
    </row>
    <row r="86" spans="1:18" x14ac:dyDescent="0.2">
      <c r="A86" s="7" t="s">
        <v>411</v>
      </c>
      <c r="B86" s="56" t="s">
        <v>570</v>
      </c>
      <c r="C86" s="7" t="s">
        <v>467</v>
      </c>
      <c r="D86" s="7" t="s">
        <v>22</v>
      </c>
      <c r="E86" s="56" t="s">
        <v>17</v>
      </c>
      <c r="F86" s="56" t="s">
        <v>18</v>
      </c>
      <c r="G86" s="57">
        <v>37165</v>
      </c>
      <c r="H86" s="58">
        <v>500000</v>
      </c>
      <c r="I86" s="59">
        <v>0.2</v>
      </c>
      <c r="J86" s="47">
        <f t="shared" si="19"/>
        <v>1.87</v>
      </c>
      <c r="K86" s="59">
        <v>0.04</v>
      </c>
      <c r="L86" s="59">
        <v>1.83</v>
      </c>
      <c r="M86">
        <f t="shared" si="13"/>
        <v>500000</v>
      </c>
      <c r="N86" t="str">
        <f t="shared" si="14"/>
        <v>BUY</v>
      </c>
      <c r="O86" t="str">
        <f t="shared" si="15"/>
        <v>CALL</v>
      </c>
      <c r="P86" t="str">
        <f t="shared" si="16"/>
        <v>BUY - CALL</v>
      </c>
      <c r="Q86">
        <f t="shared" si="17"/>
        <v>2.0300000000000002</v>
      </c>
      <c r="R86" s="5">
        <f t="shared" si="18"/>
        <v>0</v>
      </c>
    </row>
    <row r="87" spans="1:18" x14ac:dyDescent="0.2">
      <c r="A87" s="65" t="s">
        <v>411</v>
      </c>
      <c r="B87" s="66" t="s">
        <v>570</v>
      </c>
      <c r="C87" s="65" t="s">
        <v>468</v>
      </c>
      <c r="D87" s="65" t="s">
        <v>22</v>
      </c>
      <c r="E87" s="66" t="s">
        <v>17</v>
      </c>
      <c r="F87" s="66" t="s">
        <v>18</v>
      </c>
      <c r="G87" s="67">
        <v>37165</v>
      </c>
      <c r="H87" s="68">
        <v>-1000000</v>
      </c>
      <c r="I87" s="64">
        <v>0.2</v>
      </c>
      <c r="J87" s="47">
        <f t="shared" si="19"/>
        <v>1.87</v>
      </c>
      <c r="K87" s="59">
        <v>0.04</v>
      </c>
      <c r="L87" s="59">
        <v>1.83</v>
      </c>
      <c r="M87">
        <f t="shared" si="13"/>
        <v>1000000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2.0300000000000002</v>
      </c>
      <c r="R87" s="5">
        <f t="shared" si="18"/>
        <v>0</v>
      </c>
    </row>
    <row r="88" spans="1:18" x14ac:dyDescent="0.2">
      <c r="A88" s="7" t="s">
        <v>51</v>
      </c>
      <c r="B88" s="56" t="s">
        <v>570</v>
      </c>
      <c r="C88" s="7" t="s">
        <v>470</v>
      </c>
      <c r="D88" s="7" t="s">
        <v>22</v>
      </c>
      <c r="E88" s="56" t="s">
        <v>17</v>
      </c>
      <c r="F88" s="56" t="s">
        <v>18</v>
      </c>
      <c r="G88" s="57">
        <v>37165</v>
      </c>
      <c r="H88" s="58">
        <v>-620000</v>
      </c>
      <c r="I88" s="59">
        <v>0.25</v>
      </c>
      <c r="J88" s="47">
        <f t="shared" si="19"/>
        <v>1.87</v>
      </c>
      <c r="K88" s="59">
        <v>0.04</v>
      </c>
      <c r="L88" s="59">
        <v>1.83</v>
      </c>
      <c r="M88">
        <f t="shared" si="13"/>
        <v>620000</v>
      </c>
      <c r="N88" t="str">
        <f t="shared" si="14"/>
        <v>SELL</v>
      </c>
      <c r="O88" t="str">
        <f t="shared" si="15"/>
        <v>CALL</v>
      </c>
      <c r="P88" t="str">
        <f t="shared" si="16"/>
        <v>SELL - CALL</v>
      </c>
      <c r="Q88">
        <f t="shared" si="17"/>
        <v>2.08</v>
      </c>
      <c r="R88" s="5">
        <f t="shared" si="18"/>
        <v>0</v>
      </c>
    </row>
    <row r="89" spans="1:18" x14ac:dyDescent="0.2">
      <c r="A89" s="7" t="s">
        <v>38</v>
      </c>
      <c r="B89" s="56" t="s">
        <v>570</v>
      </c>
      <c r="C89" s="7" t="s">
        <v>471</v>
      </c>
      <c r="D89" s="7" t="s">
        <v>22</v>
      </c>
      <c r="E89" s="56" t="s">
        <v>17</v>
      </c>
      <c r="F89" s="56" t="s">
        <v>18</v>
      </c>
      <c r="G89" s="57">
        <v>37165</v>
      </c>
      <c r="H89" s="58">
        <v>620000</v>
      </c>
      <c r="I89" s="59">
        <v>0.25</v>
      </c>
      <c r="J89" s="47">
        <f t="shared" si="19"/>
        <v>1.87</v>
      </c>
      <c r="K89" s="59">
        <v>0.04</v>
      </c>
      <c r="L89" s="59">
        <v>1.83</v>
      </c>
      <c r="M89">
        <f t="shared" si="13"/>
        <v>620000</v>
      </c>
      <c r="N89" t="str">
        <f t="shared" si="14"/>
        <v>BUY</v>
      </c>
      <c r="O89" t="str">
        <f t="shared" si="15"/>
        <v>CALL</v>
      </c>
      <c r="P89" t="str">
        <f t="shared" si="16"/>
        <v>BUY - CALL</v>
      </c>
      <c r="Q89">
        <f t="shared" si="17"/>
        <v>2.08</v>
      </c>
      <c r="R89" s="5">
        <f t="shared" si="18"/>
        <v>0</v>
      </c>
    </row>
    <row r="90" spans="1:18" x14ac:dyDescent="0.2">
      <c r="A90" s="7" t="s">
        <v>38</v>
      </c>
      <c r="B90" s="56" t="s">
        <v>570</v>
      </c>
      <c r="C90" s="7" t="s">
        <v>472</v>
      </c>
      <c r="D90" s="7" t="s">
        <v>22</v>
      </c>
      <c r="E90" s="56" t="s">
        <v>17</v>
      </c>
      <c r="F90" s="56" t="s">
        <v>18</v>
      </c>
      <c r="G90" s="57">
        <v>37165</v>
      </c>
      <c r="H90" s="58">
        <v>500000</v>
      </c>
      <c r="I90" s="59">
        <v>0.2</v>
      </c>
      <c r="J90" s="47">
        <f t="shared" si="19"/>
        <v>1.87</v>
      </c>
      <c r="K90" s="59">
        <v>0.04</v>
      </c>
      <c r="L90" s="59">
        <v>1.83</v>
      </c>
      <c r="M90">
        <f t="shared" si="13"/>
        <v>500000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2.0300000000000002</v>
      </c>
      <c r="R90" s="5">
        <f t="shared" si="18"/>
        <v>0</v>
      </c>
    </row>
    <row r="91" spans="1:18" x14ac:dyDescent="0.2">
      <c r="A91" s="7" t="s">
        <v>38</v>
      </c>
      <c r="B91" s="56" t="s">
        <v>570</v>
      </c>
      <c r="C91" s="7" t="s">
        <v>474</v>
      </c>
      <c r="D91" s="7" t="s">
        <v>22</v>
      </c>
      <c r="E91" s="56" t="s">
        <v>17</v>
      </c>
      <c r="F91" s="56" t="s">
        <v>18</v>
      </c>
      <c r="G91" s="57">
        <v>37165</v>
      </c>
      <c r="H91" s="58">
        <v>-620000</v>
      </c>
      <c r="I91" s="59">
        <v>0.15</v>
      </c>
      <c r="J91" s="47">
        <f t="shared" si="19"/>
        <v>1.87</v>
      </c>
      <c r="K91" s="59">
        <v>0.04</v>
      </c>
      <c r="L91" s="59">
        <v>1.83</v>
      </c>
      <c r="M91">
        <f t="shared" si="13"/>
        <v>620000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1.98</v>
      </c>
      <c r="R91" s="5">
        <f t="shared" si="18"/>
        <v>0</v>
      </c>
    </row>
    <row r="92" spans="1:18" x14ac:dyDescent="0.2">
      <c r="A92" s="7" t="s">
        <v>38</v>
      </c>
      <c r="B92" s="56" t="s">
        <v>570</v>
      </c>
      <c r="C92" s="7" t="s">
        <v>475</v>
      </c>
      <c r="D92" s="7" t="s">
        <v>22</v>
      </c>
      <c r="E92" s="56" t="s">
        <v>17</v>
      </c>
      <c r="F92" s="56" t="s">
        <v>20</v>
      </c>
      <c r="G92" s="57">
        <v>37165</v>
      </c>
      <c r="H92" s="58">
        <v>-310000</v>
      </c>
      <c r="I92" s="59">
        <v>0.08</v>
      </c>
      <c r="J92" s="47">
        <f t="shared" si="19"/>
        <v>1.87</v>
      </c>
      <c r="K92" s="59">
        <v>0.04</v>
      </c>
      <c r="L92" s="59">
        <v>1.83</v>
      </c>
      <c r="M92">
        <f t="shared" si="13"/>
        <v>310000</v>
      </c>
      <c r="N92" t="str">
        <f t="shared" si="14"/>
        <v>SELL</v>
      </c>
      <c r="O92" t="str">
        <f t="shared" si="15"/>
        <v>PUT</v>
      </c>
      <c r="P92" t="str">
        <f t="shared" si="16"/>
        <v>SELL - PUT</v>
      </c>
      <c r="Q92">
        <f t="shared" si="17"/>
        <v>1.9100000000000001</v>
      </c>
      <c r="R92" s="5">
        <f t="shared" si="18"/>
        <v>-12400.000000000011</v>
      </c>
    </row>
    <row r="93" spans="1:18" x14ac:dyDescent="0.2">
      <c r="A93" s="7" t="s">
        <v>38</v>
      </c>
      <c r="B93" s="56" t="s">
        <v>570</v>
      </c>
      <c r="C93" s="7" t="s">
        <v>476</v>
      </c>
      <c r="D93" s="7" t="s">
        <v>22</v>
      </c>
      <c r="E93" s="56" t="s">
        <v>17</v>
      </c>
      <c r="F93" s="56" t="s">
        <v>20</v>
      </c>
      <c r="G93" s="57">
        <v>37165</v>
      </c>
      <c r="H93" s="58">
        <v>1000000</v>
      </c>
      <c r="I93" s="59">
        <v>0.12</v>
      </c>
      <c r="J93" s="47">
        <f t="shared" si="19"/>
        <v>1.87</v>
      </c>
      <c r="K93" s="59">
        <v>0.04</v>
      </c>
      <c r="L93" s="59">
        <v>1.83</v>
      </c>
      <c r="M93">
        <f t="shared" si="13"/>
        <v>1000000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1.9500000000000002</v>
      </c>
      <c r="R93" s="5">
        <f t="shared" si="18"/>
        <v>80000.000000000073</v>
      </c>
    </row>
    <row r="94" spans="1:18" x14ac:dyDescent="0.2">
      <c r="A94" s="7" t="s">
        <v>411</v>
      </c>
      <c r="B94" s="56" t="s">
        <v>570</v>
      </c>
      <c r="C94" s="7" t="s">
        <v>535</v>
      </c>
      <c r="D94" s="7" t="s">
        <v>22</v>
      </c>
      <c r="E94" s="56" t="s">
        <v>17</v>
      </c>
      <c r="F94" s="56" t="s">
        <v>18</v>
      </c>
      <c r="G94" s="57">
        <v>37165</v>
      </c>
      <c r="H94" s="58">
        <v>-155000</v>
      </c>
      <c r="I94" s="59">
        <v>0.18</v>
      </c>
      <c r="J94" s="47">
        <f t="shared" si="19"/>
        <v>1.87</v>
      </c>
      <c r="K94" s="59">
        <v>0.04</v>
      </c>
      <c r="L94" s="59">
        <v>1.83</v>
      </c>
      <c r="M94">
        <f t="shared" si="13"/>
        <v>155000</v>
      </c>
      <c r="N94" t="str">
        <f t="shared" si="14"/>
        <v>SELL</v>
      </c>
      <c r="O94" t="str">
        <f t="shared" si="15"/>
        <v>CALL</v>
      </c>
      <c r="P94" t="str">
        <f t="shared" si="16"/>
        <v>SELL - CALL</v>
      </c>
      <c r="Q94">
        <f t="shared" si="17"/>
        <v>2.0100000000000002</v>
      </c>
      <c r="R94" s="5">
        <f t="shared" si="18"/>
        <v>0</v>
      </c>
    </row>
    <row r="95" spans="1:18" x14ac:dyDescent="0.2">
      <c r="A95" s="7" t="s">
        <v>51</v>
      </c>
      <c r="B95" s="56" t="s">
        <v>570</v>
      </c>
      <c r="C95" s="7" t="s">
        <v>536</v>
      </c>
      <c r="D95" s="7" t="s">
        <v>22</v>
      </c>
      <c r="E95" s="56" t="s">
        <v>17</v>
      </c>
      <c r="F95" s="56" t="s">
        <v>18</v>
      </c>
      <c r="G95" s="57">
        <v>37165</v>
      </c>
      <c r="H95" s="58">
        <v>155000</v>
      </c>
      <c r="I95" s="59">
        <v>0.18</v>
      </c>
      <c r="J95" s="47">
        <f t="shared" si="19"/>
        <v>1.87</v>
      </c>
      <c r="K95" s="59">
        <v>0.04</v>
      </c>
      <c r="L95" s="59">
        <v>1.83</v>
      </c>
      <c r="M95">
        <f t="shared" si="13"/>
        <v>155000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2.0100000000000002</v>
      </c>
      <c r="R95" s="5">
        <f t="shared" si="18"/>
        <v>0</v>
      </c>
    </row>
    <row r="96" spans="1:18" x14ac:dyDescent="0.2">
      <c r="A96" s="7" t="s">
        <v>38</v>
      </c>
      <c r="B96" s="56" t="s">
        <v>570</v>
      </c>
      <c r="C96" s="7" t="s">
        <v>537</v>
      </c>
      <c r="D96" s="7" t="s">
        <v>22</v>
      </c>
      <c r="E96" s="56" t="s">
        <v>17</v>
      </c>
      <c r="F96" s="56" t="s">
        <v>20</v>
      </c>
      <c r="G96" s="57">
        <v>37165</v>
      </c>
      <c r="H96" s="58">
        <v>1000000</v>
      </c>
      <c r="I96" s="59">
        <v>0.1</v>
      </c>
      <c r="J96" s="47">
        <f t="shared" si="19"/>
        <v>1.87</v>
      </c>
      <c r="K96" s="59">
        <v>0.04</v>
      </c>
      <c r="L96" s="59">
        <v>1.83</v>
      </c>
      <c r="M96">
        <f t="shared" si="13"/>
        <v>1000000</v>
      </c>
      <c r="N96" t="str">
        <f t="shared" si="14"/>
        <v>BUY</v>
      </c>
      <c r="O96" t="str">
        <f t="shared" si="15"/>
        <v>PUT</v>
      </c>
      <c r="P96" t="str">
        <f t="shared" si="16"/>
        <v>BUY - PUT</v>
      </c>
      <c r="Q96">
        <f t="shared" si="17"/>
        <v>1.9300000000000002</v>
      </c>
      <c r="R96" s="5">
        <f t="shared" si="18"/>
        <v>60000.000000000051</v>
      </c>
    </row>
    <row r="97" spans="1:18" x14ac:dyDescent="0.2">
      <c r="A97" s="7" t="s">
        <v>38</v>
      </c>
      <c r="B97" s="56" t="s">
        <v>570</v>
      </c>
      <c r="C97" s="7" t="s">
        <v>561</v>
      </c>
      <c r="D97" s="7" t="s">
        <v>22</v>
      </c>
      <c r="E97" s="56" t="s">
        <v>17</v>
      </c>
      <c r="F97" s="56" t="s">
        <v>18</v>
      </c>
      <c r="G97" s="57">
        <v>37165</v>
      </c>
      <c r="H97" s="58">
        <v>-2000000</v>
      </c>
      <c r="I97" s="59">
        <v>0.105</v>
      </c>
      <c r="J97" s="47">
        <f t="shared" si="19"/>
        <v>1.87</v>
      </c>
      <c r="K97" s="59">
        <v>0.04</v>
      </c>
      <c r="L97" s="59">
        <v>1.83</v>
      </c>
      <c r="M97">
        <f t="shared" si="13"/>
        <v>2000000</v>
      </c>
      <c r="N97" t="str">
        <f t="shared" si="14"/>
        <v>SELL</v>
      </c>
      <c r="O97" t="str">
        <f t="shared" si="15"/>
        <v>CALL</v>
      </c>
      <c r="P97" t="str">
        <f t="shared" si="16"/>
        <v>SELL - CALL</v>
      </c>
      <c r="Q97">
        <f t="shared" si="17"/>
        <v>1.9350000000000001</v>
      </c>
      <c r="R97" s="5">
        <f t="shared" si="18"/>
        <v>0</v>
      </c>
    </row>
    <row r="98" spans="1:18" x14ac:dyDescent="0.2">
      <c r="A98" s="7" t="s">
        <v>591</v>
      </c>
      <c r="B98" s="56" t="s">
        <v>570</v>
      </c>
      <c r="C98" s="7" t="s">
        <v>592</v>
      </c>
      <c r="D98" s="7" t="s">
        <v>593</v>
      </c>
      <c r="E98" s="56" t="s">
        <v>17</v>
      </c>
      <c r="F98" s="56" t="s">
        <v>18</v>
      </c>
      <c r="G98" s="57">
        <v>37165</v>
      </c>
      <c r="H98" s="58">
        <v>-170000</v>
      </c>
      <c r="I98" s="59">
        <v>5.75</v>
      </c>
      <c r="J98" s="47">
        <f t="shared" si="19"/>
        <v>1.55</v>
      </c>
      <c r="K98" s="59">
        <v>-0.28000000000000003</v>
      </c>
      <c r="L98" s="59">
        <v>1.83</v>
      </c>
      <c r="M98">
        <f t="shared" si="13"/>
        <v>170000</v>
      </c>
      <c r="N98" t="str">
        <f t="shared" si="14"/>
        <v>SELL</v>
      </c>
      <c r="O98" t="str">
        <f t="shared" si="15"/>
        <v>CALL</v>
      </c>
      <c r="P98" t="str">
        <f t="shared" si="16"/>
        <v>SELL - CALL</v>
      </c>
      <c r="Q98">
        <f t="shared" si="17"/>
        <v>7.58</v>
      </c>
      <c r="R98" s="5">
        <f t="shared" si="18"/>
        <v>0</v>
      </c>
    </row>
    <row r="99" spans="1:18" x14ac:dyDescent="0.2">
      <c r="A99" s="7" t="s">
        <v>290</v>
      </c>
      <c r="B99" s="56" t="s">
        <v>570</v>
      </c>
      <c r="C99" s="7" t="s">
        <v>477</v>
      </c>
      <c r="D99" s="7" t="s">
        <v>35</v>
      </c>
      <c r="E99" s="56" t="s">
        <v>17</v>
      </c>
      <c r="F99" s="56" t="s">
        <v>18</v>
      </c>
      <c r="G99" s="57">
        <v>37165</v>
      </c>
      <c r="H99" s="58">
        <v>-500000</v>
      </c>
      <c r="I99" s="59">
        <v>1.5</v>
      </c>
      <c r="J99" s="47">
        <f t="shared" si="19"/>
        <v>1.76</v>
      </c>
      <c r="K99" s="59">
        <v>-7.0000000000000007E-2</v>
      </c>
      <c r="L99" s="59">
        <v>1.83</v>
      </c>
      <c r="M99">
        <f t="shared" ref="M99:M120" si="20">ABS(H99)</f>
        <v>500000</v>
      </c>
      <c r="N99" t="str">
        <f t="shared" ref="N99:N120" si="21">IF(H99&gt;0,"BUY","SELL")</f>
        <v>SELL</v>
      </c>
      <c r="O99" t="str">
        <f t="shared" ref="O99:O120" si="22">IF(F99="C","CALL","PUT")</f>
        <v>CALL</v>
      </c>
      <c r="P99" t="str">
        <f t="shared" ref="P99:P120" si="23">CONCATENATE(N99," - ",O99)</f>
        <v>SELL - CALL</v>
      </c>
      <c r="Q99">
        <f t="shared" ref="Q99:Q120" si="24">I99+L99</f>
        <v>3.33</v>
      </c>
      <c r="R99" s="5">
        <f t="shared" ref="R99:R120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290</v>
      </c>
      <c r="B100" s="56" t="s">
        <v>570</v>
      </c>
      <c r="C100" s="7" t="s">
        <v>478</v>
      </c>
      <c r="D100" s="7" t="s">
        <v>35</v>
      </c>
      <c r="E100" s="56" t="s">
        <v>17</v>
      </c>
      <c r="F100" s="56" t="s">
        <v>18</v>
      </c>
      <c r="G100" s="57">
        <v>37165</v>
      </c>
      <c r="H100" s="58">
        <v>-500000</v>
      </c>
      <c r="I100" s="59">
        <v>1.5</v>
      </c>
      <c r="J100" s="47">
        <f t="shared" si="19"/>
        <v>1.76</v>
      </c>
      <c r="K100" s="59">
        <v>-7.0000000000000007E-2</v>
      </c>
      <c r="L100" s="59">
        <v>1.83</v>
      </c>
      <c r="M100">
        <f t="shared" si="20"/>
        <v>500000</v>
      </c>
      <c r="N100" t="str">
        <f t="shared" si="21"/>
        <v>SELL</v>
      </c>
      <c r="O100" t="str">
        <f t="shared" si="22"/>
        <v>CALL</v>
      </c>
      <c r="P100" t="str">
        <f t="shared" si="23"/>
        <v>SELL - CALL</v>
      </c>
      <c r="Q100">
        <f t="shared" si="24"/>
        <v>3.33</v>
      </c>
      <c r="R100" s="5">
        <f t="shared" si="25"/>
        <v>0</v>
      </c>
    </row>
    <row r="101" spans="1:18" x14ac:dyDescent="0.2">
      <c r="A101" s="7" t="s">
        <v>290</v>
      </c>
      <c r="B101" s="56" t="s">
        <v>570</v>
      </c>
      <c r="C101" s="7" t="s">
        <v>479</v>
      </c>
      <c r="D101" s="7" t="s">
        <v>35</v>
      </c>
      <c r="E101" s="56" t="s">
        <v>17</v>
      </c>
      <c r="F101" s="56" t="s">
        <v>18</v>
      </c>
      <c r="G101" s="57">
        <v>37165</v>
      </c>
      <c r="H101" s="58">
        <v>-500000</v>
      </c>
      <c r="I101" s="59">
        <v>1.5</v>
      </c>
      <c r="J101" s="47">
        <f t="shared" si="19"/>
        <v>1.76</v>
      </c>
      <c r="K101" s="59">
        <v>-7.0000000000000007E-2</v>
      </c>
      <c r="L101" s="59">
        <v>1.83</v>
      </c>
      <c r="M101">
        <f t="shared" si="20"/>
        <v>500000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3.33</v>
      </c>
      <c r="R101" s="5">
        <f t="shared" si="25"/>
        <v>0</v>
      </c>
    </row>
    <row r="102" spans="1:18" x14ac:dyDescent="0.2">
      <c r="A102" s="7" t="s">
        <v>290</v>
      </c>
      <c r="B102" s="56" t="s">
        <v>570</v>
      </c>
      <c r="C102" s="7" t="s">
        <v>480</v>
      </c>
      <c r="D102" s="7" t="s">
        <v>35</v>
      </c>
      <c r="E102" s="56" t="s">
        <v>17</v>
      </c>
      <c r="F102" s="56" t="s">
        <v>18</v>
      </c>
      <c r="G102" s="57">
        <v>37165</v>
      </c>
      <c r="H102" s="58">
        <v>500000</v>
      </c>
      <c r="I102" s="59">
        <v>1</v>
      </c>
      <c r="J102" s="47">
        <f t="shared" si="19"/>
        <v>1.76</v>
      </c>
      <c r="K102" s="59">
        <v>-7.0000000000000007E-2</v>
      </c>
      <c r="L102" s="59">
        <v>1.83</v>
      </c>
      <c r="M102">
        <f t="shared" si="20"/>
        <v>500000</v>
      </c>
      <c r="N102" t="str">
        <f t="shared" si="21"/>
        <v>BUY</v>
      </c>
      <c r="O102" t="str">
        <f t="shared" si="22"/>
        <v>CALL</v>
      </c>
      <c r="P102" t="str">
        <f t="shared" si="23"/>
        <v>BUY - CALL</v>
      </c>
      <c r="Q102">
        <f t="shared" si="24"/>
        <v>2.83</v>
      </c>
      <c r="R102" s="5">
        <f t="shared" si="25"/>
        <v>0</v>
      </c>
    </row>
    <row r="103" spans="1:18" x14ac:dyDescent="0.2">
      <c r="A103" s="7" t="s">
        <v>290</v>
      </c>
      <c r="B103" s="56" t="s">
        <v>570</v>
      </c>
      <c r="C103" s="7" t="s">
        <v>481</v>
      </c>
      <c r="D103" s="7" t="s">
        <v>35</v>
      </c>
      <c r="E103" s="56" t="s">
        <v>17</v>
      </c>
      <c r="F103" s="56" t="s">
        <v>18</v>
      </c>
      <c r="G103" s="57">
        <v>37165</v>
      </c>
      <c r="H103" s="58">
        <v>1000000</v>
      </c>
      <c r="I103" s="59">
        <v>1.5</v>
      </c>
      <c r="J103" s="47">
        <f t="shared" si="19"/>
        <v>1.76</v>
      </c>
      <c r="K103" s="59">
        <v>-7.0000000000000007E-2</v>
      </c>
      <c r="L103" s="59">
        <v>1.83</v>
      </c>
      <c r="M103">
        <f t="shared" si="20"/>
        <v>1000000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3.33</v>
      </c>
      <c r="R103" s="5">
        <f t="shared" si="25"/>
        <v>0</v>
      </c>
    </row>
    <row r="104" spans="1:18" x14ac:dyDescent="0.2">
      <c r="A104" s="7" t="s">
        <v>290</v>
      </c>
      <c r="B104" s="56" t="s">
        <v>570</v>
      </c>
      <c r="C104" s="7" t="s">
        <v>482</v>
      </c>
      <c r="D104" s="7" t="s">
        <v>35</v>
      </c>
      <c r="E104" s="56" t="s">
        <v>17</v>
      </c>
      <c r="F104" s="56" t="s">
        <v>18</v>
      </c>
      <c r="G104" s="57">
        <v>37165</v>
      </c>
      <c r="H104" s="58">
        <v>-500000</v>
      </c>
      <c r="I104" s="59">
        <v>1.5</v>
      </c>
      <c r="J104" s="47">
        <f t="shared" si="19"/>
        <v>1.76</v>
      </c>
      <c r="K104" s="59">
        <v>-7.0000000000000007E-2</v>
      </c>
      <c r="L104" s="59">
        <v>1.83</v>
      </c>
      <c r="M104">
        <f t="shared" si="20"/>
        <v>500000</v>
      </c>
      <c r="N104" t="str">
        <f t="shared" si="21"/>
        <v>SELL</v>
      </c>
      <c r="O104" t="str">
        <f t="shared" si="22"/>
        <v>CALL</v>
      </c>
      <c r="P104" t="str">
        <f t="shared" si="23"/>
        <v>SELL - CALL</v>
      </c>
      <c r="Q104">
        <f t="shared" si="24"/>
        <v>3.33</v>
      </c>
      <c r="R104" s="5">
        <f t="shared" si="25"/>
        <v>0</v>
      </c>
    </row>
    <row r="105" spans="1:18" x14ac:dyDescent="0.2">
      <c r="A105" s="7" t="s">
        <v>290</v>
      </c>
      <c r="B105" s="56" t="s">
        <v>570</v>
      </c>
      <c r="C105" s="7" t="s">
        <v>483</v>
      </c>
      <c r="D105" s="7" t="s">
        <v>35</v>
      </c>
      <c r="E105" s="56" t="s">
        <v>17</v>
      </c>
      <c r="F105" s="56" t="s">
        <v>18</v>
      </c>
      <c r="G105" s="57">
        <v>37165</v>
      </c>
      <c r="H105" s="58">
        <v>700000</v>
      </c>
      <c r="I105" s="59">
        <v>2</v>
      </c>
      <c r="J105" s="47">
        <f t="shared" si="19"/>
        <v>1.76</v>
      </c>
      <c r="K105" s="59">
        <v>-7.0000000000000007E-2</v>
      </c>
      <c r="L105" s="59">
        <v>1.83</v>
      </c>
      <c r="M105">
        <f t="shared" si="20"/>
        <v>700000</v>
      </c>
      <c r="N105" t="str">
        <f t="shared" si="21"/>
        <v>BUY</v>
      </c>
      <c r="O105" t="str">
        <f t="shared" si="22"/>
        <v>CALL</v>
      </c>
      <c r="P105" t="str">
        <f t="shared" si="23"/>
        <v>BUY - CALL</v>
      </c>
      <c r="Q105">
        <f t="shared" si="24"/>
        <v>3.83</v>
      </c>
      <c r="R105" s="5">
        <f t="shared" si="25"/>
        <v>0</v>
      </c>
    </row>
    <row r="106" spans="1:18" x14ac:dyDescent="0.2">
      <c r="A106" s="7" t="s">
        <v>290</v>
      </c>
      <c r="B106" s="56" t="s">
        <v>570</v>
      </c>
      <c r="C106" s="7" t="s">
        <v>487</v>
      </c>
      <c r="D106" s="7" t="s">
        <v>35</v>
      </c>
      <c r="E106" s="56" t="s">
        <v>17</v>
      </c>
      <c r="F106" s="56" t="s">
        <v>18</v>
      </c>
      <c r="G106" s="57">
        <v>37165</v>
      </c>
      <c r="H106" s="58">
        <v>-155000</v>
      </c>
      <c r="I106" s="59">
        <v>5</v>
      </c>
      <c r="J106" s="47">
        <f t="shared" si="19"/>
        <v>1.76</v>
      </c>
      <c r="K106" s="59">
        <v>-7.0000000000000007E-2</v>
      </c>
      <c r="L106" s="59">
        <v>1.83</v>
      </c>
      <c r="M106">
        <f t="shared" si="20"/>
        <v>155000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6.83</v>
      </c>
      <c r="R106" s="5">
        <f t="shared" si="25"/>
        <v>0</v>
      </c>
    </row>
    <row r="107" spans="1:18" x14ac:dyDescent="0.2">
      <c r="A107" s="7" t="s">
        <v>290</v>
      </c>
      <c r="B107" s="56" t="s">
        <v>570</v>
      </c>
      <c r="C107" s="7" t="s">
        <v>488</v>
      </c>
      <c r="D107" s="7" t="s">
        <v>35</v>
      </c>
      <c r="E107" s="56" t="s">
        <v>17</v>
      </c>
      <c r="F107" s="56" t="s">
        <v>18</v>
      </c>
      <c r="G107" s="57">
        <v>37165</v>
      </c>
      <c r="H107" s="58">
        <v>-310000</v>
      </c>
      <c r="I107" s="59">
        <v>5</v>
      </c>
      <c r="J107" s="47">
        <f t="shared" si="19"/>
        <v>1.76</v>
      </c>
      <c r="K107" s="59">
        <v>-7.0000000000000007E-2</v>
      </c>
      <c r="L107" s="59">
        <v>1.83</v>
      </c>
      <c r="M107">
        <f t="shared" si="20"/>
        <v>310000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6.83</v>
      </c>
      <c r="R107" s="5">
        <f t="shared" si="25"/>
        <v>0</v>
      </c>
    </row>
    <row r="108" spans="1:18" x14ac:dyDescent="0.2">
      <c r="A108" s="7" t="s">
        <v>290</v>
      </c>
      <c r="B108" s="56" t="s">
        <v>570</v>
      </c>
      <c r="C108" s="7" t="s">
        <v>489</v>
      </c>
      <c r="D108" s="7" t="s">
        <v>35</v>
      </c>
      <c r="E108" s="56" t="s">
        <v>17</v>
      </c>
      <c r="F108" s="56" t="s">
        <v>18</v>
      </c>
      <c r="G108" s="57">
        <v>37165</v>
      </c>
      <c r="H108" s="58">
        <v>500000</v>
      </c>
      <c r="I108" s="59">
        <v>4</v>
      </c>
      <c r="J108" s="47">
        <f t="shared" si="19"/>
        <v>1.76</v>
      </c>
      <c r="K108" s="59">
        <v>-7.0000000000000007E-2</v>
      </c>
      <c r="L108" s="59">
        <v>1.83</v>
      </c>
      <c r="M108">
        <f t="shared" si="20"/>
        <v>500000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5.83</v>
      </c>
      <c r="R108" s="5">
        <f t="shared" si="25"/>
        <v>0</v>
      </c>
    </row>
    <row r="109" spans="1:18" x14ac:dyDescent="0.2">
      <c r="A109" s="7" t="s">
        <v>290</v>
      </c>
      <c r="B109" s="56" t="s">
        <v>570</v>
      </c>
      <c r="C109" s="7" t="s">
        <v>490</v>
      </c>
      <c r="D109" s="7" t="s">
        <v>35</v>
      </c>
      <c r="E109" s="56" t="s">
        <v>17</v>
      </c>
      <c r="F109" s="56" t="s">
        <v>18</v>
      </c>
      <c r="G109" s="57">
        <v>37165</v>
      </c>
      <c r="H109" s="58">
        <v>-500000</v>
      </c>
      <c r="I109" s="59">
        <v>5</v>
      </c>
      <c r="J109" s="47">
        <f t="shared" si="19"/>
        <v>1.76</v>
      </c>
      <c r="K109" s="59">
        <v>-7.0000000000000007E-2</v>
      </c>
      <c r="L109" s="59">
        <v>1.83</v>
      </c>
      <c r="M109">
        <f t="shared" si="20"/>
        <v>500000</v>
      </c>
      <c r="N109" t="str">
        <f t="shared" si="21"/>
        <v>SELL</v>
      </c>
      <c r="O109" t="str">
        <f t="shared" si="22"/>
        <v>CALL</v>
      </c>
      <c r="P109" t="str">
        <f t="shared" si="23"/>
        <v>SELL - CALL</v>
      </c>
      <c r="Q109">
        <f t="shared" si="24"/>
        <v>6.83</v>
      </c>
      <c r="R109" s="5">
        <f t="shared" si="25"/>
        <v>0</v>
      </c>
    </row>
    <row r="110" spans="1:18" x14ac:dyDescent="0.2">
      <c r="A110" s="7" t="s">
        <v>290</v>
      </c>
      <c r="B110" s="56" t="s">
        <v>570</v>
      </c>
      <c r="C110" s="7" t="s">
        <v>494</v>
      </c>
      <c r="D110" s="7" t="s">
        <v>35</v>
      </c>
      <c r="E110" s="56" t="s">
        <v>17</v>
      </c>
      <c r="F110" s="56" t="s">
        <v>18</v>
      </c>
      <c r="G110" s="57">
        <v>37165</v>
      </c>
      <c r="H110" s="58">
        <v>-155000</v>
      </c>
      <c r="I110" s="59">
        <v>5</v>
      </c>
      <c r="J110" s="47">
        <f t="shared" si="19"/>
        <v>1.76</v>
      </c>
      <c r="K110" s="59">
        <v>-7.0000000000000007E-2</v>
      </c>
      <c r="L110" s="59">
        <v>1.83</v>
      </c>
      <c r="M110">
        <f t="shared" si="20"/>
        <v>155000</v>
      </c>
      <c r="N110" t="str">
        <f t="shared" si="21"/>
        <v>SELL</v>
      </c>
      <c r="O110" t="str">
        <f t="shared" si="22"/>
        <v>CALL</v>
      </c>
      <c r="P110" t="str">
        <f t="shared" si="23"/>
        <v>SELL - CALL</v>
      </c>
      <c r="Q110">
        <f t="shared" si="24"/>
        <v>6.83</v>
      </c>
      <c r="R110" s="5">
        <f t="shared" si="25"/>
        <v>0</v>
      </c>
    </row>
    <row r="111" spans="1:18" x14ac:dyDescent="0.2">
      <c r="A111" s="7" t="s">
        <v>320</v>
      </c>
      <c r="B111" s="56" t="s">
        <v>570</v>
      </c>
      <c r="C111" s="7" t="s">
        <v>497</v>
      </c>
      <c r="D111" s="7" t="s">
        <v>35</v>
      </c>
      <c r="E111" s="56" t="s">
        <v>17</v>
      </c>
      <c r="F111" s="56" t="s">
        <v>18</v>
      </c>
      <c r="G111" s="57">
        <v>37165</v>
      </c>
      <c r="H111" s="58">
        <v>-310000</v>
      </c>
      <c r="I111" s="59">
        <v>3</v>
      </c>
      <c r="J111" s="47">
        <f t="shared" si="19"/>
        <v>1.76</v>
      </c>
      <c r="K111" s="59">
        <v>-7.0000000000000007E-2</v>
      </c>
      <c r="L111" s="59">
        <v>1.83</v>
      </c>
      <c r="M111">
        <f t="shared" si="20"/>
        <v>310000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4.83</v>
      </c>
      <c r="R111" s="5">
        <f t="shared" si="25"/>
        <v>0</v>
      </c>
    </row>
    <row r="112" spans="1:18" x14ac:dyDescent="0.2">
      <c r="A112" s="7" t="s">
        <v>290</v>
      </c>
      <c r="B112" s="56" t="s">
        <v>570</v>
      </c>
      <c r="C112" s="7" t="s">
        <v>498</v>
      </c>
      <c r="D112" s="7" t="s">
        <v>35</v>
      </c>
      <c r="E112" s="56" t="s">
        <v>17</v>
      </c>
      <c r="F112" s="56" t="s">
        <v>18</v>
      </c>
      <c r="G112" s="57">
        <v>37165</v>
      </c>
      <c r="H112" s="58">
        <v>-310000</v>
      </c>
      <c r="I112" s="59">
        <v>3</v>
      </c>
      <c r="J112" s="47">
        <f t="shared" si="19"/>
        <v>1.76</v>
      </c>
      <c r="K112" s="59">
        <v>-7.0000000000000007E-2</v>
      </c>
      <c r="L112" s="59">
        <v>1.83</v>
      </c>
      <c r="M112" s="50">
        <f t="shared" si="20"/>
        <v>310000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4.83</v>
      </c>
      <c r="R112" s="5">
        <f t="shared" si="25"/>
        <v>0</v>
      </c>
    </row>
    <row r="113" spans="1:18" x14ac:dyDescent="0.2">
      <c r="A113" s="7" t="s">
        <v>290</v>
      </c>
      <c r="B113" s="56" t="s">
        <v>570</v>
      </c>
      <c r="C113" s="7" t="s">
        <v>500</v>
      </c>
      <c r="D113" s="7" t="s">
        <v>35</v>
      </c>
      <c r="E113" s="56" t="s">
        <v>17</v>
      </c>
      <c r="F113" s="56" t="s">
        <v>18</v>
      </c>
      <c r="G113" s="57">
        <v>37165</v>
      </c>
      <c r="H113" s="58">
        <v>-310000</v>
      </c>
      <c r="I113" s="59">
        <v>4</v>
      </c>
      <c r="J113" s="47">
        <f t="shared" si="19"/>
        <v>1.76</v>
      </c>
      <c r="K113" s="59">
        <v>-7.0000000000000007E-2</v>
      </c>
      <c r="L113" s="59">
        <v>1.83</v>
      </c>
      <c r="M113" s="50">
        <f t="shared" si="20"/>
        <v>310000</v>
      </c>
      <c r="N113" s="49" t="str">
        <f t="shared" si="21"/>
        <v>SELL</v>
      </c>
      <c r="O113" s="49" t="str">
        <f t="shared" si="22"/>
        <v>CALL</v>
      </c>
      <c r="P113" s="49" t="str">
        <f t="shared" si="23"/>
        <v>SELL - CALL</v>
      </c>
      <c r="Q113" s="49">
        <f t="shared" si="24"/>
        <v>5.83</v>
      </c>
      <c r="R113" s="5">
        <f t="shared" si="25"/>
        <v>0</v>
      </c>
    </row>
    <row r="114" spans="1:18" x14ac:dyDescent="0.2">
      <c r="A114" s="7" t="s">
        <v>290</v>
      </c>
      <c r="B114" s="56" t="s">
        <v>570</v>
      </c>
      <c r="C114" s="7" t="s">
        <v>501</v>
      </c>
      <c r="D114" s="7" t="s">
        <v>35</v>
      </c>
      <c r="E114" s="56" t="s">
        <v>17</v>
      </c>
      <c r="F114" s="56" t="s">
        <v>18</v>
      </c>
      <c r="G114" s="57">
        <v>37165</v>
      </c>
      <c r="H114" s="58">
        <v>310000</v>
      </c>
      <c r="I114" s="59">
        <v>5</v>
      </c>
      <c r="J114" s="47">
        <f t="shared" si="19"/>
        <v>1.76</v>
      </c>
      <c r="K114" s="59">
        <v>-7.0000000000000007E-2</v>
      </c>
      <c r="L114" s="59">
        <v>1.83</v>
      </c>
      <c r="M114" s="50">
        <f t="shared" si="20"/>
        <v>310000</v>
      </c>
      <c r="N114" s="49" t="str">
        <f t="shared" si="21"/>
        <v>BUY</v>
      </c>
      <c r="O114" s="49" t="str">
        <f t="shared" si="22"/>
        <v>CALL</v>
      </c>
      <c r="P114" s="49" t="str">
        <f t="shared" si="23"/>
        <v>BUY - CALL</v>
      </c>
      <c r="Q114" s="49">
        <f t="shared" si="24"/>
        <v>6.83</v>
      </c>
      <c r="R114" s="5">
        <f t="shared" si="25"/>
        <v>0</v>
      </c>
    </row>
    <row r="115" spans="1:18" x14ac:dyDescent="0.2">
      <c r="A115" s="7" t="s">
        <v>320</v>
      </c>
      <c r="B115" s="56" t="s">
        <v>570</v>
      </c>
      <c r="C115" s="7" t="s">
        <v>564</v>
      </c>
      <c r="D115" s="7" t="s">
        <v>35</v>
      </c>
      <c r="E115" s="56" t="s">
        <v>17</v>
      </c>
      <c r="F115" s="56" t="s">
        <v>18</v>
      </c>
      <c r="G115" s="57">
        <v>37165</v>
      </c>
      <c r="H115" s="58">
        <v>-155000</v>
      </c>
      <c r="I115" s="59">
        <v>10</v>
      </c>
      <c r="J115" s="47">
        <f t="shared" si="19"/>
        <v>1.76</v>
      </c>
      <c r="K115" s="59">
        <v>-7.0000000000000007E-2</v>
      </c>
      <c r="L115" s="59">
        <v>1.83</v>
      </c>
      <c r="M115" s="50">
        <f t="shared" si="20"/>
        <v>155000</v>
      </c>
      <c r="N115" s="49" t="str">
        <f t="shared" si="21"/>
        <v>SELL</v>
      </c>
      <c r="O115" s="49" t="str">
        <f t="shared" si="22"/>
        <v>CALL</v>
      </c>
      <c r="P115" s="49" t="str">
        <f t="shared" si="23"/>
        <v>SELL - CALL</v>
      </c>
      <c r="Q115" s="49">
        <f t="shared" si="24"/>
        <v>11.83</v>
      </c>
      <c r="R115" s="5">
        <f t="shared" si="25"/>
        <v>0</v>
      </c>
    </row>
    <row r="116" spans="1:18" x14ac:dyDescent="0.2">
      <c r="A116" s="7" t="s">
        <v>656</v>
      </c>
      <c r="B116" s="56" t="s">
        <v>570</v>
      </c>
      <c r="C116" s="7" t="s">
        <v>657</v>
      </c>
      <c r="D116" s="7" t="s">
        <v>35</v>
      </c>
      <c r="E116" s="56" t="s">
        <v>17</v>
      </c>
      <c r="F116" s="56" t="s">
        <v>18</v>
      </c>
      <c r="G116" s="57">
        <v>37165</v>
      </c>
      <c r="H116" s="58">
        <v>310000</v>
      </c>
      <c r="I116" s="59">
        <v>7</v>
      </c>
      <c r="J116" s="47">
        <f t="shared" si="19"/>
        <v>1.76</v>
      </c>
      <c r="K116" s="59">
        <v>-7.0000000000000007E-2</v>
      </c>
      <c r="L116" s="59">
        <v>1.83</v>
      </c>
      <c r="M116" s="50">
        <f t="shared" si="20"/>
        <v>310000</v>
      </c>
      <c r="N116" s="49" t="str">
        <f t="shared" si="21"/>
        <v>BUY</v>
      </c>
      <c r="O116" s="49" t="str">
        <f t="shared" si="22"/>
        <v>CALL</v>
      </c>
      <c r="P116" s="49" t="str">
        <f t="shared" si="23"/>
        <v>BUY - CALL</v>
      </c>
      <c r="Q116" s="49">
        <f t="shared" si="24"/>
        <v>8.83</v>
      </c>
      <c r="R116" s="5">
        <f t="shared" si="25"/>
        <v>0</v>
      </c>
    </row>
    <row r="117" spans="1:18" x14ac:dyDescent="0.2">
      <c r="A117" s="7" t="s">
        <v>47</v>
      </c>
      <c r="B117" s="56" t="s">
        <v>570</v>
      </c>
      <c r="C117" s="7" t="s">
        <v>658</v>
      </c>
      <c r="D117" s="7" t="s">
        <v>35</v>
      </c>
      <c r="E117" s="56" t="s">
        <v>17</v>
      </c>
      <c r="F117" s="56" t="s">
        <v>18</v>
      </c>
      <c r="G117" s="57">
        <v>37165</v>
      </c>
      <c r="H117" s="58">
        <v>310000</v>
      </c>
      <c r="I117" s="59">
        <v>7</v>
      </c>
      <c r="J117" s="47">
        <f t="shared" si="19"/>
        <v>1.76</v>
      </c>
      <c r="K117" s="59">
        <v>-7.0000000000000007E-2</v>
      </c>
      <c r="L117" s="59">
        <v>1.83</v>
      </c>
      <c r="M117" s="50">
        <f t="shared" si="20"/>
        <v>310000</v>
      </c>
      <c r="N117" s="49" t="str">
        <f t="shared" si="21"/>
        <v>BUY</v>
      </c>
      <c r="O117" s="49" t="str">
        <f t="shared" si="22"/>
        <v>CALL</v>
      </c>
      <c r="P117" s="49" t="str">
        <f t="shared" si="23"/>
        <v>BUY - CALL</v>
      </c>
      <c r="Q117" s="49">
        <f t="shared" si="24"/>
        <v>8.83</v>
      </c>
      <c r="R117" s="5">
        <f t="shared" si="25"/>
        <v>0</v>
      </c>
    </row>
    <row r="118" spans="1:18" x14ac:dyDescent="0.2">
      <c r="A118" s="13" t="s">
        <v>24</v>
      </c>
      <c r="B118" s="56" t="s">
        <v>570</v>
      </c>
      <c r="C118" s="13" t="s">
        <v>696</v>
      </c>
      <c r="D118" s="13" t="s">
        <v>35</v>
      </c>
      <c r="E118" s="56" t="s">
        <v>17</v>
      </c>
      <c r="F118" s="56" t="s">
        <v>20</v>
      </c>
      <c r="G118" s="57">
        <v>37165</v>
      </c>
      <c r="H118" s="58">
        <v>155000</v>
      </c>
      <c r="I118" s="59">
        <v>0</v>
      </c>
      <c r="J118" s="47">
        <f t="shared" si="19"/>
        <v>1.76</v>
      </c>
      <c r="K118" s="59">
        <v>-7.0000000000000007E-2</v>
      </c>
      <c r="L118" s="59">
        <v>1.83</v>
      </c>
      <c r="M118" s="50">
        <f t="shared" si="20"/>
        <v>155000</v>
      </c>
      <c r="N118" s="49" t="str">
        <f t="shared" si="21"/>
        <v>BUY</v>
      </c>
      <c r="O118" s="49" t="str">
        <f t="shared" si="22"/>
        <v>PUT</v>
      </c>
      <c r="P118" s="49" t="str">
        <f t="shared" si="23"/>
        <v>BUY - PUT</v>
      </c>
      <c r="Q118" s="49">
        <f t="shared" si="24"/>
        <v>1.83</v>
      </c>
      <c r="R118" s="5">
        <f t="shared" si="25"/>
        <v>10850.000000000009</v>
      </c>
    </row>
    <row r="119" spans="1:18" x14ac:dyDescent="0.2">
      <c r="A119" s="13" t="s">
        <v>670</v>
      </c>
      <c r="B119" s="56" t="s">
        <v>570</v>
      </c>
      <c r="C119" s="13" t="s">
        <v>697</v>
      </c>
      <c r="D119" s="13" t="s">
        <v>35</v>
      </c>
      <c r="E119" s="56" t="s">
        <v>17</v>
      </c>
      <c r="F119" s="56" t="s">
        <v>20</v>
      </c>
      <c r="G119" s="57">
        <v>37165</v>
      </c>
      <c r="H119" s="58">
        <v>-930000</v>
      </c>
      <c r="I119" s="59">
        <v>0</v>
      </c>
      <c r="J119" s="47">
        <f t="shared" si="19"/>
        <v>1.76</v>
      </c>
      <c r="K119" s="59">
        <v>-7.0000000000000007E-2</v>
      </c>
      <c r="L119" s="59">
        <v>1.83</v>
      </c>
      <c r="M119" s="50">
        <f t="shared" si="20"/>
        <v>930000</v>
      </c>
      <c r="N119" s="49" t="str">
        <f t="shared" si="21"/>
        <v>SELL</v>
      </c>
      <c r="O119" s="49" t="str">
        <f t="shared" si="22"/>
        <v>PUT</v>
      </c>
      <c r="P119" s="49" t="str">
        <f t="shared" si="23"/>
        <v>SELL - PUT</v>
      </c>
      <c r="Q119" s="49">
        <f t="shared" si="24"/>
        <v>1.83</v>
      </c>
      <c r="R119" s="5">
        <f t="shared" si="25"/>
        <v>-65100.000000000058</v>
      </c>
    </row>
    <row r="120" spans="1:18" x14ac:dyDescent="0.2">
      <c r="A120" s="7"/>
      <c r="B120" s="56"/>
      <c r="C120" s="7"/>
      <c r="D120" s="7"/>
      <c r="E120" s="56"/>
      <c r="F120" s="56"/>
      <c r="G120" s="57"/>
      <c r="H120" s="58"/>
      <c r="I120" s="59"/>
      <c r="J120" s="47"/>
      <c r="L120" s="8"/>
      <c r="M120" s="50">
        <f t="shared" si="20"/>
        <v>0</v>
      </c>
      <c r="N120" s="49" t="str">
        <f t="shared" si="21"/>
        <v>SELL</v>
      </c>
      <c r="O120" s="49" t="str">
        <f t="shared" si="22"/>
        <v>PUT</v>
      </c>
      <c r="P120" s="49" t="str">
        <f t="shared" si="23"/>
        <v>SELL - PUT</v>
      </c>
      <c r="Q120" s="49">
        <f t="shared" si="24"/>
        <v>0</v>
      </c>
      <c r="R120" s="5">
        <f t="shared" si="25"/>
        <v>0</v>
      </c>
    </row>
    <row r="121" spans="1:18" x14ac:dyDescent="0.2">
      <c r="A121" s="7"/>
      <c r="B121" s="56"/>
      <c r="C121" s="7"/>
      <c r="D121" s="7"/>
      <c r="E121" s="56"/>
      <c r="F121" s="56"/>
      <c r="G121" s="57"/>
      <c r="H121" s="58"/>
      <c r="I121" s="59"/>
      <c r="J121" s="47"/>
      <c r="L121" s="8"/>
      <c r="M121" s="50">
        <f>ABS(H121)</f>
        <v>0</v>
      </c>
      <c r="N121" s="49" t="str">
        <f>IF(H121&gt;0,"BUY","SELL")</f>
        <v>SELL</v>
      </c>
      <c r="O121" s="49" t="str">
        <f>IF(F121="C","CALL","PUT")</f>
        <v>PUT</v>
      </c>
      <c r="P121" s="49" t="str">
        <f>CONCATENATE(N121," - ",O121)</f>
        <v>SELL - PUT</v>
      </c>
      <c r="Q121" s="49">
        <f>I121+L121</f>
        <v>0</v>
      </c>
      <c r="R121" s="5">
        <f>IF(P121="SELL - PUT",IF(J121-Q121&gt;0,0,(J121-Q121)*M121),IF(P121="BUY - CALL",IF(Q121-J121&gt;0,0,(J121-Q121)*M121),IF(P121="SELL - CALL",IF(Q121-J121&gt;0,0,(Q121-J121)*M121),IF(P121="BUY - PUT",IF(J121-Q121&gt;0,0,(Q121-J121)*M121)))))</f>
        <v>0</v>
      </c>
    </row>
    <row r="122" spans="1:18" ht="13.5" thickBot="1" x14ac:dyDescent="0.25">
      <c r="A122" s="43"/>
      <c r="B122" s="60"/>
      <c r="C122" s="43"/>
      <c r="D122" s="43"/>
      <c r="E122" s="60"/>
      <c r="F122" s="60"/>
      <c r="G122" s="61"/>
      <c r="H122" s="62"/>
      <c r="I122" s="63"/>
      <c r="J122" s="47"/>
      <c r="L122" s="8"/>
      <c r="M122" s="50">
        <f>ABS(H122)</f>
        <v>0</v>
      </c>
      <c r="N122" s="49" t="str">
        <f>IF(H122&gt;0,"BUY","SELL")</f>
        <v>SELL</v>
      </c>
      <c r="O122" s="49" t="str">
        <f>IF(F122="C","CALL","PUT")</f>
        <v>PUT</v>
      </c>
      <c r="P122" s="49" t="str">
        <f>CONCATENATE(N122," - ",O122)</f>
        <v>SELL - PUT</v>
      </c>
      <c r="Q122" s="49">
        <f>I122+L122</f>
        <v>0</v>
      </c>
      <c r="R122" s="5">
        <f>IF(P122="SELL - PUT",IF(J122-Q122&gt;0,0,(J122-Q122)*M122),IF(P122="BUY - CALL",IF(Q122-J122&gt;0,0,(J122-Q122)*M122),IF(P122="SELL - CALL",IF(Q122-J122&gt;0,0,(Q122-J122)*M122),IF(P122="BUY - PUT",IF(J122-Q122&gt;0,0,(Q122-J122)*M122)))))</f>
        <v>0</v>
      </c>
    </row>
    <row r="123" spans="1:18" ht="13.5" thickBot="1" x14ac:dyDescent="0.25">
      <c r="A123" s="20"/>
      <c r="B123" s="21"/>
      <c r="C123" s="21"/>
      <c r="D123" s="21"/>
      <c r="E123" s="21"/>
      <c r="F123" s="21"/>
      <c r="G123" s="34"/>
      <c r="H123" s="21"/>
      <c r="I123" s="21"/>
      <c r="J123" s="21"/>
      <c r="K123" s="21"/>
      <c r="L123" s="34"/>
      <c r="M123" s="21"/>
      <c r="N123" s="34"/>
      <c r="O123" s="48"/>
      <c r="P123" s="48"/>
      <c r="Q123" s="21"/>
      <c r="R123" s="54">
        <f>SUM(R3:R122)</f>
        <v>1799000.0000000002</v>
      </c>
    </row>
    <row r="124" spans="1:18" x14ac:dyDescent="0.2">
      <c r="A124" s="6"/>
      <c r="B124" s="6"/>
      <c r="H124" s="10"/>
      <c r="J124" s="8"/>
      <c r="L124" s="8"/>
      <c r="M124" s="27"/>
      <c r="N124" s="27"/>
      <c r="O124" s="27"/>
      <c r="P124" s="27"/>
      <c r="Q124" s="27"/>
      <c r="R124" s="5"/>
    </row>
    <row r="125" spans="1:18" x14ac:dyDescent="0.2">
      <c r="A125" s="6"/>
      <c r="B125" s="6"/>
      <c r="H125" s="10"/>
      <c r="J125" s="8"/>
      <c r="L125" s="8"/>
      <c r="M125" s="27"/>
      <c r="N125" s="27"/>
      <c r="O125" s="27"/>
      <c r="P125" s="27"/>
      <c r="Q125" s="27"/>
      <c r="R125" s="5"/>
    </row>
    <row r="126" spans="1:18" x14ac:dyDescent="0.2">
      <c r="A126" s="26"/>
      <c r="B126" s="26"/>
      <c r="C126" s="27"/>
      <c r="D126" s="28"/>
      <c r="E126" s="27"/>
      <c r="F126" s="27"/>
      <c r="G126" s="29"/>
      <c r="H126" s="30"/>
      <c r="I126" s="27"/>
      <c r="J126" s="8"/>
      <c r="L126" s="8"/>
      <c r="M126" s="27"/>
      <c r="N126" s="27"/>
      <c r="O126" s="27"/>
      <c r="P126" s="27"/>
      <c r="Q126" s="27"/>
      <c r="R126" s="5"/>
    </row>
    <row r="127" spans="1:18" x14ac:dyDescent="0.2">
      <c r="A127" s="26"/>
      <c r="B127" s="26"/>
      <c r="C127" s="27"/>
      <c r="D127" s="28"/>
      <c r="E127" s="27"/>
      <c r="F127" s="27"/>
      <c r="G127" s="29"/>
      <c r="H127" s="30"/>
      <c r="I127" s="27"/>
      <c r="J127" s="8"/>
      <c r="L127" s="8"/>
      <c r="M127" s="27"/>
      <c r="N127" s="27"/>
      <c r="O127" s="27"/>
      <c r="P127" s="27"/>
      <c r="Q127" s="27"/>
      <c r="R127" s="5"/>
    </row>
    <row r="128" spans="1:18" x14ac:dyDescent="0.2">
      <c r="A128" s="26"/>
      <c r="B128" s="26"/>
      <c r="C128" s="27"/>
      <c r="D128" s="28"/>
      <c r="E128" s="27"/>
      <c r="F128" s="27"/>
      <c r="G128" s="29"/>
      <c r="H128" s="30"/>
      <c r="I128" s="27"/>
      <c r="J128" s="8"/>
      <c r="L128" s="8"/>
      <c r="M128" s="27"/>
      <c r="N128" s="27"/>
      <c r="O128" s="27"/>
      <c r="P128" s="27"/>
      <c r="Q128" s="27"/>
      <c r="R128" s="5"/>
    </row>
    <row r="129" spans="1:18" x14ac:dyDescent="0.2">
      <c r="A129" s="26"/>
      <c r="B129" s="26"/>
      <c r="C129" s="27"/>
      <c r="D129" s="28"/>
      <c r="E129" s="27"/>
      <c r="F129" s="27"/>
      <c r="G129" s="29"/>
      <c r="H129" s="30"/>
      <c r="I129" s="27"/>
      <c r="J129" s="8"/>
      <c r="L129" s="8"/>
      <c r="M129" s="27"/>
      <c r="N129" s="27"/>
      <c r="O129" s="27"/>
      <c r="P129" s="27"/>
      <c r="Q129" s="27"/>
      <c r="R129" s="5"/>
    </row>
    <row r="130" spans="1:18" x14ac:dyDescent="0.2">
      <c r="A130" s="26"/>
      <c r="B130" s="26"/>
      <c r="C130" s="27"/>
      <c r="D130" s="28"/>
      <c r="E130" s="27"/>
      <c r="F130" s="27"/>
      <c r="G130" s="29"/>
      <c r="H130" s="30"/>
      <c r="I130" s="27"/>
      <c r="J130" s="8"/>
      <c r="L130" s="8"/>
      <c r="M130" s="27"/>
      <c r="N130" s="27"/>
      <c r="O130" s="27"/>
      <c r="P130" s="27"/>
      <c r="Q130" s="27"/>
      <c r="R130" s="5"/>
    </row>
    <row r="131" spans="1:18" x14ac:dyDescent="0.2">
      <c r="A131" s="26"/>
      <c r="B131" s="26"/>
      <c r="C131" s="27"/>
      <c r="D131" s="28"/>
      <c r="E131" s="27"/>
      <c r="F131" s="27"/>
      <c r="G131" s="29"/>
      <c r="H131" s="30"/>
      <c r="I131" s="27"/>
      <c r="J131" s="8"/>
      <c r="L131" s="8"/>
      <c r="M131" s="27"/>
      <c r="N131" s="27"/>
      <c r="O131" s="27"/>
      <c r="P131" s="27"/>
      <c r="Q131" s="27"/>
      <c r="R131" s="5"/>
    </row>
    <row r="132" spans="1:18" x14ac:dyDescent="0.2">
      <c r="A132" s="6"/>
      <c r="B132" s="6"/>
      <c r="H132" s="10"/>
      <c r="J132" s="8"/>
      <c r="L132" s="8"/>
      <c r="M132" s="27"/>
      <c r="N132" s="27"/>
      <c r="O132" s="27"/>
      <c r="P132" s="27"/>
      <c r="Q132" s="27"/>
      <c r="R132" s="5"/>
    </row>
    <row r="133" spans="1:18" x14ac:dyDescent="0.2">
      <c r="A133" s="6"/>
      <c r="B133" s="6"/>
      <c r="H133" s="10"/>
      <c r="J133" s="8"/>
      <c r="L133" s="8"/>
      <c r="M133" s="27"/>
      <c r="N133" s="27"/>
      <c r="O133" s="27"/>
      <c r="P133" s="27"/>
      <c r="Q133" s="27"/>
      <c r="R133" s="5"/>
    </row>
    <row r="134" spans="1:18" x14ac:dyDescent="0.2">
      <c r="A134" s="6"/>
      <c r="B134" s="6"/>
      <c r="H134" s="10"/>
      <c r="J134" s="8"/>
      <c r="L134" s="8"/>
      <c r="M134" s="27"/>
      <c r="N134" s="27"/>
      <c r="O134" s="27"/>
      <c r="P134" s="27"/>
      <c r="Q134" s="27"/>
      <c r="R134" s="5"/>
    </row>
    <row r="135" spans="1:18" x14ac:dyDescent="0.2">
      <c r="A135" s="7"/>
      <c r="B135" s="7"/>
      <c r="H135" s="10"/>
      <c r="J135" s="8"/>
      <c r="L135" s="8"/>
      <c r="M135" s="27"/>
      <c r="N135" s="27"/>
      <c r="O135" s="27"/>
      <c r="P135" s="27"/>
      <c r="Q135" s="27"/>
      <c r="R135" s="5"/>
    </row>
    <row r="136" spans="1:18" x14ac:dyDescent="0.2">
      <c r="A136" s="26"/>
      <c r="B136" s="26"/>
      <c r="C136" s="27"/>
      <c r="D136" s="28"/>
      <c r="E136" s="27"/>
      <c r="F136" s="27"/>
      <c r="G136" s="29"/>
      <c r="H136" s="30"/>
      <c r="I136" s="27"/>
      <c r="J136" s="8"/>
      <c r="L136" s="8"/>
      <c r="M136" s="27"/>
      <c r="N136" s="27"/>
      <c r="O136" s="27"/>
      <c r="P136" s="27"/>
      <c r="Q136" s="27"/>
      <c r="R136" s="5"/>
    </row>
    <row r="137" spans="1:18" x14ac:dyDescent="0.2">
      <c r="A137" s="26"/>
      <c r="B137" s="26"/>
      <c r="C137" s="27"/>
      <c r="D137" s="28"/>
      <c r="E137" s="27"/>
      <c r="F137" s="27"/>
      <c r="G137" s="29"/>
      <c r="H137" s="30"/>
      <c r="I137" s="27"/>
      <c r="J137" s="8"/>
      <c r="L137" s="8"/>
      <c r="M137" s="27"/>
      <c r="N137" s="27"/>
      <c r="O137" s="27"/>
      <c r="P137" s="27"/>
      <c r="Q137" s="27"/>
      <c r="R137" s="5"/>
    </row>
    <row r="138" spans="1:18" x14ac:dyDescent="0.2">
      <c r="J138" s="8"/>
      <c r="L138" s="8"/>
      <c r="M138" s="27"/>
      <c r="N138" s="27"/>
      <c r="O138" s="27"/>
      <c r="P138" s="27"/>
      <c r="Q138" s="27"/>
      <c r="R138" s="5"/>
    </row>
    <row r="139" spans="1:18" x14ac:dyDescent="0.2">
      <c r="H139" s="10"/>
      <c r="I139" s="24"/>
      <c r="J139" s="8"/>
      <c r="L139" s="8"/>
      <c r="M139" s="27"/>
      <c r="N139" s="27"/>
      <c r="O139" s="27"/>
      <c r="P139" s="27"/>
      <c r="Q139" s="27"/>
      <c r="R139" s="5"/>
    </row>
    <row r="140" spans="1:18" x14ac:dyDescent="0.2">
      <c r="A140" s="26"/>
      <c r="B140" s="26"/>
      <c r="C140" s="27"/>
      <c r="D140" s="28"/>
      <c r="E140" s="27"/>
      <c r="F140" s="27"/>
      <c r="G140" s="29"/>
      <c r="H140" s="30"/>
      <c r="I140" s="27"/>
      <c r="J140" s="8"/>
      <c r="L140" s="8"/>
      <c r="M140" s="27"/>
      <c r="N140" s="27"/>
      <c r="O140" s="27"/>
      <c r="P140" s="27"/>
      <c r="Q140" s="27"/>
      <c r="R140" s="5"/>
    </row>
    <row r="141" spans="1:18" x14ac:dyDescent="0.2">
      <c r="D141"/>
      <c r="H141" s="10"/>
      <c r="I141" s="24"/>
      <c r="J141" s="8"/>
      <c r="L141" s="8"/>
      <c r="M141" s="27"/>
      <c r="N141" s="27"/>
      <c r="O141" s="27"/>
      <c r="P141" s="27"/>
      <c r="Q141" s="27"/>
      <c r="R141" s="5"/>
    </row>
    <row r="142" spans="1:18" x14ac:dyDescent="0.2">
      <c r="J142" s="8"/>
      <c r="L142" s="8"/>
      <c r="M142" s="27"/>
      <c r="N142" s="27"/>
      <c r="O142" s="27"/>
      <c r="P142" s="27"/>
      <c r="Q142" s="27"/>
      <c r="R142" s="5"/>
    </row>
    <row r="143" spans="1:18" x14ac:dyDescent="0.2">
      <c r="H143" s="10"/>
      <c r="I143" s="23"/>
      <c r="J143" s="8"/>
      <c r="L143" s="8"/>
      <c r="M143" s="27"/>
      <c r="N143" s="27"/>
      <c r="O143" s="27"/>
      <c r="P143" s="27"/>
      <c r="Q143" s="27"/>
      <c r="R143" s="5"/>
    </row>
    <row r="144" spans="1:18" x14ac:dyDescent="0.2">
      <c r="H144" s="10"/>
      <c r="J144" s="8"/>
      <c r="L144" s="8"/>
      <c r="M144" s="27"/>
      <c r="N144" s="27"/>
      <c r="O144" s="27"/>
      <c r="P144" s="27"/>
      <c r="Q144" s="27"/>
      <c r="R144" s="5"/>
    </row>
    <row r="145" spans="1:18" x14ac:dyDescent="0.2">
      <c r="H145" s="10"/>
      <c r="I145" s="24"/>
      <c r="J145" s="8"/>
      <c r="L145" s="8"/>
      <c r="M145" s="27"/>
      <c r="N145" s="27"/>
      <c r="O145" s="27"/>
      <c r="P145" s="27"/>
      <c r="Q145" s="27"/>
      <c r="R145" s="5"/>
    </row>
    <row r="146" spans="1:18" x14ac:dyDescent="0.2">
      <c r="H146" s="10"/>
      <c r="I146" s="23"/>
      <c r="J146" s="8"/>
      <c r="L146" s="8"/>
      <c r="M146" s="27"/>
      <c r="N146" s="27"/>
      <c r="O146" s="27"/>
      <c r="P146" s="27"/>
      <c r="Q146" s="27"/>
      <c r="R146" s="5"/>
    </row>
    <row r="147" spans="1:18" x14ac:dyDescent="0.2">
      <c r="J147" s="8"/>
      <c r="L147" s="8"/>
      <c r="M147" s="27"/>
      <c r="N147" s="27"/>
      <c r="O147" s="27"/>
      <c r="P147" s="27"/>
      <c r="Q147" s="27"/>
      <c r="R147" s="5"/>
    </row>
    <row r="148" spans="1:18" x14ac:dyDescent="0.2">
      <c r="A148" s="6"/>
      <c r="B148" s="6"/>
      <c r="H148" s="10"/>
      <c r="J148" s="8"/>
      <c r="L148" s="8"/>
      <c r="M148" s="27"/>
      <c r="N148" s="27"/>
      <c r="O148" s="27"/>
      <c r="P148" s="27"/>
      <c r="Q148" s="27"/>
      <c r="R148" s="5"/>
    </row>
    <row r="149" spans="1:18" x14ac:dyDescent="0.2">
      <c r="H149" s="10"/>
      <c r="I149" s="23"/>
      <c r="J149" s="8"/>
      <c r="L149" s="8"/>
      <c r="M149" s="27"/>
      <c r="N149" s="27"/>
      <c r="O149" s="27"/>
      <c r="P149" s="27"/>
      <c r="Q149" s="27"/>
      <c r="R149" s="5"/>
    </row>
    <row r="150" spans="1:18" x14ac:dyDescent="0.2">
      <c r="A150" s="6"/>
      <c r="B150" s="6"/>
      <c r="H150" s="10"/>
      <c r="J150" s="8"/>
      <c r="L150" s="8"/>
      <c r="M150" s="27"/>
      <c r="N150" s="27"/>
      <c r="O150" s="27"/>
      <c r="P150" s="27"/>
      <c r="Q150" s="27"/>
      <c r="R150" s="5"/>
    </row>
    <row r="151" spans="1:18" x14ac:dyDescent="0.2">
      <c r="A151" s="7"/>
      <c r="B151" s="7"/>
      <c r="H151" s="10"/>
      <c r="J151" s="8"/>
      <c r="L151" s="8"/>
      <c r="M151" s="27"/>
      <c r="N151" s="27"/>
      <c r="O151" s="27"/>
      <c r="P151" s="27"/>
      <c r="Q151" s="27"/>
      <c r="R151" s="5"/>
    </row>
    <row r="152" spans="1:18" x14ac:dyDescent="0.2">
      <c r="H152" s="10"/>
      <c r="J152" s="8"/>
      <c r="L152" s="8"/>
      <c r="M152" s="27"/>
      <c r="N152" s="27"/>
      <c r="O152" s="27"/>
      <c r="P152" s="27"/>
      <c r="Q152" s="27"/>
      <c r="R152" s="5"/>
    </row>
    <row r="153" spans="1:18" x14ac:dyDescent="0.2">
      <c r="A153" s="6"/>
      <c r="B153" s="6"/>
      <c r="H153" s="10"/>
      <c r="J153" s="8"/>
      <c r="L153" s="8"/>
      <c r="M153" s="27"/>
      <c r="N153" s="27"/>
      <c r="O153" s="27"/>
      <c r="P153" s="27"/>
      <c r="Q153" s="27"/>
      <c r="R153" s="5"/>
    </row>
    <row r="154" spans="1:18" x14ac:dyDescent="0.2">
      <c r="A154" s="26"/>
      <c r="B154" s="26"/>
      <c r="C154" s="27"/>
      <c r="D154" s="28"/>
      <c r="E154" s="27"/>
      <c r="F154" s="27"/>
      <c r="G154" s="29"/>
      <c r="H154" s="30"/>
      <c r="I154" s="27"/>
      <c r="J154" s="8"/>
      <c r="L154" s="8"/>
      <c r="M154" s="27"/>
      <c r="N154" s="27"/>
      <c r="O154" s="27"/>
      <c r="P154" s="27"/>
      <c r="Q154" s="27"/>
      <c r="R154" s="5"/>
    </row>
    <row r="155" spans="1:18" x14ac:dyDescent="0.2">
      <c r="A155" s="26"/>
      <c r="B155" s="26"/>
      <c r="C155" s="27"/>
      <c r="D155" s="28"/>
      <c r="E155" s="27"/>
      <c r="F155" s="27"/>
      <c r="G155" s="29"/>
      <c r="H155" s="30"/>
      <c r="I155" s="27"/>
      <c r="J155" s="8"/>
      <c r="L155" s="8"/>
      <c r="M155" s="27"/>
      <c r="N155" s="27"/>
      <c r="O155" s="27"/>
      <c r="P155" s="27"/>
      <c r="Q155" s="27"/>
      <c r="R155" s="5"/>
    </row>
    <row r="156" spans="1:18" x14ac:dyDescent="0.2">
      <c r="A156" s="26"/>
      <c r="B156" s="26"/>
      <c r="C156" s="27"/>
      <c r="D156" s="28"/>
      <c r="E156" s="27"/>
      <c r="F156" s="27"/>
      <c r="G156" s="29"/>
      <c r="H156" s="30"/>
      <c r="I156" s="27"/>
      <c r="J156" s="8"/>
      <c r="L156" s="8"/>
      <c r="M156" s="27"/>
      <c r="N156" s="27"/>
      <c r="O156" s="27"/>
      <c r="P156" s="27"/>
      <c r="Q156" s="27"/>
      <c r="R156" s="5"/>
    </row>
    <row r="157" spans="1:18" x14ac:dyDescent="0.2">
      <c r="A157" s="26"/>
      <c r="B157" s="26"/>
      <c r="C157" s="27"/>
      <c r="D157" s="28"/>
      <c r="E157" s="27"/>
      <c r="F157" s="27"/>
      <c r="G157" s="29"/>
      <c r="H157" s="30"/>
      <c r="I157" s="27"/>
      <c r="J157" s="8"/>
      <c r="L157" s="8"/>
      <c r="M157" s="27"/>
      <c r="N157" s="27"/>
      <c r="O157" s="27"/>
      <c r="P157" s="27"/>
      <c r="Q157" s="27"/>
      <c r="R157" s="5"/>
    </row>
    <row r="158" spans="1:18" x14ac:dyDescent="0.2">
      <c r="A158" s="26"/>
      <c r="B158" s="26"/>
      <c r="C158" s="27"/>
      <c r="D158" s="28"/>
      <c r="E158" s="27"/>
      <c r="F158" s="27"/>
      <c r="G158" s="29"/>
      <c r="H158" s="30"/>
      <c r="I158" s="27"/>
      <c r="J158" s="8"/>
      <c r="L158" s="8"/>
      <c r="M158" s="27"/>
      <c r="N158" s="27"/>
      <c r="O158" s="27"/>
      <c r="P158" s="27"/>
      <c r="Q158" s="27"/>
      <c r="R158" s="5"/>
    </row>
    <row r="159" spans="1:18" x14ac:dyDescent="0.2">
      <c r="A159" s="26"/>
      <c r="B159" s="26"/>
      <c r="C159" s="27"/>
      <c r="D159" s="28"/>
      <c r="E159" s="27"/>
      <c r="F159" s="27"/>
      <c r="G159" s="29"/>
      <c r="H159" s="30"/>
      <c r="I159" s="27"/>
      <c r="J159" s="8"/>
      <c r="L159" s="8"/>
      <c r="M159" s="27"/>
      <c r="N159" s="27"/>
      <c r="O159" s="27"/>
      <c r="P159" s="27"/>
      <c r="Q159" s="27"/>
      <c r="R159" s="5"/>
    </row>
    <row r="160" spans="1:18" x14ac:dyDescent="0.2">
      <c r="A160" s="26"/>
      <c r="B160" s="26"/>
      <c r="C160" s="27"/>
      <c r="D160" s="28"/>
      <c r="E160" s="27"/>
      <c r="F160" s="27"/>
      <c r="G160" s="29"/>
      <c r="H160" s="30"/>
      <c r="I160" s="27"/>
      <c r="J160" s="8"/>
      <c r="L160" s="8"/>
      <c r="M160" s="27"/>
      <c r="N160" s="27"/>
      <c r="O160" s="27"/>
      <c r="P160" s="27"/>
      <c r="Q160" s="27"/>
      <c r="R160" s="5"/>
    </row>
    <row r="161" spans="1:18" x14ac:dyDescent="0.2">
      <c r="A161" s="26"/>
      <c r="B161" s="26"/>
      <c r="C161" s="27"/>
      <c r="D161" s="28"/>
      <c r="E161" s="27"/>
      <c r="F161" s="27"/>
      <c r="G161" s="29"/>
      <c r="H161" s="30"/>
      <c r="I161" s="27"/>
      <c r="J161" s="8"/>
      <c r="L161" s="8"/>
      <c r="M161" s="27"/>
      <c r="N161" s="27"/>
      <c r="O161" s="27"/>
      <c r="P161" s="27"/>
      <c r="Q161" s="27"/>
      <c r="R161" s="5"/>
    </row>
    <row r="162" spans="1:18" x14ac:dyDescent="0.2">
      <c r="A162" s="26"/>
      <c r="B162" s="26"/>
      <c r="C162" s="27"/>
      <c r="D162" s="28"/>
      <c r="E162" s="27"/>
      <c r="F162" s="27"/>
      <c r="G162" s="29"/>
      <c r="H162" s="30"/>
      <c r="I162" s="27"/>
      <c r="J162" s="8"/>
      <c r="L162" s="8"/>
      <c r="M162" s="27"/>
      <c r="N162" s="27"/>
      <c r="O162" s="27"/>
      <c r="P162" s="27"/>
      <c r="Q162" s="27"/>
      <c r="R162" s="5"/>
    </row>
    <row r="163" spans="1:18" x14ac:dyDescent="0.2">
      <c r="A163" s="26"/>
      <c r="B163" s="26"/>
      <c r="C163" s="27"/>
      <c r="D163" s="28"/>
      <c r="E163" s="27"/>
      <c r="F163" s="27"/>
      <c r="G163" s="29"/>
      <c r="H163" s="30"/>
      <c r="I163" s="27"/>
      <c r="J163" s="8"/>
      <c r="L163" s="8"/>
      <c r="M163" s="27"/>
      <c r="N163" s="27"/>
      <c r="O163" s="27"/>
      <c r="P163" s="27"/>
      <c r="Q163" s="27"/>
      <c r="R163" s="5"/>
    </row>
    <row r="164" spans="1:18" x14ac:dyDescent="0.2">
      <c r="A164" s="6"/>
      <c r="B164" s="6"/>
      <c r="H164" s="10"/>
      <c r="J164" s="8"/>
      <c r="L164" s="8"/>
      <c r="M164" s="27"/>
      <c r="N164" s="27"/>
      <c r="O164" s="27"/>
      <c r="P164" s="27"/>
      <c r="Q164" s="27"/>
      <c r="R164" s="5"/>
    </row>
    <row r="165" spans="1:18" x14ac:dyDescent="0.2">
      <c r="H165" s="10"/>
      <c r="J165" s="8"/>
      <c r="L165" s="8"/>
      <c r="M165" s="27"/>
      <c r="N165" s="27"/>
      <c r="O165" s="27"/>
      <c r="P165" s="27"/>
      <c r="Q165" s="27"/>
      <c r="R165" s="5"/>
    </row>
    <row r="166" spans="1:18" x14ac:dyDescent="0.2">
      <c r="H166" s="10"/>
      <c r="I166" s="23"/>
      <c r="J166" s="8"/>
      <c r="L166" s="8"/>
      <c r="M166" s="27"/>
      <c r="N166" s="27"/>
      <c r="O166" s="27"/>
      <c r="P166" s="27"/>
      <c r="Q166" s="27"/>
      <c r="R166" s="5"/>
    </row>
    <row r="167" spans="1:18" x14ac:dyDescent="0.2">
      <c r="A167" s="26"/>
      <c r="B167" s="26"/>
      <c r="C167" s="27"/>
      <c r="D167" s="28"/>
      <c r="E167" s="27"/>
      <c r="F167" s="27"/>
      <c r="G167" s="29"/>
      <c r="H167" s="30"/>
      <c r="I167" s="27"/>
      <c r="J167" s="8"/>
      <c r="L167" s="8"/>
      <c r="M167" s="27"/>
      <c r="N167" s="27"/>
      <c r="O167" s="27"/>
      <c r="P167" s="27"/>
      <c r="Q167" s="27"/>
      <c r="R167" s="5"/>
    </row>
    <row r="168" spans="1:18" x14ac:dyDescent="0.2">
      <c r="A168" s="26"/>
      <c r="B168" s="26"/>
      <c r="C168" s="27"/>
      <c r="D168" s="28"/>
      <c r="E168" s="27"/>
      <c r="F168" s="27"/>
      <c r="G168" s="29"/>
      <c r="H168" s="30"/>
      <c r="I168" s="27"/>
      <c r="J168" s="8"/>
      <c r="L168" s="8"/>
      <c r="M168" s="27"/>
      <c r="N168" s="27"/>
      <c r="O168" s="27"/>
      <c r="P168" s="27"/>
      <c r="Q168" s="27"/>
      <c r="R168" s="5"/>
    </row>
    <row r="169" spans="1:18" x14ac:dyDescent="0.2">
      <c r="A169" s="26"/>
      <c r="B169" s="26"/>
      <c r="C169" s="27"/>
      <c r="D169" s="28"/>
      <c r="E169" s="27"/>
      <c r="F169" s="27"/>
      <c r="G169" s="29"/>
      <c r="H169" s="30"/>
      <c r="I169" s="27"/>
      <c r="J169" s="8"/>
      <c r="L169" s="8"/>
      <c r="M169" s="27"/>
      <c r="N169" s="27"/>
      <c r="O169" s="27"/>
      <c r="P169" s="27"/>
      <c r="Q169" s="27"/>
      <c r="R169" s="5"/>
    </row>
    <row r="170" spans="1:18" x14ac:dyDescent="0.2">
      <c r="A170" s="26"/>
      <c r="B170" s="26"/>
      <c r="C170" s="27"/>
      <c r="D170" s="28"/>
      <c r="E170" s="27"/>
      <c r="F170" s="27"/>
      <c r="G170" s="29"/>
      <c r="H170" s="30"/>
      <c r="I170" s="27"/>
      <c r="J170" s="8"/>
      <c r="L170" s="8"/>
      <c r="M170" s="27"/>
      <c r="N170" s="27"/>
      <c r="O170" s="27"/>
      <c r="P170" s="27"/>
      <c r="Q170" s="27"/>
      <c r="R170" s="5"/>
    </row>
    <row r="171" spans="1:18" x14ac:dyDescent="0.2">
      <c r="A171" s="26"/>
      <c r="B171" s="26"/>
      <c r="C171" s="27"/>
      <c r="D171" s="28"/>
      <c r="E171" s="27"/>
      <c r="F171" s="27"/>
      <c r="G171" s="29"/>
      <c r="H171" s="30"/>
      <c r="I171" s="27"/>
      <c r="J171" s="8"/>
      <c r="L171" s="8"/>
      <c r="M171" s="27"/>
      <c r="N171" s="27"/>
      <c r="O171" s="27"/>
      <c r="P171" s="27"/>
      <c r="Q171" s="27"/>
      <c r="R171" s="5"/>
    </row>
    <row r="172" spans="1:18" x14ac:dyDescent="0.2">
      <c r="A172" s="26"/>
      <c r="B172" s="26"/>
      <c r="C172" s="27"/>
      <c r="D172" s="28"/>
      <c r="E172" s="27"/>
      <c r="F172" s="27"/>
      <c r="G172" s="29"/>
      <c r="H172" s="30"/>
      <c r="I172" s="27"/>
      <c r="J172" s="8"/>
      <c r="L172" s="8"/>
      <c r="M172" s="27"/>
      <c r="N172" s="27"/>
      <c r="O172" s="27"/>
      <c r="P172" s="27"/>
      <c r="Q172" s="27"/>
      <c r="R172" s="5"/>
    </row>
    <row r="173" spans="1:18" x14ac:dyDescent="0.2">
      <c r="A173" s="26"/>
      <c r="B173" s="26"/>
      <c r="C173" s="27"/>
      <c r="D173" s="28"/>
      <c r="E173" s="27"/>
      <c r="F173" s="27"/>
      <c r="G173" s="29"/>
      <c r="H173" s="30"/>
      <c r="I173" s="27"/>
      <c r="J173" s="8"/>
      <c r="L173" s="8"/>
      <c r="M173" s="27"/>
      <c r="N173" s="27"/>
      <c r="O173" s="27"/>
      <c r="P173" s="27"/>
      <c r="Q173" s="27"/>
      <c r="R173" s="5"/>
    </row>
    <row r="174" spans="1:18" x14ac:dyDescent="0.2">
      <c r="A174" s="6"/>
      <c r="B174" s="6"/>
      <c r="H174" s="10"/>
      <c r="J174" s="8"/>
      <c r="L174" s="8"/>
      <c r="M174" s="27"/>
      <c r="N174" s="27"/>
      <c r="O174" s="27"/>
      <c r="P174" s="27"/>
      <c r="Q174" s="27"/>
      <c r="R174" s="5"/>
    </row>
    <row r="175" spans="1:18" x14ac:dyDescent="0.2">
      <c r="A175" s="6"/>
      <c r="B175" s="6"/>
      <c r="H175" s="10"/>
      <c r="J175" s="8"/>
      <c r="L175" s="8"/>
      <c r="M175" s="27"/>
      <c r="N175" s="27"/>
      <c r="O175" s="27"/>
      <c r="P175" s="27"/>
      <c r="Q175" s="27"/>
      <c r="R175" s="5"/>
    </row>
    <row r="176" spans="1:18" x14ac:dyDescent="0.2">
      <c r="A176" s="6"/>
      <c r="B176" s="6"/>
      <c r="H176" s="10"/>
      <c r="J176" s="8"/>
      <c r="L176" s="8"/>
      <c r="M176" s="27"/>
      <c r="N176" s="27"/>
      <c r="O176" s="27"/>
      <c r="P176" s="27"/>
      <c r="Q176" s="27"/>
      <c r="R176" s="5"/>
    </row>
    <row r="177" spans="1:18" x14ac:dyDescent="0.2">
      <c r="A177" s="6"/>
      <c r="B177" s="6"/>
      <c r="H177" s="10"/>
      <c r="J177" s="8"/>
      <c r="L177" s="8"/>
      <c r="M177" s="27"/>
      <c r="N177" s="27"/>
      <c r="O177" s="27"/>
      <c r="P177" s="27"/>
      <c r="Q177" s="27"/>
      <c r="R177" s="5"/>
    </row>
    <row r="178" spans="1:18" x14ac:dyDescent="0.2">
      <c r="A178" s="7"/>
      <c r="B178" s="7"/>
      <c r="H178" s="10"/>
      <c r="J178" s="8"/>
      <c r="L178" s="8"/>
      <c r="M178" s="27"/>
      <c r="N178" s="27"/>
      <c r="O178" s="27"/>
      <c r="P178" s="27"/>
      <c r="Q178" s="27"/>
      <c r="R178" s="5"/>
    </row>
    <row r="179" spans="1:18" x14ac:dyDescent="0.2">
      <c r="H179" s="10"/>
      <c r="I179" s="23"/>
      <c r="J179" s="8"/>
      <c r="L179" s="8"/>
      <c r="M179" s="27"/>
      <c r="N179" s="27"/>
      <c r="O179" s="27"/>
      <c r="P179" s="27"/>
      <c r="Q179" s="27"/>
      <c r="R179" s="5"/>
    </row>
    <row r="180" spans="1:18" x14ac:dyDescent="0.2">
      <c r="H180" s="10"/>
      <c r="I180" s="23"/>
      <c r="J180" s="8"/>
      <c r="L180" s="8"/>
      <c r="M180" s="27"/>
      <c r="N180" s="27"/>
      <c r="O180" s="27"/>
      <c r="P180" s="27"/>
      <c r="Q180" s="27"/>
      <c r="R180" s="5"/>
    </row>
    <row r="181" spans="1:18" x14ac:dyDescent="0.2">
      <c r="H181" s="10"/>
      <c r="I181" s="23"/>
      <c r="J181" s="8"/>
      <c r="L181" s="8"/>
      <c r="M181" s="27"/>
      <c r="N181" s="27"/>
      <c r="O181" s="27"/>
      <c r="P181" s="27"/>
      <c r="Q181" s="27"/>
      <c r="R181" s="5"/>
    </row>
    <row r="182" spans="1:18" x14ac:dyDescent="0.2">
      <c r="A182" s="6"/>
      <c r="B182" s="6"/>
      <c r="H182" s="10"/>
      <c r="J182" s="8"/>
      <c r="L182" s="8"/>
      <c r="M182" s="27"/>
      <c r="N182" s="27"/>
      <c r="O182" s="27"/>
      <c r="P182" s="27"/>
      <c r="Q182" s="27"/>
      <c r="R182" s="5"/>
    </row>
    <row r="183" spans="1:18" x14ac:dyDescent="0.2">
      <c r="A183" s="26"/>
      <c r="B183" s="26"/>
      <c r="C183" s="27"/>
      <c r="D183" s="28"/>
      <c r="E183" s="27"/>
      <c r="F183" s="27"/>
      <c r="G183" s="29"/>
      <c r="H183" s="30"/>
      <c r="I183" s="27"/>
      <c r="J183" s="8"/>
      <c r="L183" s="8"/>
      <c r="M183" s="27"/>
      <c r="N183" s="27"/>
      <c r="O183" s="27"/>
      <c r="P183" s="27"/>
      <c r="Q183" s="27"/>
      <c r="R183" s="5"/>
    </row>
    <row r="184" spans="1:18" x14ac:dyDescent="0.2">
      <c r="A184" s="26"/>
      <c r="B184" s="26"/>
      <c r="C184" s="27"/>
      <c r="D184" s="28"/>
      <c r="E184" s="27"/>
      <c r="F184" s="27"/>
      <c r="G184" s="29"/>
      <c r="H184" s="30"/>
      <c r="I184" s="27"/>
      <c r="J184" s="8"/>
      <c r="L184" s="8"/>
      <c r="M184" s="27"/>
      <c r="N184" s="27"/>
      <c r="O184" s="27"/>
      <c r="P184" s="27"/>
      <c r="Q184" s="27"/>
      <c r="R184" s="5"/>
    </row>
    <row r="185" spans="1:18" x14ac:dyDescent="0.2">
      <c r="A185" s="6"/>
      <c r="B185" s="6"/>
      <c r="H185" s="10"/>
      <c r="J185" s="8"/>
      <c r="L185" s="8"/>
      <c r="M185" s="27"/>
      <c r="N185" s="27"/>
      <c r="O185" s="27"/>
      <c r="P185" s="27"/>
      <c r="Q185" s="27"/>
      <c r="R185" s="5"/>
    </row>
    <row r="186" spans="1:18" x14ac:dyDescent="0.2">
      <c r="A186" s="6"/>
      <c r="B186" s="6"/>
      <c r="H186" s="10"/>
      <c r="J186" s="8"/>
      <c r="L186" s="8"/>
      <c r="M186" s="27"/>
      <c r="N186" s="27"/>
      <c r="O186" s="27"/>
      <c r="P186" s="27"/>
      <c r="Q186" s="27"/>
      <c r="R186" s="5"/>
    </row>
    <row r="187" spans="1:18" x14ac:dyDescent="0.2">
      <c r="A187" s="6"/>
      <c r="B187" s="6"/>
      <c r="H187" s="10"/>
      <c r="J187" s="8"/>
      <c r="L187" s="8"/>
      <c r="M187" s="27"/>
      <c r="N187" s="27"/>
      <c r="O187" s="27"/>
      <c r="P187" s="27"/>
      <c r="Q187" s="27"/>
      <c r="R187" s="5"/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H196" s="10"/>
      <c r="I196" s="23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7"/>
      <c r="B197" s="7"/>
      <c r="H197" s="10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JAN-2001</vt:lpstr>
      <vt:lpstr>FEB-2001</vt:lpstr>
      <vt:lpstr>MAR-2001</vt:lpstr>
      <vt:lpstr>APR-2001</vt:lpstr>
      <vt:lpstr>MAY-2001</vt:lpstr>
      <vt:lpstr>JUN-2001</vt:lpstr>
      <vt:lpstr>JUL-2001</vt:lpstr>
      <vt:lpstr>AUG-2001</vt:lpstr>
      <vt:lpstr>SEP-2001</vt:lpstr>
      <vt:lpstr>OCT-2001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2001-02-28T20:04:58Z</cp:lastPrinted>
  <dcterms:created xsi:type="dcterms:W3CDTF">2000-01-31T22:35:20Z</dcterms:created>
  <dcterms:modified xsi:type="dcterms:W3CDTF">2023-09-13T20:20:49Z</dcterms:modified>
</cp:coreProperties>
</file>