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E6BB2-83D4-4D50-B592-EC3BFCCE1903}" xr6:coauthVersionLast="47" xr6:coauthVersionMax="47" xr10:uidLastSave="{00000000-0000-0000-0000-000000000000}"/>
  <bookViews>
    <workbookView xWindow="-120" yWindow="-120" windowWidth="38640" windowHeight="15720" tabRatio="794" activeTab="1"/>
  </bookViews>
  <sheets>
    <sheet name="Gleason 2000 Exp" sheetId="1" r:id="rId1"/>
    <sheet name="Gleason 2001 Budget" sheetId="2" r:id="rId2"/>
  </sheets>
  <calcPr calcId="0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O41" i="1"/>
  <c r="Q41" i="1"/>
  <c r="R41" i="1"/>
  <c r="S41" i="1"/>
  <c r="T41" i="1"/>
  <c r="V41" i="1"/>
  <c r="O42" i="1"/>
  <c r="Q42" i="1"/>
  <c r="R42" i="1"/>
  <c r="S42" i="1"/>
  <c r="T42" i="1"/>
  <c r="V42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7" i="1"/>
  <c r="Q47" i="1"/>
  <c r="R47" i="1"/>
  <c r="S47" i="1"/>
  <c r="T47" i="1"/>
  <c r="V47" i="1"/>
  <c r="O48" i="1"/>
  <c r="Q48" i="1"/>
  <c r="R48" i="1"/>
  <c r="S48" i="1"/>
  <c r="T48" i="1"/>
  <c r="V48" i="1"/>
  <c r="O49" i="1"/>
  <c r="Q49" i="1"/>
  <c r="R49" i="1"/>
  <c r="S49" i="1"/>
  <c r="T49" i="1"/>
  <c r="V49" i="1"/>
  <c r="O50" i="1"/>
  <c r="Q50" i="1"/>
  <c r="R50" i="1"/>
  <c r="S50" i="1"/>
  <c r="T50" i="1"/>
  <c r="V50" i="1"/>
  <c r="O51" i="1"/>
  <c r="Q51" i="1"/>
  <c r="R51" i="1"/>
  <c r="S51" i="1"/>
  <c r="T51" i="1"/>
  <c r="V51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Q52" i="1"/>
  <c r="R52" i="1"/>
  <c r="S52" i="1"/>
  <c r="T52" i="1"/>
  <c r="V52" i="1"/>
  <c r="O55" i="1"/>
  <c r="Q55" i="1"/>
  <c r="R55" i="1"/>
  <c r="S55" i="1"/>
  <c r="T55" i="1"/>
  <c r="V55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O63" i="1"/>
  <c r="Q63" i="1"/>
  <c r="R63" i="1"/>
  <c r="S63" i="1"/>
  <c r="T63" i="1"/>
  <c r="V63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Q68" i="1"/>
  <c r="R68" i="1"/>
  <c r="S68" i="1"/>
  <c r="T68" i="1"/>
  <c r="V68" i="1"/>
  <c r="A70" i="1"/>
  <c r="A71" i="1"/>
  <c r="A73" i="1"/>
  <c r="A74" i="1"/>
  <c r="A75" i="1"/>
  <c r="O79" i="1"/>
  <c r="Q79" i="1"/>
  <c r="R79" i="1"/>
  <c r="S79" i="1"/>
  <c r="T79" i="1"/>
  <c r="V79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O111" i="1"/>
  <c r="Q111" i="1"/>
  <c r="R111" i="1"/>
  <c r="S111" i="1"/>
  <c r="T111" i="1"/>
  <c r="V111" i="1"/>
  <c r="Q112" i="1"/>
  <c r="R112" i="1"/>
  <c r="S112" i="1"/>
  <c r="T112" i="1"/>
  <c r="V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O113" i="1"/>
  <c r="Q113" i="1"/>
  <c r="R113" i="1"/>
  <c r="S113" i="1"/>
  <c r="T113" i="1"/>
  <c r="V113" i="1"/>
  <c r="O116" i="1"/>
  <c r="Q116" i="1"/>
  <c r="R116" i="1"/>
  <c r="S116" i="1"/>
  <c r="T116" i="1"/>
  <c r="V116" i="1"/>
  <c r="O117" i="1"/>
  <c r="Q117" i="1"/>
  <c r="R117" i="1"/>
  <c r="S117" i="1"/>
  <c r="T117" i="1"/>
  <c r="V117" i="1"/>
  <c r="O118" i="1"/>
  <c r="Q118" i="1"/>
  <c r="R118" i="1"/>
  <c r="S118" i="1"/>
  <c r="T118" i="1"/>
  <c r="V118" i="1"/>
  <c r="O119" i="1"/>
  <c r="Q119" i="1"/>
  <c r="R119" i="1"/>
  <c r="S119" i="1"/>
  <c r="T119" i="1"/>
  <c r="V119" i="1"/>
  <c r="O120" i="1"/>
  <c r="Q120" i="1"/>
  <c r="R120" i="1"/>
  <c r="S120" i="1"/>
  <c r="T120" i="1"/>
  <c r="V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O124" i="1"/>
  <c r="Q124" i="1"/>
  <c r="R124" i="1"/>
  <c r="S124" i="1"/>
  <c r="T124" i="1"/>
  <c r="V124" i="1"/>
  <c r="O125" i="1"/>
  <c r="Q125" i="1"/>
  <c r="R125" i="1"/>
  <c r="S125" i="1"/>
  <c r="T125" i="1"/>
  <c r="V125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O127" i="1"/>
  <c r="Q127" i="1"/>
  <c r="R127" i="1"/>
  <c r="S127" i="1"/>
  <c r="T127" i="1"/>
  <c r="V127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Q129" i="1"/>
  <c r="R129" i="1"/>
  <c r="S129" i="1"/>
  <c r="T129" i="1"/>
  <c r="V129" i="1"/>
  <c r="O132" i="1"/>
  <c r="Q132" i="1"/>
  <c r="R132" i="1"/>
  <c r="S132" i="1"/>
  <c r="T132" i="1"/>
  <c r="V132" i="1"/>
  <c r="O133" i="1"/>
  <c r="Q133" i="1"/>
  <c r="R133" i="1"/>
  <c r="S133" i="1"/>
  <c r="T133" i="1"/>
  <c r="V13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Q137" i="1"/>
  <c r="R137" i="1"/>
  <c r="S137" i="1"/>
  <c r="T137" i="1"/>
  <c r="V137" i="1"/>
  <c r="A139" i="1"/>
  <c r="A140" i="1"/>
  <c r="A142" i="1"/>
  <c r="A143" i="1"/>
  <c r="A144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O189" i="1"/>
  <c r="Q189" i="1"/>
  <c r="R189" i="1"/>
  <c r="S189" i="1"/>
  <c r="T189" i="1"/>
  <c r="V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O204" i="1"/>
  <c r="Q204" i="1"/>
  <c r="R204" i="1"/>
  <c r="S204" i="1"/>
  <c r="T204" i="1"/>
  <c r="V204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O206" i="1"/>
  <c r="Q206" i="1"/>
  <c r="R206" i="1"/>
  <c r="S206" i="1"/>
  <c r="T206" i="1"/>
  <c r="V206" i="1"/>
  <c r="A5" i="2"/>
  <c r="A6" i="2"/>
  <c r="O9" i="2"/>
  <c r="S9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Q43" i="2"/>
  <c r="S43" i="2"/>
  <c r="O46" i="2"/>
  <c r="S46" i="2"/>
  <c r="O47" i="2"/>
  <c r="S47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Q49" i="2"/>
  <c r="S49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Q51" i="2"/>
  <c r="S51" i="2"/>
  <c r="B54" i="2"/>
  <c r="C54" i="2"/>
  <c r="D54" i="2"/>
  <c r="E54" i="2"/>
  <c r="F54" i="2"/>
  <c r="G54" i="2"/>
  <c r="H54" i="2"/>
  <c r="I54" i="2"/>
  <c r="J54" i="2"/>
  <c r="K54" i="2"/>
  <c r="L54" i="2"/>
  <c r="M54" i="2"/>
  <c r="O54" i="2"/>
  <c r="S54" i="2"/>
  <c r="B55" i="2"/>
  <c r="C55" i="2"/>
  <c r="D55" i="2"/>
  <c r="E55" i="2"/>
  <c r="F55" i="2"/>
  <c r="G55" i="2"/>
  <c r="H55" i="2"/>
  <c r="I55" i="2"/>
  <c r="J55" i="2"/>
  <c r="K55" i="2"/>
  <c r="L55" i="2"/>
  <c r="M55" i="2"/>
  <c r="O55" i="2"/>
  <c r="S55" i="2"/>
  <c r="O56" i="2"/>
  <c r="S56" i="2"/>
  <c r="O57" i="2"/>
  <c r="S57" i="2"/>
  <c r="O58" i="2"/>
  <c r="S58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Q59" i="2"/>
  <c r="S59" i="2"/>
  <c r="B62" i="2"/>
  <c r="C62" i="2"/>
  <c r="D62" i="2"/>
  <c r="E62" i="2"/>
  <c r="F62" i="2"/>
  <c r="G62" i="2"/>
  <c r="H62" i="2"/>
  <c r="I62" i="2"/>
  <c r="J62" i="2"/>
  <c r="K62" i="2"/>
  <c r="L62" i="2"/>
  <c r="M62" i="2"/>
  <c r="O62" i="2"/>
  <c r="S62" i="2"/>
  <c r="O63" i="2"/>
  <c r="S63" i="2"/>
  <c r="O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Q67" i="2"/>
  <c r="S67" i="2"/>
</calcChain>
</file>

<file path=xl/sharedStrings.xml><?xml version="1.0" encoding="utf-8"?>
<sst xmlns="http://schemas.openxmlformats.org/spreadsheetml/2006/main" count="279" uniqueCount="79">
  <si>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</si>
  <si>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</si>
  <si>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</si>
  <si>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</si>
  <si>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</si>
  <si>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</si>
  <si>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</si>
  <si>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</si>
  <si>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</si>
  <si>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</si>
  <si>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</si>
  <si>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</si>
  <si>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</si>
  <si>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</si>
  <si>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</si>
  <si>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</si>
  <si>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</si>
  <si>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</si>
  <si>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</si>
  <si>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</si>
  <si>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</si>
  <si>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</si>
  <si>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</si>
  <si>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</si>
  <si>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</si>
  <si>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</si>
  <si>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</si>
  <si>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</si>
  <si>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</si>
  <si>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</si>
  <si>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</si>
  <si>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</si>
  <si>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</si>
  <si>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</si>
  <si>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</si>
  <si>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GENCO - Gleason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</si>
  <si>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</si>
  <si>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</si>
  <si>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</si>
  <si>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</si>
  <si>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</si>
  <si>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</si>
  <si>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</si>
  <si>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</si>
  <si>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</si>
  <si>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</si>
  <si>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</si>
  <si>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</si>
  <si>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</si>
  <si>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</si>
  <si>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</si>
  <si>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</si>
  <si>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</si>
  <si>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</si>
  <si>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</si>
  <si>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</si>
  <si>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</si>
  <si>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</si>
  <si>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</si>
  <si>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</si>
  <si>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</si>
  <si>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</si>
  <si>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</si>
  <si>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</si>
  <si>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Gleason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</si>
  <si>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</si>
  <si>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</si>
  <si>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</si>
  <si>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</si>
  <si>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</si>
  <si>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</si>
  <si>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</si>
  <si>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</si>
  <si>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</si>
  <si>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</si>
  <si>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</si>
  <si>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Subtotal Fixed O&amp;M</t>
  </si>
  <si>
    <t>Spare Parts Useage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</si>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</sst>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1" fillId="0" borderId="0" xfId="1" applyNumberFormat="1" applyFont="1"/>
    <xf numFmtId="165" fontId="0" fillId="0" borderId="0" xfId="1" applyNumberFormat="1" applyFont="1" applyFill="1"/>
    <xf numFmtId="165" fontId="10" fillId="0" borderId="0" xfId="1" applyNumberFormat="1" applyFont="1" applyAlignment="1">
      <alignment horizontal="center"/>
    </xf>
    <xf numFmtId="165" fontId="9" fillId="0" borderId="0" xfId="1" applyNumberFormat="1" applyFont="1"/>
    <xf numFmtId="165" fontId="11" fillId="0" borderId="0" xfId="1" applyNumberFormat="1" applyFont="1" applyAlignment="1">
      <alignment horizontal="center"/>
    </xf>
    <xf numFmtId="165" fontId="2" fillId="0" borderId="0" xfId="1" applyNumberFormat="1" applyFont="1"/>
    <xf numFmtId="0" fontId="12" fillId="0" borderId="0" xfId="0" applyFont="1"/>
    <xf numFmtId="165" fontId="12" fillId="0" borderId="0" xfId="1" applyNumberFormat="1" applyFont="1"/>
    <xf numFmtId="0" fontId="3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4" fontId="7" fillId="0" borderId="0" xfId="0" applyNumberFormat="1" applyFont="1" applyAlignment="1">
      <alignment horizontal="centerContinuous"/>
    </xf>
    <xf numFmtId="165" fontId="0" fillId="0" borderId="5" xfId="1" applyNumberFormat="1" applyFont="1" applyBorder="1"/>
    <xf numFmtId="165" fontId="1" fillId="0" borderId="0" xfId="1" applyNumberFormat="1" applyBorder="1"/>
    <xf numFmtId="165" fontId="9" fillId="0" borderId="0" xfId="1" applyNumberFormat="1" applyFont="1" applyFill="1"/>
    <xf numFmtId="165" fontId="1" fillId="0" borderId="0" xfId="1" applyNumberFormat="1" applyFill="1"/>
    <xf numFmtId="165" fontId="1" fillId="0" borderId="1" xfId="1" applyNumberFormat="1" applyBorder="1"/>
    <xf numFmtId="165" fontId="1" fillId="0" borderId="3" xfId="1" applyNumberFormat="1" applyBorder="1"/>
    <xf numFmtId="165" fontId="1" fillId="0" borderId="4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7"/>
  <sheetViews>
    <sheetView zoomScale="75" zoomScaleNormal="75" workbookViewId="0">
      <pane xSplit="1" ySplit="8" topLeftCell="B180" activePane="bottomRight" state="frozen"/>
      <selection activeCell="A4" sqref="A4:V4"/>
      <selection pane="topRight" activeCell="A4" sqref="A4:V4"/>
      <selection pane="bottomLeft" activeCell="A4" sqref="A4:V4"/>
      <selection pane="bottomRight" activeCell="B9" sqref="B9"/>
    </sheetView>
  </sheetViews>
  <sheetFormatPr defaultColWidth="8.85546875" defaultRowHeight="12.75" x14ac:dyDescent="0.2"/>
  <cols>
    <col min="1" max="1" width="41.140625" customWidth="1"/>
    <col min="2" max="8" width="10.28515625" style="6" bestFit="1" customWidth="1"/>
    <col min="9" max="9" width="11.5703125" style="6" bestFit="1" customWidth="1"/>
    <col min="10" max="10" width="11.42578125" style="6" customWidth="1"/>
    <col min="11" max="13" width="10.28515625" style="6" bestFit="1" customWidth="1"/>
    <col min="14" max="14" width="0.85546875" style="6" customWidth="1"/>
    <col min="15" max="15" width="12" style="6" customWidth="1"/>
    <col min="16" max="16" width="2.7109375" style="6" customWidth="1"/>
    <col min="17" max="18" width="10.28515625" style="6" bestFit="1" customWidth="1"/>
    <col min="19" max="19" width="12.140625" style="6" customWidth="1"/>
    <col min="20" max="20" width="10.28515625" style="6" bestFit="1" customWidth="1"/>
    <col min="21" max="21" width="0.85546875" style="6" customWidth="1"/>
    <col min="22" max="22" width="11.85546875" style="6" customWidth="1"/>
    <col min="23" max="80" width="8.85546875" style="6" customWidth="1"/>
  </cols>
  <sheetData>
    <row r="1" spans="1:80" s="2" customFormat="1" ht="15.75" x14ac:dyDescent="0.2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33" t="s">
        <v>36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34">
        <v>36769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3" t="str">
        <f ca="1">CELL("filename")</f>
        <v>C:\WINNT\Profiles\gservices\Desktop\[Gleason O&amp;M.xls]Gleason 2000 Exp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4">
        <f ca="1">NOW()</f>
        <v>36805.894208564816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5" t="s">
        <v>16</v>
      </c>
      <c r="C7" s="15" t="s">
        <v>16</v>
      </c>
      <c r="D7" s="15" t="s">
        <v>16</v>
      </c>
      <c r="E7" s="15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26" t="s">
        <v>58</v>
      </c>
      <c r="K7" s="26" t="s">
        <v>17</v>
      </c>
      <c r="L7" s="26" t="s">
        <v>17</v>
      </c>
      <c r="M7" s="26" t="s">
        <v>17</v>
      </c>
      <c r="O7" s="26" t="s">
        <v>17</v>
      </c>
      <c r="Q7" s="15" t="s">
        <v>16</v>
      </c>
      <c r="R7" s="15" t="s">
        <v>16</v>
      </c>
      <c r="S7" s="26" t="s">
        <v>17</v>
      </c>
      <c r="T7" s="26" t="s">
        <v>17</v>
      </c>
      <c r="V7" s="26" t="s">
        <v>17</v>
      </c>
    </row>
    <row r="8" spans="1:80" s="9" customFormat="1" x14ac:dyDescent="0.2">
      <c r="B8" s="10">
        <v>36526</v>
      </c>
      <c r="C8" s="10">
        <v>36557</v>
      </c>
      <c r="D8" s="10">
        <v>36586</v>
      </c>
      <c r="E8" s="10">
        <v>36617</v>
      </c>
      <c r="F8" s="10">
        <v>36647</v>
      </c>
      <c r="G8" s="10">
        <v>36678</v>
      </c>
      <c r="H8" s="10">
        <v>36708</v>
      </c>
      <c r="I8" s="10">
        <v>36739</v>
      </c>
      <c r="J8" s="10">
        <v>36770</v>
      </c>
      <c r="K8" s="10">
        <v>36800</v>
      </c>
      <c r="L8" s="10">
        <v>36831</v>
      </c>
      <c r="M8" s="10">
        <v>36861</v>
      </c>
      <c r="N8" s="10"/>
      <c r="O8" s="11" t="s">
        <v>11</v>
      </c>
      <c r="P8" s="11"/>
      <c r="Q8" s="11" t="s">
        <v>12</v>
      </c>
      <c r="R8" s="11" t="s">
        <v>13</v>
      </c>
      <c r="S8" s="11" t="s">
        <v>14</v>
      </c>
      <c r="T8" s="11" t="s">
        <v>15</v>
      </c>
      <c r="U8" s="11"/>
      <c r="V8" s="11" t="s">
        <v>11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</row>
    <row r="10" spans="1:80" ht="13.5" thickBot="1" x14ac:dyDescent="0.25">
      <c r="A10" s="1" t="s">
        <v>5</v>
      </c>
      <c r="B10" s="23"/>
      <c r="C10" s="23">
        <v>92868.55</v>
      </c>
      <c r="D10" s="8">
        <v>92613</v>
      </c>
      <c r="E10" s="8">
        <v>175056.89</v>
      </c>
      <c r="F10" s="8">
        <v>159390</v>
      </c>
      <c r="G10" s="8">
        <v>157325</v>
      </c>
      <c r="H10" s="8">
        <v>112206.42</v>
      </c>
      <c r="I10" s="8">
        <v>187137.08</v>
      </c>
      <c r="J10" s="8">
        <v>106789.4</v>
      </c>
      <c r="K10" s="8">
        <v>0</v>
      </c>
      <c r="L10" s="8">
        <v>0</v>
      </c>
      <c r="M10" s="8">
        <v>0</v>
      </c>
      <c r="O10" s="8">
        <f>SUM(B10:M10)</f>
        <v>1083386.3399999999</v>
      </c>
      <c r="Q10" s="8">
        <f>SUM(B10:D10)</f>
        <v>185481.55</v>
      </c>
      <c r="R10" s="8">
        <f>SUM(E10:G10)</f>
        <v>491771.89</v>
      </c>
      <c r="S10" s="8">
        <f>SUM(H10:J10)</f>
        <v>406132.9</v>
      </c>
      <c r="T10" s="8">
        <f>SUM(K10:M10)</f>
        <v>0</v>
      </c>
      <c r="V10" s="8">
        <f>SUM(Q10:U10)</f>
        <v>1083386.3399999999</v>
      </c>
    </row>
    <row r="12" spans="1:80" x14ac:dyDescent="0.2">
      <c r="A12" s="1" t="s">
        <v>6</v>
      </c>
    </row>
    <row r="13" spans="1:80" x14ac:dyDescent="0.2">
      <c r="A13" s="16" t="s">
        <v>34</v>
      </c>
    </row>
    <row r="14" spans="1:80" x14ac:dyDescent="0.2">
      <c r="A14" s="17" t="s">
        <v>39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O14" s="6">
        <f t="shared" ref="O14:O19" si="0">SUM(B14:M14)</f>
        <v>0</v>
      </c>
      <c r="Q14" s="6">
        <f t="shared" ref="Q14:Q19" si="1">SUM(B14:D14)</f>
        <v>0</v>
      </c>
      <c r="R14" s="6">
        <f t="shared" ref="R14:R19" si="2">SUM(E14:G14)</f>
        <v>0</v>
      </c>
      <c r="S14" s="6">
        <f t="shared" ref="S14:S19" si="3">SUM(H14:J14)</f>
        <v>0</v>
      </c>
      <c r="T14" s="6">
        <f t="shared" ref="T14:T19" si="4">SUM(K14:M14)</f>
        <v>0</v>
      </c>
      <c r="V14" s="6">
        <f t="shared" ref="V14:V19" si="5">SUM(Q14:U14)</f>
        <v>0</v>
      </c>
    </row>
    <row r="15" spans="1:80" x14ac:dyDescent="0.2">
      <c r="A15" s="17" t="s">
        <v>40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O15" s="6">
        <f t="shared" si="0"/>
        <v>0</v>
      </c>
      <c r="Q15" s="6">
        <f t="shared" si="1"/>
        <v>0</v>
      </c>
      <c r="R15" s="6">
        <f t="shared" si="2"/>
        <v>0</v>
      </c>
      <c r="S15" s="6">
        <f t="shared" si="3"/>
        <v>0</v>
      </c>
      <c r="T15" s="6">
        <f t="shared" si="4"/>
        <v>0</v>
      </c>
      <c r="V15" s="6">
        <f t="shared" si="5"/>
        <v>0</v>
      </c>
    </row>
    <row r="16" spans="1:80" x14ac:dyDescent="0.2">
      <c r="A16" s="17" t="s">
        <v>41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O16" s="6">
        <f t="shared" si="0"/>
        <v>0</v>
      </c>
      <c r="Q16" s="6">
        <f t="shared" si="1"/>
        <v>0</v>
      </c>
      <c r="R16" s="6">
        <f t="shared" si="2"/>
        <v>0</v>
      </c>
      <c r="S16" s="6">
        <f t="shared" si="3"/>
        <v>0</v>
      </c>
      <c r="T16" s="6">
        <f t="shared" si="4"/>
        <v>0</v>
      </c>
      <c r="V16" s="6">
        <f t="shared" si="5"/>
        <v>0</v>
      </c>
    </row>
    <row r="17" spans="1:22" x14ac:dyDescent="0.2">
      <c r="A17" s="17" t="s">
        <v>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O17" s="6">
        <f t="shared" si="0"/>
        <v>0</v>
      </c>
      <c r="Q17" s="6">
        <f t="shared" si="1"/>
        <v>0</v>
      </c>
      <c r="R17" s="6">
        <f t="shared" si="2"/>
        <v>0</v>
      </c>
      <c r="S17" s="6">
        <f t="shared" si="3"/>
        <v>0</v>
      </c>
      <c r="T17" s="6">
        <f t="shared" si="4"/>
        <v>0</v>
      </c>
      <c r="V17" s="6">
        <f t="shared" si="5"/>
        <v>0</v>
      </c>
    </row>
    <row r="18" spans="1:22" x14ac:dyDescent="0.2">
      <c r="A18" s="17" t="s">
        <v>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O18" s="6">
        <f t="shared" si="0"/>
        <v>0</v>
      </c>
      <c r="Q18" s="6">
        <f t="shared" si="1"/>
        <v>0</v>
      </c>
      <c r="R18" s="6">
        <f t="shared" si="2"/>
        <v>0</v>
      </c>
      <c r="S18" s="6">
        <f t="shared" si="3"/>
        <v>0</v>
      </c>
      <c r="T18" s="6">
        <f t="shared" si="4"/>
        <v>0</v>
      </c>
      <c r="V18" s="6">
        <f t="shared" si="5"/>
        <v>0</v>
      </c>
    </row>
    <row r="19" spans="1:22" x14ac:dyDescent="0.2">
      <c r="A19" s="17" t="s">
        <v>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O19" s="6">
        <f t="shared" si="0"/>
        <v>0</v>
      </c>
      <c r="Q19" s="6">
        <f t="shared" si="1"/>
        <v>0</v>
      </c>
      <c r="R19" s="6">
        <f t="shared" si="2"/>
        <v>0</v>
      </c>
      <c r="S19" s="6">
        <f t="shared" si="3"/>
        <v>0</v>
      </c>
      <c r="T19" s="6">
        <f t="shared" si="4"/>
        <v>0</v>
      </c>
      <c r="V19" s="6">
        <f t="shared" si="5"/>
        <v>0</v>
      </c>
    </row>
    <row r="20" spans="1:22" x14ac:dyDescent="0.2">
      <c r="A20" s="17" t="s">
        <v>23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22"/>
      <c r="I20" s="22">
        <v>0</v>
      </c>
      <c r="J20" s="22">
        <v>0</v>
      </c>
      <c r="K20" s="22">
        <v>9862</v>
      </c>
      <c r="L20" s="22">
        <v>1972</v>
      </c>
      <c r="M20" s="22">
        <v>1973</v>
      </c>
      <c r="O20" s="6">
        <f t="shared" ref="O20:O42" si="6">SUM(B20:M20)</f>
        <v>13807</v>
      </c>
      <c r="Q20" s="6">
        <f>SUM(B20:D20)</f>
        <v>0</v>
      </c>
      <c r="R20" s="6">
        <f>SUM(E20:G20)</f>
        <v>0</v>
      </c>
      <c r="S20" s="6">
        <f>SUM(H20:J20)</f>
        <v>0</v>
      </c>
      <c r="T20" s="6">
        <f>SUM(K20:M20)</f>
        <v>13807</v>
      </c>
      <c r="V20" s="6">
        <f t="shared" ref="V20:V44" si="7">SUM(Q20:U20)</f>
        <v>13807</v>
      </c>
    </row>
    <row r="21" spans="1:22" x14ac:dyDescent="0.2">
      <c r="A21" s="17" t="s">
        <v>45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O21" s="6">
        <f t="shared" si="6"/>
        <v>0</v>
      </c>
      <c r="Q21" s="6">
        <f t="shared" ref="Q21:Q42" si="8">SUM(B21:D21)</f>
        <v>0</v>
      </c>
      <c r="R21" s="6">
        <f t="shared" ref="R21:R42" si="9">SUM(E21:G21)</f>
        <v>0</v>
      </c>
      <c r="S21" s="6">
        <f t="shared" ref="S21:S42" si="10">SUM(H21:J21)</f>
        <v>0</v>
      </c>
      <c r="T21" s="6">
        <f t="shared" ref="T21:T42" si="11">SUM(K21:M21)</f>
        <v>0</v>
      </c>
      <c r="V21" s="6">
        <f t="shared" si="7"/>
        <v>0</v>
      </c>
    </row>
    <row r="22" spans="1:22" x14ac:dyDescent="0.2">
      <c r="A22" s="17" t="s">
        <v>46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O22" s="6">
        <f t="shared" si="6"/>
        <v>0</v>
      </c>
      <c r="Q22" s="6">
        <f t="shared" si="8"/>
        <v>0</v>
      </c>
      <c r="R22" s="6">
        <f t="shared" si="9"/>
        <v>0</v>
      </c>
      <c r="S22" s="6">
        <f t="shared" si="10"/>
        <v>0</v>
      </c>
      <c r="T22" s="6">
        <f t="shared" si="11"/>
        <v>0</v>
      </c>
      <c r="V22" s="6">
        <f t="shared" si="7"/>
        <v>0</v>
      </c>
    </row>
    <row r="23" spans="1:22" x14ac:dyDescent="0.2">
      <c r="A23" s="17" t="s">
        <v>47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I23" s="6">
        <v>0</v>
      </c>
      <c r="J23" s="27">
        <v>0</v>
      </c>
      <c r="K23" s="6">
        <v>0</v>
      </c>
      <c r="L23" s="6">
        <v>0</v>
      </c>
      <c r="M23" s="6">
        <v>0</v>
      </c>
      <c r="O23" s="6">
        <f t="shared" si="6"/>
        <v>0</v>
      </c>
      <c r="Q23" s="6">
        <f t="shared" si="8"/>
        <v>0</v>
      </c>
      <c r="R23" s="6">
        <f t="shared" si="9"/>
        <v>0</v>
      </c>
      <c r="S23" s="6">
        <f t="shared" si="10"/>
        <v>0</v>
      </c>
      <c r="T23" s="6">
        <f t="shared" si="11"/>
        <v>0</v>
      </c>
      <c r="V23" s="6">
        <f t="shared" si="7"/>
        <v>0</v>
      </c>
    </row>
    <row r="24" spans="1:22" x14ac:dyDescent="0.2">
      <c r="A24" s="17" t="s">
        <v>48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I24" s="6">
        <v>0</v>
      </c>
      <c r="J24" s="27">
        <v>0</v>
      </c>
      <c r="K24" s="6">
        <v>0</v>
      </c>
      <c r="L24" s="6">
        <v>0</v>
      </c>
      <c r="M24" s="6">
        <v>0</v>
      </c>
      <c r="O24" s="6">
        <f t="shared" si="6"/>
        <v>0</v>
      </c>
      <c r="Q24" s="6">
        <f t="shared" si="8"/>
        <v>0</v>
      </c>
      <c r="R24" s="6">
        <f t="shared" si="9"/>
        <v>0</v>
      </c>
      <c r="S24" s="6">
        <f t="shared" si="10"/>
        <v>0</v>
      </c>
      <c r="T24" s="6">
        <f t="shared" si="11"/>
        <v>0</v>
      </c>
      <c r="V24" s="6">
        <f t="shared" si="7"/>
        <v>0</v>
      </c>
    </row>
    <row r="25" spans="1:22" x14ac:dyDescent="0.2">
      <c r="A25" s="17" t="s">
        <v>49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I25" s="6">
        <v>0</v>
      </c>
      <c r="J25" s="27">
        <v>0</v>
      </c>
      <c r="K25" s="6">
        <v>0</v>
      </c>
      <c r="L25" s="6">
        <v>0</v>
      </c>
      <c r="M25" s="6">
        <v>0</v>
      </c>
      <c r="O25" s="6">
        <f t="shared" si="6"/>
        <v>0</v>
      </c>
      <c r="Q25" s="6">
        <f t="shared" si="8"/>
        <v>0</v>
      </c>
      <c r="R25" s="6">
        <f t="shared" si="9"/>
        <v>0</v>
      </c>
      <c r="S25" s="6">
        <f t="shared" si="10"/>
        <v>0</v>
      </c>
      <c r="T25" s="6">
        <f t="shared" si="11"/>
        <v>0</v>
      </c>
      <c r="V25" s="6">
        <f t="shared" si="7"/>
        <v>0</v>
      </c>
    </row>
    <row r="26" spans="1:22" x14ac:dyDescent="0.2">
      <c r="A26" s="17" t="s">
        <v>25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22"/>
      <c r="I26" s="22">
        <v>0</v>
      </c>
      <c r="J26" s="27">
        <v>1475.15</v>
      </c>
      <c r="K26" s="22">
        <v>1123</v>
      </c>
      <c r="L26" s="22">
        <v>225</v>
      </c>
      <c r="M26" s="22">
        <v>224</v>
      </c>
      <c r="O26" s="6">
        <f t="shared" si="6"/>
        <v>3047.15</v>
      </c>
      <c r="Q26" s="6">
        <f t="shared" si="8"/>
        <v>0</v>
      </c>
      <c r="R26" s="6">
        <f t="shared" si="9"/>
        <v>0</v>
      </c>
      <c r="S26" s="6">
        <f t="shared" si="10"/>
        <v>1475.15</v>
      </c>
      <c r="T26" s="6">
        <f t="shared" si="11"/>
        <v>1572</v>
      </c>
      <c r="V26" s="6">
        <f t="shared" si="7"/>
        <v>3047.15</v>
      </c>
    </row>
    <row r="27" spans="1:22" x14ac:dyDescent="0.2">
      <c r="A27" s="17" t="s">
        <v>26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22"/>
      <c r="I27" s="22">
        <v>0</v>
      </c>
      <c r="J27" s="27">
        <v>0</v>
      </c>
      <c r="K27" s="22">
        <v>5964</v>
      </c>
      <c r="L27" s="22">
        <v>1193</v>
      </c>
      <c r="M27" s="22">
        <v>1193</v>
      </c>
      <c r="O27" s="6">
        <f t="shared" si="6"/>
        <v>8350</v>
      </c>
      <c r="Q27" s="6">
        <f t="shared" si="8"/>
        <v>0</v>
      </c>
      <c r="R27" s="6">
        <f t="shared" si="9"/>
        <v>0</v>
      </c>
      <c r="S27" s="6">
        <f t="shared" si="10"/>
        <v>0</v>
      </c>
      <c r="T27" s="6">
        <f t="shared" si="11"/>
        <v>8350</v>
      </c>
      <c r="V27" s="6">
        <f t="shared" si="7"/>
        <v>8350</v>
      </c>
    </row>
    <row r="28" spans="1:22" x14ac:dyDescent="0.2">
      <c r="A28" s="17" t="s">
        <v>50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I28" s="6">
        <v>0</v>
      </c>
      <c r="J28" s="27">
        <v>0</v>
      </c>
      <c r="K28" s="6">
        <v>0</v>
      </c>
      <c r="L28" s="6">
        <v>0</v>
      </c>
      <c r="M28" s="6">
        <v>0</v>
      </c>
      <c r="O28" s="6">
        <f t="shared" si="6"/>
        <v>0</v>
      </c>
      <c r="Q28" s="6">
        <f t="shared" si="8"/>
        <v>0</v>
      </c>
      <c r="R28" s="6">
        <f t="shared" si="9"/>
        <v>0</v>
      </c>
      <c r="S28" s="6">
        <f t="shared" si="10"/>
        <v>0</v>
      </c>
      <c r="T28" s="6">
        <f t="shared" si="11"/>
        <v>0</v>
      </c>
      <c r="V28" s="6">
        <f t="shared" si="7"/>
        <v>0</v>
      </c>
    </row>
    <row r="29" spans="1:22" x14ac:dyDescent="0.2">
      <c r="A29" s="17" t="s">
        <v>27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22"/>
      <c r="I29" s="22">
        <v>0</v>
      </c>
      <c r="J29" s="27">
        <v>636</v>
      </c>
      <c r="K29" s="22">
        <v>2334</v>
      </c>
      <c r="L29" s="22">
        <v>467</v>
      </c>
      <c r="M29" s="22">
        <v>467</v>
      </c>
      <c r="O29" s="6">
        <f t="shared" si="6"/>
        <v>3904</v>
      </c>
      <c r="Q29" s="6">
        <f t="shared" si="8"/>
        <v>0</v>
      </c>
      <c r="R29" s="6">
        <f t="shared" si="9"/>
        <v>0</v>
      </c>
      <c r="S29" s="6">
        <f t="shared" si="10"/>
        <v>636</v>
      </c>
      <c r="T29" s="6">
        <f t="shared" si="11"/>
        <v>3268</v>
      </c>
      <c r="V29" s="6">
        <f t="shared" si="7"/>
        <v>3904</v>
      </c>
    </row>
    <row r="30" spans="1:22" x14ac:dyDescent="0.2">
      <c r="A30" s="17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22"/>
      <c r="I30" s="22">
        <v>0</v>
      </c>
      <c r="J30" s="27">
        <v>1394.85</v>
      </c>
      <c r="K30" s="22">
        <v>2758</v>
      </c>
      <c r="L30" s="22">
        <v>1379</v>
      </c>
      <c r="M30" s="22">
        <v>1379</v>
      </c>
      <c r="O30" s="6">
        <f t="shared" si="6"/>
        <v>6910.85</v>
      </c>
      <c r="Q30" s="6">
        <f t="shared" si="8"/>
        <v>0</v>
      </c>
      <c r="R30" s="6">
        <f t="shared" si="9"/>
        <v>0</v>
      </c>
      <c r="S30" s="6">
        <f t="shared" si="10"/>
        <v>1394.85</v>
      </c>
      <c r="T30" s="6">
        <f t="shared" si="11"/>
        <v>5516</v>
      </c>
      <c r="V30" s="6">
        <f t="shared" si="7"/>
        <v>6910.85</v>
      </c>
    </row>
    <row r="31" spans="1:22" x14ac:dyDescent="0.2">
      <c r="A31" s="17" t="s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22"/>
      <c r="I31" s="22">
        <v>3000</v>
      </c>
      <c r="J31" s="27">
        <v>87688.12</v>
      </c>
      <c r="K31" s="22">
        <v>33754</v>
      </c>
      <c r="L31" s="22">
        <v>16877</v>
      </c>
      <c r="M31" s="22">
        <v>16878</v>
      </c>
      <c r="O31" s="6">
        <f t="shared" si="6"/>
        <v>158197.12</v>
      </c>
      <c r="Q31" s="6">
        <f t="shared" si="8"/>
        <v>0</v>
      </c>
      <c r="R31" s="6">
        <f t="shared" si="9"/>
        <v>0</v>
      </c>
      <c r="S31" s="6">
        <f t="shared" si="10"/>
        <v>90688.12</v>
      </c>
      <c r="T31" s="6">
        <f t="shared" si="11"/>
        <v>67509</v>
      </c>
      <c r="V31" s="6">
        <f t="shared" si="7"/>
        <v>158197.12</v>
      </c>
    </row>
    <row r="32" spans="1:22" x14ac:dyDescent="0.2">
      <c r="A32" s="17" t="s">
        <v>22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24"/>
      <c r="I32" s="24">
        <v>0</v>
      </c>
      <c r="J32" s="27">
        <v>75369.31</v>
      </c>
      <c r="K32" s="24">
        <v>126870</v>
      </c>
      <c r="L32" s="24">
        <v>63435</v>
      </c>
      <c r="M32" s="24">
        <v>63435</v>
      </c>
      <c r="O32" s="6">
        <f>SUM(B32:M32)</f>
        <v>329109.31</v>
      </c>
      <c r="Q32" s="6">
        <f t="shared" si="8"/>
        <v>0</v>
      </c>
      <c r="R32" s="6">
        <f t="shared" si="9"/>
        <v>0</v>
      </c>
      <c r="S32" s="6">
        <f t="shared" si="10"/>
        <v>75369.31</v>
      </c>
      <c r="T32" s="6">
        <f t="shared" si="11"/>
        <v>253740</v>
      </c>
      <c r="V32" s="6">
        <f t="shared" si="7"/>
        <v>329109.31</v>
      </c>
    </row>
    <row r="33" spans="1:22" x14ac:dyDescent="0.2">
      <c r="A33" s="17" t="s">
        <v>30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22"/>
      <c r="I33" s="22">
        <v>516.49</v>
      </c>
      <c r="J33" s="27">
        <v>7457.51</v>
      </c>
      <c r="K33" s="22">
        <v>3144</v>
      </c>
      <c r="L33" s="22">
        <v>1572</v>
      </c>
      <c r="M33" s="22">
        <v>1571</v>
      </c>
      <c r="O33" s="6">
        <f t="shared" si="6"/>
        <v>14261</v>
      </c>
      <c r="Q33" s="6">
        <f t="shared" si="8"/>
        <v>0</v>
      </c>
      <c r="R33" s="6">
        <f t="shared" si="9"/>
        <v>0</v>
      </c>
      <c r="S33" s="6">
        <f t="shared" si="10"/>
        <v>7974</v>
      </c>
      <c r="T33" s="6">
        <f t="shared" si="11"/>
        <v>6287</v>
      </c>
      <c r="V33" s="6">
        <f t="shared" si="7"/>
        <v>14261</v>
      </c>
    </row>
    <row r="34" spans="1:22" x14ac:dyDescent="0.2">
      <c r="A34" s="17" t="s">
        <v>51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22"/>
      <c r="I34" s="22">
        <v>0</v>
      </c>
      <c r="J34" s="27">
        <v>140</v>
      </c>
      <c r="K34" s="22">
        <v>112</v>
      </c>
      <c r="L34" s="22">
        <v>56</v>
      </c>
      <c r="M34" s="22">
        <v>58</v>
      </c>
      <c r="O34" s="6">
        <f t="shared" si="6"/>
        <v>366</v>
      </c>
      <c r="Q34" s="6">
        <f t="shared" si="8"/>
        <v>0</v>
      </c>
      <c r="R34" s="6">
        <f t="shared" si="9"/>
        <v>0</v>
      </c>
      <c r="S34" s="6">
        <f t="shared" si="10"/>
        <v>140</v>
      </c>
      <c r="T34" s="6">
        <f t="shared" si="11"/>
        <v>226</v>
      </c>
      <c r="V34" s="6">
        <f t="shared" si="7"/>
        <v>366</v>
      </c>
    </row>
    <row r="35" spans="1:22" x14ac:dyDescent="0.2">
      <c r="A35" s="17" t="s">
        <v>53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22"/>
      <c r="I35" s="22">
        <v>0</v>
      </c>
      <c r="J35" s="27">
        <v>0</v>
      </c>
      <c r="K35" s="22">
        <v>0</v>
      </c>
      <c r="L35" s="22">
        <v>0</v>
      </c>
      <c r="M35" s="22">
        <v>0</v>
      </c>
      <c r="O35" s="6">
        <f t="shared" si="6"/>
        <v>0</v>
      </c>
      <c r="Q35" s="6">
        <f t="shared" si="8"/>
        <v>0</v>
      </c>
      <c r="R35" s="6">
        <f t="shared" si="9"/>
        <v>0</v>
      </c>
      <c r="S35" s="6">
        <f t="shared" si="10"/>
        <v>0</v>
      </c>
      <c r="T35" s="6">
        <f t="shared" si="11"/>
        <v>0</v>
      </c>
      <c r="V35" s="6">
        <f t="shared" si="7"/>
        <v>0</v>
      </c>
    </row>
    <row r="36" spans="1:22" x14ac:dyDescent="0.2">
      <c r="A36" s="17" t="s">
        <v>54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22"/>
      <c r="I36" s="22">
        <v>0</v>
      </c>
      <c r="J36" s="27">
        <v>174.95</v>
      </c>
      <c r="K36" s="22">
        <v>0</v>
      </c>
      <c r="L36" s="22">
        <v>0</v>
      </c>
      <c r="M36" s="22">
        <v>0</v>
      </c>
      <c r="O36" s="6">
        <f t="shared" si="6"/>
        <v>174.95</v>
      </c>
      <c r="Q36" s="6">
        <f t="shared" si="8"/>
        <v>0</v>
      </c>
      <c r="R36" s="6">
        <f t="shared" si="9"/>
        <v>0</v>
      </c>
      <c r="S36" s="6">
        <f t="shared" si="10"/>
        <v>174.95</v>
      </c>
      <c r="T36" s="6">
        <f t="shared" si="11"/>
        <v>0</v>
      </c>
      <c r="V36" s="6">
        <f t="shared" si="7"/>
        <v>174.95</v>
      </c>
    </row>
    <row r="37" spans="1:22" x14ac:dyDescent="0.2">
      <c r="A37" s="17" t="s">
        <v>55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22"/>
      <c r="I37" s="22">
        <v>0</v>
      </c>
      <c r="J37" s="27">
        <v>0</v>
      </c>
      <c r="K37" s="22">
        <v>138</v>
      </c>
      <c r="L37" s="22">
        <v>69</v>
      </c>
      <c r="M37" s="22">
        <v>67</v>
      </c>
      <c r="O37" s="6">
        <f t="shared" si="6"/>
        <v>274</v>
      </c>
      <c r="Q37" s="6">
        <f t="shared" si="8"/>
        <v>0</v>
      </c>
      <c r="R37" s="6">
        <f t="shared" si="9"/>
        <v>0</v>
      </c>
      <c r="S37" s="6">
        <f t="shared" si="10"/>
        <v>0</v>
      </c>
      <c r="T37" s="6">
        <f t="shared" si="11"/>
        <v>274</v>
      </c>
      <c r="V37" s="6">
        <f t="shared" si="7"/>
        <v>274</v>
      </c>
    </row>
    <row r="38" spans="1:22" x14ac:dyDescent="0.2">
      <c r="A38" s="17" t="s">
        <v>56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22"/>
      <c r="I38" s="22">
        <v>0</v>
      </c>
      <c r="J38" s="27">
        <v>965.57</v>
      </c>
      <c r="K38" s="22">
        <v>1890</v>
      </c>
      <c r="L38" s="22">
        <v>945</v>
      </c>
      <c r="M38" s="22">
        <v>945</v>
      </c>
      <c r="O38" s="6">
        <f t="shared" si="6"/>
        <v>4745.57</v>
      </c>
      <c r="Q38" s="6">
        <f t="shared" si="8"/>
        <v>0</v>
      </c>
      <c r="R38" s="6">
        <f t="shared" si="9"/>
        <v>0</v>
      </c>
      <c r="S38" s="6">
        <f t="shared" si="10"/>
        <v>965.57</v>
      </c>
      <c r="T38" s="6">
        <f t="shared" si="11"/>
        <v>3780</v>
      </c>
      <c r="V38" s="6">
        <f t="shared" si="7"/>
        <v>4745.57</v>
      </c>
    </row>
    <row r="39" spans="1:22" x14ac:dyDescent="0.2">
      <c r="A39" s="17" t="s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22"/>
      <c r="I39" s="22">
        <v>0</v>
      </c>
      <c r="J39" s="27">
        <v>0</v>
      </c>
      <c r="K39" s="22">
        <v>348</v>
      </c>
      <c r="L39" s="22">
        <v>44</v>
      </c>
      <c r="M39" s="22">
        <v>44</v>
      </c>
      <c r="O39" s="6">
        <f t="shared" si="6"/>
        <v>436</v>
      </c>
      <c r="Q39" s="6">
        <f t="shared" si="8"/>
        <v>0</v>
      </c>
      <c r="R39" s="6">
        <f t="shared" si="9"/>
        <v>0</v>
      </c>
      <c r="S39" s="6">
        <f t="shared" si="10"/>
        <v>0</v>
      </c>
      <c r="T39" s="6">
        <f t="shared" si="11"/>
        <v>436</v>
      </c>
      <c r="V39" s="6">
        <f t="shared" si="7"/>
        <v>436</v>
      </c>
    </row>
    <row r="40" spans="1:22" x14ac:dyDescent="0.2">
      <c r="A40" s="17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22"/>
      <c r="I40" s="22">
        <v>0</v>
      </c>
      <c r="J40" s="27">
        <v>8512.36</v>
      </c>
      <c r="K40" s="22">
        <v>69563</v>
      </c>
      <c r="L40" s="22">
        <v>13913</v>
      </c>
      <c r="M40" s="22">
        <v>13912</v>
      </c>
      <c r="O40" s="6">
        <f t="shared" si="6"/>
        <v>105900.36</v>
      </c>
      <c r="Q40" s="6">
        <f t="shared" si="8"/>
        <v>0</v>
      </c>
      <c r="R40" s="6">
        <f t="shared" si="9"/>
        <v>0</v>
      </c>
      <c r="S40" s="6">
        <f t="shared" si="10"/>
        <v>8512.36</v>
      </c>
      <c r="T40" s="6">
        <f t="shared" si="11"/>
        <v>97388</v>
      </c>
      <c r="V40" s="6">
        <f t="shared" si="7"/>
        <v>105900.36</v>
      </c>
    </row>
    <row r="41" spans="1:22" x14ac:dyDescent="0.2">
      <c r="A41" s="17" t="s">
        <v>52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I41" s="6">
        <v>0</v>
      </c>
      <c r="J41" s="27">
        <v>0</v>
      </c>
      <c r="K41" s="6">
        <v>0</v>
      </c>
      <c r="L41" s="6">
        <v>0</v>
      </c>
      <c r="M41" s="6">
        <v>0</v>
      </c>
      <c r="O41" s="6">
        <f t="shared" si="6"/>
        <v>0</v>
      </c>
      <c r="Q41" s="6">
        <f t="shared" si="8"/>
        <v>0</v>
      </c>
      <c r="R41" s="6">
        <f t="shared" si="9"/>
        <v>0</v>
      </c>
      <c r="S41" s="6">
        <f t="shared" si="10"/>
        <v>0</v>
      </c>
      <c r="T41" s="6">
        <f t="shared" si="11"/>
        <v>0</v>
      </c>
      <c r="V41" s="6">
        <f t="shared" si="7"/>
        <v>0</v>
      </c>
    </row>
    <row r="42" spans="1:22" x14ac:dyDescent="0.2">
      <c r="A42" s="17" t="s">
        <v>33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22"/>
      <c r="I42" s="22">
        <v>0</v>
      </c>
      <c r="J42" s="27">
        <v>500</v>
      </c>
      <c r="K42" s="22">
        <v>2916</v>
      </c>
      <c r="L42" s="22">
        <v>1458</v>
      </c>
      <c r="M42" s="22">
        <v>1458</v>
      </c>
      <c r="O42" s="6">
        <f t="shared" si="6"/>
        <v>6332</v>
      </c>
      <c r="Q42" s="6">
        <f t="shared" si="8"/>
        <v>0</v>
      </c>
      <c r="R42" s="6">
        <f t="shared" si="9"/>
        <v>0</v>
      </c>
      <c r="S42" s="6">
        <f t="shared" si="10"/>
        <v>500</v>
      </c>
      <c r="T42" s="6">
        <f t="shared" si="11"/>
        <v>5832</v>
      </c>
      <c r="V42" s="6">
        <f t="shared" si="7"/>
        <v>6332</v>
      </c>
    </row>
    <row r="43" spans="1:22" x14ac:dyDescent="0.2">
      <c r="A43" s="17"/>
      <c r="Q43" s="6">
        <f>SUM(B43:D43)</f>
        <v>0</v>
      </c>
      <c r="R43" s="6">
        <f>SUM(E43:G43)</f>
        <v>0</v>
      </c>
      <c r="S43" s="6">
        <f>SUM(H43:J43)</f>
        <v>0</v>
      </c>
      <c r="T43" s="6">
        <f>SUM(K43:M43)</f>
        <v>0</v>
      </c>
      <c r="V43" s="6">
        <f t="shared" si="7"/>
        <v>0</v>
      </c>
    </row>
    <row r="44" spans="1:22" x14ac:dyDescent="0.2">
      <c r="A44" s="18" t="s">
        <v>21</v>
      </c>
      <c r="B44" s="7">
        <f t="shared" ref="B44:M44" si="12">SUM(B13:B43)</f>
        <v>0</v>
      </c>
      <c r="C44" s="7">
        <f t="shared" si="12"/>
        <v>0</v>
      </c>
      <c r="D44" s="7">
        <f t="shared" si="12"/>
        <v>0</v>
      </c>
      <c r="E44" s="7">
        <f t="shared" si="12"/>
        <v>0</v>
      </c>
      <c r="F44" s="7">
        <f t="shared" si="12"/>
        <v>0</v>
      </c>
      <c r="G44" s="7">
        <f t="shared" si="12"/>
        <v>0</v>
      </c>
      <c r="H44" s="7">
        <f t="shared" si="12"/>
        <v>0</v>
      </c>
      <c r="I44" s="7">
        <f t="shared" si="12"/>
        <v>3516.49</v>
      </c>
      <c r="J44" s="7">
        <f t="shared" si="12"/>
        <v>184313.82</v>
      </c>
      <c r="K44" s="7">
        <f t="shared" si="12"/>
        <v>260776</v>
      </c>
      <c r="L44" s="7">
        <f t="shared" si="12"/>
        <v>103605</v>
      </c>
      <c r="M44" s="7">
        <f t="shared" si="12"/>
        <v>103604</v>
      </c>
      <c r="O44" s="7">
        <f>SUM(O13:O43)</f>
        <v>655815.30999999982</v>
      </c>
      <c r="Q44" s="7">
        <f>SUM(B44:D44)</f>
        <v>0</v>
      </c>
      <c r="R44" s="7">
        <f>SUM(E44:G44)</f>
        <v>0</v>
      </c>
      <c r="S44" s="7">
        <f>SUM(H44:J44)</f>
        <v>187830.31</v>
      </c>
      <c r="T44" s="7">
        <f>SUM(K44:M44)</f>
        <v>467985</v>
      </c>
      <c r="V44" s="7">
        <f t="shared" si="7"/>
        <v>655815.31000000006</v>
      </c>
    </row>
    <row r="45" spans="1:22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O45" s="19"/>
      <c r="Q45" s="19"/>
      <c r="R45" s="19"/>
      <c r="S45" s="19"/>
      <c r="T45" s="19"/>
      <c r="V45" s="19"/>
    </row>
    <row r="46" spans="1:22" x14ac:dyDescent="0.2">
      <c r="A46" s="1" t="s">
        <v>7</v>
      </c>
    </row>
    <row r="47" spans="1:22" x14ac:dyDescent="0.2">
      <c r="A47" s="3" t="s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I47" s="6">
        <v>124055.39</v>
      </c>
      <c r="J47" s="6">
        <v>20675.900000000001</v>
      </c>
      <c r="K47" s="6">
        <v>20675.900000000001</v>
      </c>
      <c r="L47" s="6">
        <v>20675.900000000001</v>
      </c>
      <c r="M47" s="6">
        <v>20675.900000000001</v>
      </c>
      <c r="O47" s="6">
        <f>SUM(B47:M47)</f>
        <v>206758.99</v>
      </c>
      <c r="Q47" s="6">
        <f t="shared" ref="Q47:Q52" si="13">SUM(B47:D47)</f>
        <v>0</v>
      </c>
      <c r="R47" s="6">
        <f t="shared" ref="R47:R52" si="14">SUM(E47:G47)</f>
        <v>0</v>
      </c>
      <c r="S47" s="6">
        <f t="shared" ref="S47:S52" si="15">SUM(H47:J47)</f>
        <v>144731.29</v>
      </c>
      <c r="T47" s="6">
        <f t="shared" ref="T47:T52" si="16">SUM(K47:M47)</f>
        <v>62027.700000000004</v>
      </c>
      <c r="V47" s="6">
        <f t="shared" ref="V47:V52" si="17">SUM(Q47:U47)</f>
        <v>206758.99000000002</v>
      </c>
    </row>
    <row r="48" spans="1:22" x14ac:dyDescent="0.2">
      <c r="A48" s="3" t="s">
        <v>2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I48" s="6">
        <v>0</v>
      </c>
      <c r="J48" s="6">
        <v>0</v>
      </c>
      <c r="K48" s="6">
        <v>7038.333333333333</v>
      </c>
      <c r="L48" s="6">
        <v>7038.333333333333</v>
      </c>
      <c r="M48" s="6">
        <v>7038.333333333333</v>
      </c>
      <c r="O48" s="6">
        <f>SUM(B48:M48)</f>
        <v>21115</v>
      </c>
      <c r="Q48" s="6">
        <f t="shared" si="13"/>
        <v>0</v>
      </c>
      <c r="R48" s="6">
        <f t="shared" si="14"/>
        <v>0</v>
      </c>
      <c r="S48" s="6">
        <f t="shared" si="15"/>
        <v>0</v>
      </c>
      <c r="T48" s="6">
        <f t="shared" si="16"/>
        <v>21115</v>
      </c>
      <c r="V48" s="6">
        <f t="shared" si="17"/>
        <v>21115</v>
      </c>
    </row>
    <row r="49" spans="1:22" x14ac:dyDescent="0.2">
      <c r="A49" s="3" t="s">
        <v>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O49" s="6">
        <f>SUM(B49:M49)</f>
        <v>0</v>
      </c>
      <c r="Q49" s="6">
        <f t="shared" si="13"/>
        <v>0</v>
      </c>
      <c r="R49" s="6">
        <f t="shared" si="14"/>
        <v>0</v>
      </c>
      <c r="S49" s="6">
        <f t="shared" si="15"/>
        <v>0</v>
      </c>
      <c r="T49" s="6">
        <f t="shared" si="16"/>
        <v>0</v>
      </c>
      <c r="V49" s="6">
        <f t="shared" si="17"/>
        <v>0</v>
      </c>
    </row>
    <row r="50" spans="1:22" x14ac:dyDescent="0.2">
      <c r="A50" s="3" t="s">
        <v>4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1768</v>
      </c>
      <c r="K50" s="6">
        <v>0</v>
      </c>
      <c r="L50" s="6">
        <v>0</v>
      </c>
      <c r="M50" s="25">
        <v>0</v>
      </c>
      <c r="O50" s="6">
        <f>SUM(B50:M50)</f>
        <v>1768</v>
      </c>
      <c r="Q50" s="6">
        <f t="shared" si="13"/>
        <v>0</v>
      </c>
      <c r="R50" s="6">
        <f t="shared" si="14"/>
        <v>0</v>
      </c>
      <c r="S50" s="6">
        <f t="shared" si="15"/>
        <v>1768</v>
      </c>
      <c r="T50" s="6">
        <f t="shared" si="16"/>
        <v>0</v>
      </c>
      <c r="V50" s="6">
        <f t="shared" si="17"/>
        <v>1768</v>
      </c>
    </row>
    <row r="51" spans="1:22" x14ac:dyDescent="0.2">
      <c r="A51" s="3"/>
      <c r="O51" s="6">
        <f>SUM(B51:M51)</f>
        <v>0</v>
      </c>
      <c r="Q51" s="6">
        <f t="shared" si="13"/>
        <v>0</v>
      </c>
      <c r="R51" s="6">
        <f t="shared" si="14"/>
        <v>0</v>
      </c>
      <c r="S51" s="6">
        <f t="shared" si="15"/>
        <v>0</v>
      </c>
      <c r="T51" s="6">
        <f t="shared" si="16"/>
        <v>0</v>
      </c>
      <c r="V51" s="6">
        <f t="shared" si="17"/>
        <v>0</v>
      </c>
    </row>
    <row r="52" spans="1:22" x14ac:dyDescent="0.2">
      <c r="A52" s="4" t="s">
        <v>10</v>
      </c>
      <c r="B52" s="7">
        <f t="shared" ref="B52:M52" si="18">SUM(B46:B51)</f>
        <v>0</v>
      </c>
      <c r="C52" s="7">
        <f t="shared" si="18"/>
        <v>0</v>
      </c>
      <c r="D52" s="7">
        <f t="shared" si="18"/>
        <v>0</v>
      </c>
      <c r="E52" s="7">
        <f t="shared" si="18"/>
        <v>0</v>
      </c>
      <c r="F52" s="7">
        <f t="shared" si="18"/>
        <v>0</v>
      </c>
      <c r="G52" s="7">
        <f t="shared" si="18"/>
        <v>0</v>
      </c>
      <c r="H52" s="7">
        <f t="shared" si="18"/>
        <v>0</v>
      </c>
      <c r="I52" s="7">
        <f t="shared" si="18"/>
        <v>124055.39</v>
      </c>
      <c r="J52" s="7">
        <f t="shared" si="18"/>
        <v>22443.9</v>
      </c>
      <c r="K52" s="7">
        <f t="shared" si="18"/>
        <v>27714.233333333334</v>
      </c>
      <c r="L52" s="7">
        <f t="shared" si="18"/>
        <v>27714.233333333334</v>
      </c>
      <c r="M52" s="7">
        <f t="shared" si="18"/>
        <v>27714.233333333334</v>
      </c>
      <c r="O52" s="7">
        <f>SUM(O46:O51)</f>
        <v>229641.99</v>
      </c>
      <c r="Q52" s="7">
        <f t="shared" si="13"/>
        <v>0</v>
      </c>
      <c r="R52" s="7">
        <f t="shared" si="14"/>
        <v>0</v>
      </c>
      <c r="S52" s="7">
        <f t="shared" si="15"/>
        <v>146499.29</v>
      </c>
      <c r="T52" s="7">
        <f t="shared" si="16"/>
        <v>83142.7</v>
      </c>
      <c r="V52" s="7">
        <f t="shared" si="17"/>
        <v>229641.99</v>
      </c>
    </row>
    <row r="53" spans="1:22" x14ac:dyDescent="0.2">
      <c r="A53" s="3"/>
    </row>
    <row r="54" spans="1:22" x14ac:dyDescent="0.2">
      <c r="A54" s="1" t="s">
        <v>62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Q54" s="19"/>
      <c r="R54" s="19"/>
      <c r="S54" s="19"/>
      <c r="T54" s="19"/>
      <c r="V54" s="19"/>
    </row>
    <row r="55" spans="1:22" x14ac:dyDescent="0.2">
      <c r="A55" s="3" t="s">
        <v>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22"/>
      <c r="H55" s="22"/>
      <c r="I55" s="22">
        <v>30641.833333333336</v>
      </c>
      <c r="J55" s="22">
        <v>15370.833333333334</v>
      </c>
      <c r="K55" s="22">
        <v>15370.833333333334</v>
      </c>
      <c r="L55" s="22">
        <v>15370.833333333334</v>
      </c>
      <c r="M55" s="22">
        <v>15370.833333333334</v>
      </c>
      <c r="O55" s="6">
        <f>SUM(B55:M55)</f>
        <v>92125.166666666672</v>
      </c>
      <c r="Q55" s="6">
        <f>SUM(B55:D55)</f>
        <v>0</v>
      </c>
      <c r="R55" s="6">
        <f>SUM(E55:G55)</f>
        <v>0</v>
      </c>
      <c r="S55" s="6">
        <f>SUM(H55:J55)</f>
        <v>46012.666666666672</v>
      </c>
      <c r="T55" s="6">
        <f>SUM(K55:M55)</f>
        <v>46112.5</v>
      </c>
      <c r="V55" s="6">
        <f>SUM(Q55:U55)</f>
        <v>92125.166666666672</v>
      </c>
    </row>
    <row r="56" spans="1:22" x14ac:dyDescent="0.2">
      <c r="A56" s="3" t="s">
        <v>9</v>
      </c>
      <c r="B56" s="6">
        <v>0</v>
      </c>
      <c r="C56" s="6">
        <v>0</v>
      </c>
      <c r="D56" s="6">
        <v>0</v>
      </c>
      <c r="E56" s="6">
        <v>0</v>
      </c>
      <c r="F56" s="6">
        <v>100</v>
      </c>
      <c r="G56" s="6">
        <v>198.51</v>
      </c>
      <c r="H56" s="6">
        <v>0</v>
      </c>
      <c r="I56" s="6">
        <v>0</v>
      </c>
      <c r="J56" s="6">
        <v>-100</v>
      </c>
      <c r="K56" s="6">
        <v>0</v>
      </c>
      <c r="L56" s="6">
        <v>0</v>
      </c>
      <c r="M56" s="6">
        <v>0</v>
      </c>
      <c r="O56" s="6">
        <f>SUM(B56:M56)</f>
        <v>198.51</v>
      </c>
      <c r="Q56" s="6">
        <f>SUM(B56:D56)</f>
        <v>0</v>
      </c>
      <c r="R56" s="6">
        <f>SUM(E56:G56)</f>
        <v>298.51</v>
      </c>
      <c r="S56" s="6">
        <f>SUM(H56:J56)</f>
        <v>-100</v>
      </c>
      <c r="T56" s="6">
        <f>SUM(K56:M56)</f>
        <v>0</v>
      </c>
      <c r="V56" s="6">
        <f>SUM(Q56:U56)</f>
        <v>198.51</v>
      </c>
    </row>
    <row r="57" spans="1:22" x14ac:dyDescent="0.2">
      <c r="A57" s="3"/>
    </row>
    <row r="58" spans="1:22" ht="13.5" thickBot="1" x14ac:dyDescent="0.25">
      <c r="A58" s="4" t="s">
        <v>63</v>
      </c>
      <c r="B58" s="20">
        <f t="shared" ref="B58:M58" si="19">SUM(B55:B56)</f>
        <v>0</v>
      </c>
      <c r="C58" s="20">
        <f t="shared" si="19"/>
        <v>0</v>
      </c>
      <c r="D58" s="20">
        <f t="shared" si="19"/>
        <v>0</v>
      </c>
      <c r="E58" s="20">
        <f t="shared" si="19"/>
        <v>0</v>
      </c>
      <c r="F58" s="20">
        <f t="shared" si="19"/>
        <v>100</v>
      </c>
      <c r="G58" s="20">
        <f t="shared" si="19"/>
        <v>198.51</v>
      </c>
      <c r="H58" s="20">
        <f t="shared" si="19"/>
        <v>0</v>
      </c>
      <c r="I58" s="20">
        <f t="shared" si="19"/>
        <v>30641.833333333336</v>
      </c>
      <c r="J58" s="20">
        <f t="shared" si="19"/>
        <v>15270.833333333334</v>
      </c>
      <c r="K58" s="20">
        <f t="shared" si="19"/>
        <v>15370.833333333334</v>
      </c>
      <c r="L58" s="20">
        <f t="shared" si="19"/>
        <v>15370.833333333334</v>
      </c>
      <c r="M58" s="20">
        <f t="shared" si="19"/>
        <v>15370.833333333334</v>
      </c>
      <c r="N58" s="20"/>
      <c r="O58" s="20">
        <f>SUM(O55:O56)</f>
        <v>92323.676666666666</v>
      </c>
      <c r="Q58" s="20">
        <f>SUM(B58:D58)</f>
        <v>0</v>
      </c>
      <c r="R58" s="20">
        <f>SUM(E58:G58)</f>
        <v>298.51</v>
      </c>
      <c r="S58" s="20">
        <f>SUM(H58:J58)</f>
        <v>45912.666666666672</v>
      </c>
      <c r="T58" s="20">
        <f>SUM(K58:M58)</f>
        <v>46112.5</v>
      </c>
      <c r="V58" s="20">
        <f>SUM(Q58:U58)</f>
        <v>92323.676666666666</v>
      </c>
    </row>
    <row r="59" spans="1:22" x14ac:dyDescent="0.2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19"/>
      <c r="R59" s="19"/>
      <c r="S59" s="19"/>
      <c r="T59" s="19"/>
      <c r="V59" s="19"/>
    </row>
    <row r="60" spans="1:22" ht="13.5" thickBot="1" x14ac:dyDescent="0.25">
      <c r="A60" s="1" t="s">
        <v>61</v>
      </c>
      <c r="B60" s="21">
        <f t="shared" ref="B60:M60" si="20">+B10+B44+B52+B58</f>
        <v>0</v>
      </c>
      <c r="C60" s="21">
        <f t="shared" si="20"/>
        <v>92868.55</v>
      </c>
      <c r="D60" s="21">
        <f t="shared" si="20"/>
        <v>92613</v>
      </c>
      <c r="E60" s="21">
        <f t="shared" si="20"/>
        <v>175056.89</v>
      </c>
      <c r="F60" s="21">
        <f t="shared" si="20"/>
        <v>159490</v>
      </c>
      <c r="G60" s="21">
        <f t="shared" si="20"/>
        <v>157523.51</v>
      </c>
      <c r="H60" s="21">
        <f t="shared" si="20"/>
        <v>112206.42</v>
      </c>
      <c r="I60" s="21">
        <f t="shared" si="20"/>
        <v>345350.79333333328</v>
      </c>
      <c r="J60" s="21">
        <f t="shared" si="20"/>
        <v>328817.95333333331</v>
      </c>
      <c r="K60" s="21">
        <f t="shared" si="20"/>
        <v>303861.06666666665</v>
      </c>
      <c r="L60" s="21">
        <f t="shared" si="20"/>
        <v>146690.06666666668</v>
      </c>
      <c r="M60" s="21">
        <f t="shared" si="20"/>
        <v>146689.06666666668</v>
      </c>
      <c r="N60" s="21"/>
      <c r="O60" s="21">
        <f>+O10+O44+O52+O58</f>
        <v>2061167.3166666664</v>
      </c>
      <c r="Q60" s="21">
        <f>SUM(B60:D60)</f>
        <v>185481.55</v>
      </c>
      <c r="R60" s="21">
        <f>SUM(E60:G60)</f>
        <v>492070.40000000002</v>
      </c>
      <c r="S60" s="21">
        <f>SUM(H60:J60)</f>
        <v>786375.16666666651</v>
      </c>
      <c r="T60" s="21">
        <f>SUM(K60:M60)</f>
        <v>597240.19999999995</v>
      </c>
      <c r="V60" s="21">
        <f>SUM(Q60:U60)</f>
        <v>2061167.3166666664</v>
      </c>
    </row>
    <row r="61" spans="1:22" ht="13.5" thickTop="1" x14ac:dyDescent="0.2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Q61" s="19"/>
      <c r="R61" s="19"/>
      <c r="S61" s="19"/>
      <c r="T61" s="19"/>
      <c r="V61" s="19"/>
    </row>
    <row r="62" spans="1:22" x14ac:dyDescent="0.2">
      <c r="A62" s="1" t="s">
        <v>59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O62" s="19"/>
      <c r="Q62" s="19"/>
      <c r="R62" s="19"/>
      <c r="S62" s="19"/>
      <c r="T62" s="19"/>
      <c r="V62" s="19"/>
    </row>
    <row r="63" spans="1:22" x14ac:dyDescent="0.2">
      <c r="A63" s="17" t="s">
        <v>24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22"/>
      <c r="I63" s="22">
        <v>0</v>
      </c>
      <c r="J63" s="27">
        <v>23630</v>
      </c>
      <c r="K63" s="22">
        <v>39847</v>
      </c>
      <c r="L63" s="22">
        <v>7969</v>
      </c>
      <c r="M63" s="22">
        <v>7970</v>
      </c>
      <c r="O63" s="6">
        <f>SUM(B63:M63)</f>
        <v>79416</v>
      </c>
      <c r="Q63" s="6">
        <f>SUM(B63:D63)</f>
        <v>0</v>
      </c>
      <c r="R63" s="6">
        <f>SUM(E63:G63)</f>
        <v>0</v>
      </c>
      <c r="S63" s="6">
        <f>SUM(H63:J63)</f>
        <v>23630</v>
      </c>
      <c r="T63" s="6">
        <f>SUM(K63:M63)</f>
        <v>55786</v>
      </c>
      <c r="V63" s="6">
        <f>SUM(Q63:U63)</f>
        <v>79416</v>
      </c>
    </row>
    <row r="64" spans="1:22" x14ac:dyDescent="0.2">
      <c r="A64" s="17" t="s">
        <v>57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22"/>
      <c r="I64" s="22">
        <v>0</v>
      </c>
      <c r="J64" s="27">
        <v>101872.47</v>
      </c>
      <c r="K64" s="22">
        <v>24354</v>
      </c>
      <c r="L64" s="22">
        <v>12177</v>
      </c>
      <c r="M64" s="22">
        <v>12177</v>
      </c>
      <c r="O64" s="6">
        <f>SUM(B64:M64)</f>
        <v>150580.47</v>
      </c>
      <c r="Q64" s="6">
        <f>SUM(B64:D64)</f>
        <v>0</v>
      </c>
      <c r="R64" s="6">
        <f>SUM(E64:G64)</f>
        <v>0</v>
      </c>
      <c r="S64" s="6">
        <f>SUM(H64:J64)</f>
        <v>101872.47</v>
      </c>
      <c r="T64" s="6">
        <f>SUM(K64:M64)</f>
        <v>48708</v>
      </c>
      <c r="V64" s="6">
        <f>SUM(Q64:U64)</f>
        <v>150580.47</v>
      </c>
    </row>
    <row r="65" spans="1:80" x14ac:dyDescent="0.2">
      <c r="A65" s="17"/>
      <c r="H65" s="22"/>
      <c r="I65" s="22"/>
      <c r="J65" s="27"/>
      <c r="K65" s="22"/>
      <c r="L65" s="22"/>
      <c r="M65" s="22"/>
    </row>
    <row r="66" spans="1:80" x14ac:dyDescent="0.2">
      <c r="A66" s="18" t="s">
        <v>60</v>
      </c>
      <c r="B66" s="7">
        <f t="shared" ref="B66:M66" si="21">SUM(B63:B64)</f>
        <v>0</v>
      </c>
      <c r="C66" s="7">
        <f t="shared" si="21"/>
        <v>0</v>
      </c>
      <c r="D66" s="7">
        <f t="shared" si="21"/>
        <v>0</v>
      </c>
      <c r="E66" s="7">
        <f t="shared" si="21"/>
        <v>0</v>
      </c>
      <c r="F66" s="7">
        <f t="shared" si="21"/>
        <v>0</v>
      </c>
      <c r="G66" s="7">
        <f t="shared" si="21"/>
        <v>0</v>
      </c>
      <c r="H66" s="7">
        <f t="shared" si="21"/>
        <v>0</v>
      </c>
      <c r="I66" s="7">
        <f t="shared" si="21"/>
        <v>0</v>
      </c>
      <c r="J66" s="7">
        <f t="shared" si="21"/>
        <v>125502.47</v>
      </c>
      <c r="K66" s="7">
        <f t="shared" si="21"/>
        <v>64201</v>
      </c>
      <c r="L66" s="7">
        <f t="shared" si="21"/>
        <v>20146</v>
      </c>
      <c r="M66" s="7">
        <f t="shared" si="21"/>
        <v>20147</v>
      </c>
      <c r="O66" s="7">
        <f>SUM(O63:O64)</f>
        <v>229996.47</v>
      </c>
      <c r="Q66" s="7">
        <f>SUM(B66:D66)</f>
        <v>0</v>
      </c>
      <c r="R66" s="7">
        <f>SUM(E66:G66)</f>
        <v>0</v>
      </c>
      <c r="S66" s="7">
        <f>SUM(H66:J66)</f>
        <v>125502.47</v>
      </c>
      <c r="T66" s="7">
        <f>SUM(K66:M66)</f>
        <v>104494</v>
      </c>
      <c r="V66" s="7">
        <f>SUM(Q66:U66)</f>
        <v>229996.47</v>
      </c>
    </row>
    <row r="67" spans="1:80" x14ac:dyDescent="0.2">
      <c r="A67" s="1"/>
    </row>
    <row r="68" spans="1:80" ht="13.5" thickBot="1" x14ac:dyDescent="0.25">
      <c r="A68" s="1" t="s">
        <v>8</v>
      </c>
      <c r="B68" s="35">
        <f t="shared" ref="B68:M68" si="22">B60+B66</f>
        <v>0</v>
      </c>
      <c r="C68" s="35">
        <f t="shared" si="22"/>
        <v>92868.55</v>
      </c>
      <c r="D68" s="35">
        <f t="shared" si="22"/>
        <v>92613</v>
      </c>
      <c r="E68" s="35">
        <f t="shared" si="22"/>
        <v>175056.89</v>
      </c>
      <c r="F68" s="35">
        <f t="shared" si="22"/>
        <v>159490</v>
      </c>
      <c r="G68" s="35">
        <f t="shared" si="22"/>
        <v>157523.51</v>
      </c>
      <c r="H68" s="35">
        <f t="shared" si="22"/>
        <v>112206.42</v>
      </c>
      <c r="I68" s="35">
        <f t="shared" si="22"/>
        <v>345350.79333333328</v>
      </c>
      <c r="J68" s="35">
        <f t="shared" si="22"/>
        <v>454320.42333333334</v>
      </c>
      <c r="K68" s="35">
        <f t="shared" si="22"/>
        <v>368062.06666666665</v>
      </c>
      <c r="L68" s="35">
        <f t="shared" si="22"/>
        <v>166836.06666666668</v>
      </c>
      <c r="M68" s="35">
        <f t="shared" si="22"/>
        <v>166836.06666666668</v>
      </c>
      <c r="N68" s="35"/>
      <c r="O68" s="35">
        <f>O60+O66</f>
        <v>2291163.7866666666</v>
      </c>
      <c r="Q68" s="35">
        <f>SUM(B68:D68)</f>
        <v>185481.55</v>
      </c>
      <c r="R68" s="35">
        <f>SUM(E68:G68)</f>
        <v>492070.40000000002</v>
      </c>
      <c r="S68" s="35">
        <f>SUM(H68:J68)</f>
        <v>911877.6366666666</v>
      </c>
      <c r="T68" s="35">
        <f>SUM(K68:M68)</f>
        <v>701734.2</v>
      </c>
      <c r="U68" s="35"/>
      <c r="V68" s="35">
        <f>SUM(Q68:U68)</f>
        <v>2291163.7866666662</v>
      </c>
    </row>
    <row r="69" spans="1:80" ht="13.5" thickTop="1" x14ac:dyDescent="0.2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/>
      <c r="N69"/>
      <c r="O69"/>
      <c r="Q69" s="19"/>
      <c r="R69" s="19"/>
      <c r="S69" s="19"/>
      <c r="T69" s="19"/>
      <c r="V69" s="19"/>
    </row>
    <row r="70" spans="1:80" ht="15.75" x14ac:dyDescent="0.25">
      <c r="A70" s="32" t="str">
        <f>+A1</f>
        <v>GENCO - Gleason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80" ht="15.75" x14ac:dyDescent="0.25">
      <c r="A71" s="32" t="str">
        <f>+A2</f>
        <v>Expense Analysis Summary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80" ht="15.75" x14ac:dyDescent="0.25">
      <c r="A72" s="33" t="s">
        <v>37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1:80" ht="15.75" x14ac:dyDescent="0.25">
      <c r="A73" s="34">
        <f>+A4</f>
        <v>36769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80" ht="15.75" x14ac:dyDescent="0.25">
      <c r="A74" s="13" t="str">
        <f ca="1">CELL("filename")</f>
        <v>C:\WINNT\Profiles\gservices\Desktop\[Gleason O&amp;M.xls]Gleason 2000 Exp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80" ht="15.75" x14ac:dyDescent="0.25">
      <c r="A75" s="14">
        <f ca="1">NOW()</f>
        <v>36805.894208564816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80" s="30" customFormat="1" x14ac:dyDescent="0.2">
      <c r="B76" s="28" t="s">
        <v>18</v>
      </c>
      <c r="C76" s="28" t="s">
        <v>18</v>
      </c>
      <c r="D76" s="28" t="s">
        <v>18</v>
      </c>
      <c r="E76" s="28" t="s">
        <v>18</v>
      </c>
      <c r="F76" s="28" t="s">
        <v>18</v>
      </c>
      <c r="G76" s="28" t="s">
        <v>18</v>
      </c>
      <c r="H76" s="28" t="s">
        <v>18</v>
      </c>
      <c r="I76" s="28" t="s">
        <v>18</v>
      </c>
      <c r="J76" s="28" t="s">
        <v>18</v>
      </c>
      <c r="K76" s="28" t="s">
        <v>18</v>
      </c>
      <c r="L76" s="28" t="s">
        <v>18</v>
      </c>
      <c r="M76" s="28" t="s">
        <v>18</v>
      </c>
      <c r="N76" s="31"/>
      <c r="O76" s="28" t="s">
        <v>18</v>
      </c>
      <c r="P76" s="31"/>
      <c r="Q76" s="28" t="s">
        <v>18</v>
      </c>
      <c r="R76" s="28" t="s">
        <v>18</v>
      </c>
      <c r="S76" s="28" t="s">
        <v>18</v>
      </c>
      <c r="T76" s="28" t="s">
        <v>18</v>
      </c>
      <c r="U76" s="31"/>
      <c r="V76" s="28" t="s">
        <v>18</v>
      </c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 spans="1:80" x14ac:dyDescent="0.2">
      <c r="A77" s="9"/>
      <c r="B77" s="10">
        <v>36526</v>
      </c>
      <c r="C77" s="10">
        <v>36557</v>
      </c>
      <c r="D77" s="10">
        <v>36586</v>
      </c>
      <c r="E77" s="10">
        <v>36617</v>
      </c>
      <c r="F77" s="10">
        <v>36647</v>
      </c>
      <c r="G77" s="10">
        <v>36678</v>
      </c>
      <c r="H77" s="10">
        <v>36708</v>
      </c>
      <c r="I77" s="10">
        <v>36739</v>
      </c>
      <c r="J77" s="10">
        <v>36770</v>
      </c>
      <c r="K77" s="10">
        <v>36800</v>
      </c>
      <c r="L77" s="10">
        <v>36831</v>
      </c>
      <c r="M77" s="10">
        <v>36861</v>
      </c>
      <c r="N77" s="10"/>
      <c r="O77" s="11" t="s">
        <v>11</v>
      </c>
      <c r="P77" s="11"/>
      <c r="Q77" s="11" t="s">
        <v>12</v>
      </c>
      <c r="R77" s="11" t="s">
        <v>13</v>
      </c>
      <c r="S77" s="11" t="s">
        <v>14</v>
      </c>
      <c r="T77" s="11" t="s">
        <v>15</v>
      </c>
      <c r="U77" s="11"/>
      <c r="V77" s="11" t="s">
        <v>11</v>
      </c>
    </row>
    <row r="79" spans="1:80" ht="13.5" thickBot="1" x14ac:dyDescent="0.25">
      <c r="A79" s="1" t="s">
        <v>5</v>
      </c>
      <c r="B79" s="8">
        <v>166397</v>
      </c>
      <c r="C79" s="8">
        <v>179852</v>
      </c>
      <c r="D79" s="8">
        <v>199357</v>
      </c>
      <c r="E79" s="8">
        <v>152857</v>
      </c>
      <c r="F79" s="8">
        <v>115745</v>
      </c>
      <c r="G79" s="8">
        <v>30833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O79" s="8">
        <f>SUM(B79:M79)</f>
        <v>845041</v>
      </c>
      <c r="Q79" s="8">
        <f>SUM(B79:D79)</f>
        <v>545606</v>
      </c>
      <c r="R79" s="8">
        <f>SUM(E79:G79)</f>
        <v>299435</v>
      </c>
      <c r="S79" s="8">
        <f>SUM(H79:J79)</f>
        <v>0</v>
      </c>
      <c r="T79" s="8">
        <f>SUM(K79:M79)</f>
        <v>0</v>
      </c>
      <c r="V79" s="8">
        <f>SUM(Q79:U79)</f>
        <v>845041</v>
      </c>
    </row>
    <row r="81" spans="1:22" x14ac:dyDescent="0.2">
      <c r="A81" s="1" t="s">
        <v>6</v>
      </c>
    </row>
    <row r="82" spans="1:22" x14ac:dyDescent="0.2">
      <c r="A82" s="16" t="s">
        <v>34</v>
      </c>
    </row>
    <row r="83" spans="1:22" x14ac:dyDescent="0.2">
      <c r="A83" s="17" t="s">
        <v>39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O83" s="6">
        <f t="shared" ref="O83:O110" si="23">SUM(B83:M83)</f>
        <v>0</v>
      </c>
      <c r="Q83" s="6">
        <f t="shared" ref="Q83:Q111" si="24">SUM(B83:D83)</f>
        <v>0</v>
      </c>
      <c r="R83" s="6">
        <f t="shared" ref="R83:R111" si="25">SUM(E83:G83)</f>
        <v>0</v>
      </c>
      <c r="S83" s="6">
        <f t="shared" ref="S83:S111" si="26">SUM(H83:J83)</f>
        <v>0</v>
      </c>
      <c r="T83" s="6">
        <f t="shared" ref="T83:T111" si="27">SUM(K83:M83)</f>
        <v>0</v>
      </c>
      <c r="V83" s="6">
        <f t="shared" ref="V83:V111" si="28">SUM(Q83:U83)</f>
        <v>0</v>
      </c>
    </row>
    <row r="84" spans="1:22" x14ac:dyDescent="0.2">
      <c r="A84" s="17" t="s">
        <v>40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O84" s="6">
        <f t="shared" si="23"/>
        <v>0</v>
      </c>
      <c r="Q84" s="6">
        <f t="shared" si="24"/>
        <v>0</v>
      </c>
      <c r="R84" s="6">
        <f t="shared" si="25"/>
        <v>0</v>
      </c>
      <c r="S84" s="6">
        <f t="shared" si="26"/>
        <v>0</v>
      </c>
      <c r="T84" s="6">
        <f t="shared" si="27"/>
        <v>0</v>
      </c>
      <c r="V84" s="6">
        <f t="shared" si="28"/>
        <v>0</v>
      </c>
    </row>
    <row r="85" spans="1:22" x14ac:dyDescent="0.2">
      <c r="A85" s="17" t="s">
        <v>41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O85" s="6">
        <f t="shared" si="23"/>
        <v>0</v>
      </c>
      <c r="Q85" s="6">
        <f t="shared" si="24"/>
        <v>0</v>
      </c>
      <c r="R85" s="6">
        <f t="shared" si="25"/>
        <v>0</v>
      </c>
      <c r="S85" s="6">
        <f t="shared" si="26"/>
        <v>0</v>
      </c>
      <c r="T85" s="6">
        <f t="shared" si="27"/>
        <v>0</v>
      </c>
      <c r="V85" s="6">
        <f t="shared" si="28"/>
        <v>0</v>
      </c>
    </row>
    <row r="86" spans="1:22" x14ac:dyDescent="0.2">
      <c r="A86" s="17" t="s">
        <v>42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O86" s="6">
        <f t="shared" si="23"/>
        <v>0</v>
      </c>
      <c r="Q86" s="6">
        <f t="shared" si="24"/>
        <v>0</v>
      </c>
      <c r="R86" s="6">
        <f t="shared" si="25"/>
        <v>0</v>
      </c>
      <c r="S86" s="6">
        <f t="shared" si="26"/>
        <v>0</v>
      </c>
      <c r="T86" s="6">
        <f t="shared" si="27"/>
        <v>0</v>
      </c>
      <c r="V86" s="6">
        <f t="shared" si="28"/>
        <v>0</v>
      </c>
    </row>
    <row r="87" spans="1:22" x14ac:dyDescent="0.2">
      <c r="A87" s="17" t="s">
        <v>43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O87" s="6">
        <f t="shared" si="23"/>
        <v>0</v>
      </c>
      <c r="Q87" s="6">
        <f t="shared" si="24"/>
        <v>0</v>
      </c>
      <c r="R87" s="6">
        <f t="shared" si="25"/>
        <v>0</v>
      </c>
      <c r="S87" s="6">
        <f t="shared" si="26"/>
        <v>0</v>
      </c>
      <c r="T87" s="6">
        <f t="shared" si="27"/>
        <v>0</v>
      </c>
      <c r="V87" s="6">
        <f t="shared" si="28"/>
        <v>0</v>
      </c>
    </row>
    <row r="88" spans="1:22" x14ac:dyDescent="0.2">
      <c r="A88" s="17" t="s">
        <v>44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O88" s="6">
        <f t="shared" si="23"/>
        <v>0</v>
      </c>
      <c r="Q88" s="6">
        <f t="shared" si="24"/>
        <v>0</v>
      </c>
      <c r="R88" s="6">
        <f t="shared" si="25"/>
        <v>0</v>
      </c>
      <c r="S88" s="6">
        <f t="shared" si="26"/>
        <v>0</v>
      </c>
      <c r="T88" s="6">
        <f t="shared" si="27"/>
        <v>0</v>
      </c>
      <c r="V88" s="6">
        <f t="shared" si="28"/>
        <v>0</v>
      </c>
    </row>
    <row r="89" spans="1:22" x14ac:dyDescent="0.2">
      <c r="A89" s="17" t="s">
        <v>23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22">
        <v>1972</v>
      </c>
      <c r="H89" s="22">
        <v>1972</v>
      </c>
      <c r="I89" s="22">
        <v>1972</v>
      </c>
      <c r="J89" s="22">
        <v>1973</v>
      </c>
      <c r="K89" s="22">
        <v>7889</v>
      </c>
      <c r="L89" s="22">
        <v>1972</v>
      </c>
      <c r="M89" s="22">
        <v>1973</v>
      </c>
      <c r="O89" s="6">
        <f t="shared" si="23"/>
        <v>19723</v>
      </c>
      <c r="Q89" s="6">
        <f t="shared" si="24"/>
        <v>0</v>
      </c>
      <c r="R89" s="6">
        <f t="shared" si="25"/>
        <v>1972</v>
      </c>
      <c r="S89" s="6">
        <f t="shared" si="26"/>
        <v>5917</v>
      </c>
      <c r="T89" s="6">
        <f t="shared" si="27"/>
        <v>11834</v>
      </c>
      <c r="V89" s="6">
        <f t="shared" si="28"/>
        <v>19723</v>
      </c>
    </row>
    <row r="90" spans="1:22" x14ac:dyDescent="0.2">
      <c r="A90" s="17" t="s">
        <v>45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O90" s="6">
        <f t="shared" si="23"/>
        <v>0</v>
      </c>
      <c r="Q90" s="6">
        <f t="shared" si="24"/>
        <v>0</v>
      </c>
      <c r="R90" s="6">
        <f t="shared" si="25"/>
        <v>0</v>
      </c>
      <c r="S90" s="6">
        <f t="shared" si="26"/>
        <v>0</v>
      </c>
      <c r="T90" s="6">
        <f t="shared" si="27"/>
        <v>0</v>
      </c>
      <c r="V90" s="6">
        <f t="shared" si="28"/>
        <v>0</v>
      </c>
    </row>
    <row r="91" spans="1:22" x14ac:dyDescent="0.2">
      <c r="A91" s="17" t="s">
        <v>46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O91" s="6">
        <f t="shared" si="23"/>
        <v>0</v>
      </c>
      <c r="Q91" s="6">
        <f t="shared" si="24"/>
        <v>0</v>
      </c>
      <c r="R91" s="6">
        <f t="shared" si="25"/>
        <v>0</v>
      </c>
      <c r="S91" s="6">
        <f t="shared" si="26"/>
        <v>0</v>
      </c>
      <c r="T91" s="6">
        <f t="shared" si="27"/>
        <v>0</v>
      </c>
      <c r="V91" s="6">
        <f t="shared" si="28"/>
        <v>0</v>
      </c>
    </row>
    <row r="92" spans="1:22" x14ac:dyDescent="0.2">
      <c r="A92" s="17" t="s">
        <v>47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O92" s="6">
        <f t="shared" si="23"/>
        <v>0</v>
      </c>
      <c r="Q92" s="6">
        <f t="shared" si="24"/>
        <v>0</v>
      </c>
      <c r="R92" s="6">
        <f t="shared" si="25"/>
        <v>0</v>
      </c>
      <c r="S92" s="6">
        <f t="shared" si="26"/>
        <v>0</v>
      </c>
      <c r="T92" s="6">
        <f t="shared" si="27"/>
        <v>0</v>
      </c>
      <c r="V92" s="6">
        <f t="shared" si="28"/>
        <v>0</v>
      </c>
    </row>
    <row r="93" spans="1:22" x14ac:dyDescent="0.2">
      <c r="A93" s="17" t="s">
        <v>48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O93" s="6">
        <f t="shared" si="23"/>
        <v>0</v>
      </c>
      <c r="Q93" s="6">
        <f t="shared" si="24"/>
        <v>0</v>
      </c>
      <c r="R93" s="6">
        <f t="shared" si="25"/>
        <v>0</v>
      </c>
      <c r="S93" s="6">
        <f t="shared" si="26"/>
        <v>0</v>
      </c>
      <c r="T93" s="6">
        <f t="shared" si="27"/>
        <v>0</v>
      </c>
      <c r="V93" s="6">
        <f t="shared" si="28"/>
        <v>0</v>
      </c>
    </row>
    <row r="94" spans="1:22" x14ac:dyDescent="0.2">
      <c r="A94" s="17" t="s">
        <v>49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O94" s="6">
        <f t="shared" si="23"/>
        <v>0</v>
      </c>
      <c r="Q94" s="6">
        <f t="shared" si="24"/>
        <v>0</v>
      </c>
      <c r="R94" s="6">
        <f t="shared" si="25"/>
        <v>0</v>
      </c>
      <c r="S94" s="6">
        <f t="shared" si="26"/>
        <v>0</v>
      </c>
      <c r="T94" s="6">
        <f t="shared" si="27"/>
        <v>0</v>
      </c>
      <c r="V94" s="6">
        <f t="shared" si="28"/>
        <v>0</v>
      </c>
    </row>
    <row r="95" spans="1:22" x14ac:dyDescent="0.2">
      <c r="A95" s="17" t="s">
        <v>25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22">
        <v>225</v>
      </c>
      <c r="H95" s="22">
        <v>224</v>
      </c>
      <c r="I95" s="22">
        <v>225</v>
      </c>
      <c r="J95" s="22">
        <v>225</v>
      </c>
      <c r="K95" s="22">
        <v>898</v>
      </c>
      <c r="L95" s="22">
        <v>225</v>
      </c>
      <c r="M95" s="22">
        <v>224</v>
      </c>
      <c r="O95" s="6">
        <f t="shared" si="23"/>
        <v>2246</v>
      </c>
      <c r="Q95" s="6">
        <f t="shared" si="24"/>
        <v>0</v>
      </c>
      <c r="R95" s="6">
        <f t="shared" si="25"/>
        <v>225</v>
      </c>
      <c r="S95" s="6">
        <f t="shared" si="26"/>
        <v>674</v>
      </c>
      <c r="T95" s="6">
        <f t="shared" si="27"/>
        <v>1347</v>
      </c>
      <c r="V95" s="6">
        <f t="shared" si="28"/>
        <v>2246</v>
      </c>
    </row>
    <row r="96" spans="1:22" x14ac:dyDescent="0.2">
      <c r="A96" s="17" t="s">
        <v>26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22">
        <v>1193</v>
      </c>
      <c r="H96" s="22">
        <v>1193</v>
      </c>
      <c r="I96" s="22">
        <v>1193</v>
      </c>
      <c r="J96" s="22">
        <v>1193</v>
      </c>
      <c r="K96" s="22">
        <v>4771</v>
      </c>
      <c r="L96" s="22">
        <v>1193</v>
      </c>
      <c r="M96" s="22">
        <v>1193</v>
      </c>
      <c r="O96" s="6">
        <f t="shared" si="23"/>
        <v>11929</v>
      </c>
      <c r="Q96" s="6">
        <f t="shared" si="24"/>
        <v>0</v>
      </c>
      <c r="R96" s="6">
        <f t="shared" si="25"/>
        <v>1193</v>
      </c>
      <c r="S96" s="6">
        <f t="shared" si="26"/>
        <v>3579</v>
      </c>
      <c r="T96" s="6">
        <f t="shared" si="27"/>
        <v>7157</v>
      </c>
      <c r="V96" s="6">
        <f t="shared" si="28"/>
        <v>11929</v>
      </c>
    </row>
    <row r="97" spans="1:22" x14ac:dyDescent="0.2">
      <c r="A97" s="17" t="s">
        <v>50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O97" s="6">
        <f t="shared" si="23"/>
        <v>0</v>
      </c>
      <c r="Q97" s="6">
        <f t="shared" si="24"/>
        <v>0</v>
      </c>
      <c r="R97" s="6">
        <f t="shared" si="25"/>
        <v>0</v>
      </c>
      <c r="S97" s="6">
        <f t="shared" si="26"/>
        <v>0</v>
      </c>
      <c r="T97" s="6">
        <f t="shared" si="27"/>
        <v>0</v>
      </c>
      <c r="V97" s="6">
        <f t="shared" si="28"/>
        <v>0</v>
      </c>
    </row>
    <row r="98" spans="1:22" x14ac:dyDescent="0.2">
      <c r="A98" s="17" t="s">
        <v>27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22">
        <v>466</v>
      </c>
      <c r="H98" s="22">
        <v>467</v>
      </c>
      <c r="I98" s="22">
        <v>467</v>
      </c>
      <c r="J98" s="22">
        <v>466</v>
      </c>
      <c r="K98" s="22">
        <v>1867</v>
      </c>
      <c r="L98" s="22">
        <v>467</v>
      </c>
      <c r="M98" s="22">
        <v>467</v>
      </c>
      <c r="O98" s="6">
        <f t="shared" si="23"/>
        <v>4667</v>
      </c>
      <c r="Q98" s="6">
        <f t="shared" si="24"/>
        <v>0</v>
      </c>
      <c r="R98" s="6">
        <f t="shared" si="25"/>
        <v>466</v>
      </c>
      <c r="S98" s="6">
        <f t="shared" si="26"/>
        <v>1400</v>
      </c>
      <c r="T98" s="6">
        <f t="shared" si="27"/>
        <v>2801</v>
      </c>
      <c r="V98" s="6">
        <f t="shared" si="28"/>
        <v>4667</v>
      </c>
    </row>
    <row r="99" spans="1:22" x14ac:dyDescent="0.2">
      <c r="A99" s="17" t="s">
        <v>28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22">
        <v>1380</v>
      </c>
      <c r="H99" s="22">
        <v>1379</v>
      </c>
      <c r="I99" s="22">
        <v>1379</v>
      </c>
      <c r="J99" s="22">
        <v>1379</v>
      </c>
      <c r="K99" s="22">
        <v>1379</v>
      </c>
      <c r="L99" s="22">
        <v>1379</v>
      </c>
      <c r="M99" s="22">
        <v>1379</v>
      </c>
      <c r="O99" s="6">
        <f t="shared" si="23"/>
        <v>9654</v>
      </c>
      <c r="Q99" s="6">
        <f t="shared" si="24"/>
        <v>0</v>
      </c>
      <c r="R99" s="6">
        <f t="shared" si="25"/>
        <v>1380</v>
      </c>
      <c r="S99" s="6">
        <f t="shared" si="26"/>
        <v>4137</v>
      </c>
      <c r="T99" s="6">
        <f t="shared" si="27"/>
        <v>4137</v>
      </c>
      <c r="V99" s="6">
        <f t="shared" si="28"/>
        <v>9654</v>
      </c>
    </row>
    <row r="100" spans="1:22" x14ac:dyDescent="0.2">
      <c r="A100" s="17" t="s">
        <v>29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22">
        <v>16877</v>
      </c>
      <c r="H100" s="22">
        <v>16877</v>
      </c>
      <c r="I100" s="22">
        <v>16877</v>
      </c>
      <c r="J100" s="22">
        <v>16877</v>
      </c>
      <c r="K100" s="22">
        <v>16877</v>
      </c>
      <c r="L100" s="22">
        <v>16877</v>
      </c>
      <c r="M100" s="22">
        <v>16878</v>
      </c>
      <c r="O100" s="6">
        <f t="shared" si="23"/>
        <v>118140</v>
      </c>
      <c r="Q100" s="6">
        <f t="shared" si="24"/>
        <v>0</v>
      </c>
      <c r="R100" s="6">
        <f t="shared" si="25"/>
        <v>16877</v>
      </c>
      <c r="S100" s="6">
        <f t="shared" si="26"/>
        <v>50631</v>
      </c>
      <c r="T100" s="6">
        <f t="shared" si="27"/>
        <v>50632</v>
      </c>
      <c r="V100" s="6">
        <f t="shared" si="28"/>
        <v>118140</v>
      </c>
    </row>
    <row r="101" spans="1:22" x14ac:dyDescent="0.2">
      <c r="A101" s="17" t="s">
        <v>22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24">
        <v>63436</v>
      </c>
      <c r="H101" s="24">
        <v>63435</v>
      </c>
      <c r="I101" s="24">
        <v>63436</v>
      </c>
      <c r="J101" s="24">
        <v>63435</v>
      </c>
      <c r="K101" s="24">
        <v>63435</v>
      </c>
      <c r="L101" s="24">
        <v>63435</v>
      </c>
      <c r="M101" s="24">
        <v>63435</v>
      </c>
      <c r="O101" s="6">
        <f t="shared" si="23"/>
        <v>444047</v>
      </c>
      <c r="Q101" s="6">
        <f t="shared" si="24"/>
        <v>0</v>
      </c>
      <c r="R101" s="6">
        <f t="shared" si="25"/>
        <v>63436</v>
      </c>
      <c r="S101" s="6">
        <f t="shared" si="26"/>
        <v>190306</v>
      </c>
      <c r="T101" s="6">
        <f t="shared" si="27"/>
        <v>190305</v>
      </c>
      <c r="V101" s="6">
        <f t="shared" si="28"/>
        <v>444047</v>
      </c>
    </row>
    <row r="102" spans="1:22" x14ac:dyDescent="0.2">
      <c r="A102" s="17" t="s">
        <v>30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22">
        <v>1571</v>
      </c>
      <c r="H102" s="22">
        <v>1572</v>
      </c>
      <c r="I102" s="22">
        <v>1571</v>
      </c>
      <c r="J102" s="22">
        <v>1571</v>
      </c>
      <c r="K102" s="22">
        <v>1572</v>
      </c>
      <c r="L102" s="22">
        <v>1572</v>
      </c>
      <c r="M102" s="22">
        <v>1571</v>
      </c>
      <c r="O102" s="6">
        <f t="shared" si="23"/>
        <v>11000</v>
      </c>
      <c r="Q102" s="6">
        <f t="shared" si="24"/>
        <v>0</v>
      </c>
      <c r="R102" s="6">
        <f t="shared" si="25"/>
        <v>1571</v>
      </c>
      <c r="S102" s="6">
        <f t="shared" si="26"/>
        <v>4714</v>
      </c>
      <c r="T102" s="6">
        <f t="shared" si="27"/>
        <v>4715</v>
      </c>
      <c r="V102" s="6">
        <f t="shared" si="28"/>
        <v>11000</v>
      </c>
    </row>
    <row r="103" spans="1:22" x14ac:dyDescent="0.2">
      <c r="A103" s="17" t="s">
        <v>51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56</v>
      </c>
      <c r="H103" s="6">
        <v>56</v>
      </c>
      <c r="I103" s="6">
        <v>56</v>
      </c>
      <c r="J103" s="6">
        <v>56</v>
      </c>
      <c r="K103" s="6">
        <v>56</v>
      </c>
      <c r="L103" s="6">
        <v>56</v>
      </c>
      <c r="M103" s="6">
        <v>58</v>
      </c>
      <c r="O103" s="6">
        <f t="shared" si="23"/>
        <v>394</v>
      </c>
      <c r="Q103" s="6">
        <f t="shared" si="24"/>
        <v>0</v>
      </c>
      <c r="R103" s="6">
        <f t="shared" si="25"/>
        <v>56</v>
      </c>
      <c r="S103" s="6">
        <f t="shared" si="26"/>
        <v>168</v>
      </c>
      <c r="T103" s="6">
        <f t="shared" si="27"/>
        <v>170</v>
      </c>
      <c r="V103" s="6">
        <f t="shared" si="28"/>
        <v>394</v>
      </c>
    </row>
    <row r="104" spans="1:22" x14ac:dyDescent="0.2">
      <c r="A104" s="17" t="s">
        <v>53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O104" s="6">
        <f t="shared" si="23"/>
        <v>0</v>
      </c>
      <c r="Q104" s="6">
        <f t="shared" si="24"/>
        <v>0</v>
      </c>
      <c r="R104" s="6">
        <f t="shared" si="25"/>
        <v>0</v>
      </c>
      <c r="S104" s="6">
        <f t="shared" si="26"/>
        <v>0</v>
      </c>
      <c r="T104" s="6">
        <f t="shared" si="27"/>
        <v>0</v>
      </c>
      <c r="V104" s="6">
        <f t="shared" si="28"/>
        <v>0</v>
      </c>
    </row>
    <row r="105" spans="1:22" x14ac:dyDescent="0.2">
      <c r="A105" s="17" t="s">
        <v>54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O105" s="6">
        <f t="shared" si="23"/>
        <v>0</v>
      </c>
      <c r="Q105" s="6">
        <f t="shared" si="24"/>
        <v>0</v>
      </c>
      <c r="R105" s="6">
        <f t="shared" si="25"/>
        <v>0</v>
      </c>
      <c r="S105" s="6">
        <f t="shared" si="26"/>
        <v>0</v>
      </c>
      <c r="T105" s="6">
        <f t="shared" si="27"/>
        <v>0</v>
      </c>
      <c r="V105" s="6">
        <f t="shared" si="28"/>
        <v>0</v>
      </c>
    </row>
    <row r="106" spans="1:22" x14ac:dyDescent="0.2">
      <c r="A106" s="17" t="s">
        <v>55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69</v>
      </c>
      <c r="H106" s="6">
        <v>69</v>
      </c>
      <c r="I106" s="6">
        <v>69</v>
      </c>
      <c r="J106" s="6">
        <v>69</v>
      </c>
      <c r="K106" s="6">
        <v>69</v>
      </c>
      <c r="L106" s="6">
        <v>69</v>
      </c>
      <c r="M106" s="6">
        <v>67</v>
      </c>
      <c r="O106" s="6">
        <f t="shared" si="23"/>
        <v>481</v>
      </c>
      <c r="Q106" s="6">
        <f t="shared" si="24"/>
        <v>0</v>
      </c>
      <c r="R106" s="6">
        <f t="shared" si="25"/>
        <v>69</v>
      </c>
      <c r="S106" s="6">
        <f t="shared" si="26"/>
        <v>207</v>
      </c>
      <c r="T106" s="6">
        <f t="shared" si="27"/>
        <v>205</v>
      </c>
      <c r="V106" s="6">
        <f t="shared" si="28"/>
        <v>481</v>
      </c>
    </row>
    <row r="107" spans="1:22" x14ac:dyDescent="0.2">
      <c r="A107" s="17" t="s">
        <v>56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945</v>
      </c>
      <c r="H107" s="6">
        <v>945</v>
      </c>
      <c r="I107" s="6">
        <v>945</v>
      </c>
      <c r="J107" s="6">
        <v>945</v>
      </c>
      <c r="K107" s="6">
        <v>945</v>
      </c>
      <c r="L107" s="6">
        <v>945</v>
      </c>
      <c r="M107" s="6">
        <v>945</v>
      </c>
      <c r="O107" s="6">
        <f t="shared" si="23"/>
        <v>6615</v>
      </c>
      <c r="Q107" s="6">
        <f t="shared" si="24"/>
        <v>0</v>
      </c>
      <c r="R107" s="6">
        <f t="shared" si="25"/>
        <v>945</v>
      </c>
      <c r="S107" s="6">
        <f t="shared" si="26"/>
        <v>2835</v>
      </c>
      <c r="T107" s="6">
        <f t="shared" si="27"/>
        <v>2835</v>
      </c>
      <c r="V107" s="6">
        <f t="shared" si="28"/>
        <v>6615</v>
      </c>
    </row>
    <row r="108" spans="1:22" x14ac:dyDescent="0.2">
      <c r="A108" s="17" t="s">
        <v>31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22">
        <v>44</v>
      </c>
      <c r="H108" s="22">
        <v>44</v>
      </c>
      <c r="I108" s="22">
        <v>44</v>
      </c>
      <c r="J108" s="22">
        <v>44</v>
      </c>
      <c r="K108" s="22">
        <v>174</v>
      </c>
      <c r="L108" s="22">
        <v>44</v>
      </c>
      <c r="M108" s="22">
        <v>44</v>
      </c>
      <c r="O108" s="6">
        <f t="shared" si="23"/>
        <v>438</v>
      </c>
      <c r="Q108" s="6">
        <f t="shared" si="24"/>
        <v>0</v>
      </c>
      <c r="R108" s="6">
        <f t="shared" si="25"/>
        <v>44</v>
      </c>
      <c r="S108" s="6">
        <f t="shared" si="26"/>
        <v>132</v>
      </c>
      <c r="T108" s="6">
        <f t="shared" si="27"/>
        <v>262</v>
      </c>
      <c r="V108" s="6">
        <f t="shared" si="28"/>
        <v>438</v>
      </c>
    </row>
    <row r="109" spans="1:22" x14ac:dyDescent="0.2">
      <c r="A109" s="17" t="s">
        <v>32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22">
        <v>13912</v>
      </c>
      <c r="H109" s="22">
        <v>13913</v>
      </c>
      <c r="I109" s="22">
        <v>13913</v>
      </c>
      <c r="J109" s="22">
        <v>13912</v>
      </c>
      <c r="K109" s="22">
        <v>55650</v>
      </c>
      <c r="L109" s="22">
        <v>13913</v>
      </c>
      <c r="M109" s="22">
        <v>13912</v>
      </c>
      <c r="O109" s="6">
        <f t="shared" si="23"/>
        <v>139125</v>
      </c>
      <c r="Q109" s="6">
        <f t="shared" si="24"/>
        <v>0</v>
      </c>
      <c r="R109" s="6">
        <f t="shared" si="25"/>
        <v>13912</v>
      </c>
      <c r="S109" s="6">
        <f t="shared" si="26"/>
        <v>41738</v>
      </c>
      <c r="T109" s="6">
        <f t="shared" si="27"/>
        <v>83475</v>
      </c>
      <c r="V109" s="6">
        <f t="shared" si="28"/>
        <v>139125</v>
      </c>
    </row>
    <row r="110" spans="1:22" x14ac:dyDescent="0.2">
      <c r="A110" s="17" t="s">
        <v>52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O110" s="6">
        <f t="shared" si="23"/>
        <v>0</v>
      </c>
      <c r="Q110" s="6">
        <f t="shared" si="24"/>
        <v>0</v>
      </c>
      <c r="R110" s="6">
        <f t="shared" si="25"/>
        <v>0</v>
      </c>
      <c r="S110" s="6">
        <f t="shared" si="26"/>
        <v>0</v>
      </c>
      <c r="T110" s="6">
        <f t="shared" si="27"/>
        <v>0</v>
      </c>
      <c r="V110" s="6">
        <f t="shared" si="28"/>
        <v>0</v>
      </c>
    </row>
    <row r="111" spans="1:22" x14ac:dyDescent="0.2">
      <c r="A111" s="17" t="s">
        <v>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22">
        <v>1459</v>
      </c>
      <c r="H111" s="22">
        <v>1458</v>
      </c>
      <c r="I111" s="22">
        <v>1458</v>
      </c>
      <c r="J111" s="22">
        <v>1459</v>
      </c>
      <c r="K111" s="22">
        <v>1458</v>
      </c>
      <c r="L111" s="22">
        <v>1458</v>
      </c>
      <c r="M111" s="22">
        <v>1458</v>
      </c>
      <c r="O111" s="6">
        <f>SUM(B111:M111)</f>
        <v>10208</v>
      </c>
      <c r="Q111" s="6">
        <f t="shared" si="24"/>
        <v>0</v>
      </c>
      <c r="R111" s="6">
        <f t="shared" si="25"/>
        <v>1459</v>
      </c>
      <c r="S111" s="6">
        <f t="shared" si="26"/>
        <v>4375</v>
      </c>
      <c r="T111" s="6">
        <f t="shared" si="27"/>
        <v>4374</v>
      </c>
      <c r="V111" s="6">
        <f t="shared" si="28"/>
        <v>10208</v>
      </c>
    </row>
    <row r="112" spans="1:22" x14ac:dyDescent="0.2">
      <c r="A112" s="17"/>
      <c r="Q112" s="6">
        <f>SUM(B112:D112)</f>
        <v>0</v>
      </c>
      <c r="R112" s="6">
        <f>SUM(E112:G112)</f>
        <v>0</v>
      </c>
      <c r="S112" s="6">
        <f>SUM(H112:J112)</f>
        <v>0</v>
      </c>
      <c r="T112" s="6">
        <f>SUM(K112:M112)</f>
        <v>0</v>
      </c>
      <c r="V112" s="6">
        <f>SUM(Q112:U112)</f>
        <v>0</v>
      </c>
    </row>
    <row r="113" spans="1:22" x14ac:dyDescent="0.2">
      <c r="A113" s="18" t="s">
        <v>21</v>
      </c>
      <c r="B113" s="7">
        <f t="shared" ref="B113:M113" si="29">SUM(B82:B112)</f>
        <v>0</v>
      </c>
      <c r="C113" s="7">
        <f t="shared" si="29"/>
        <v>0</v>
      </c>
      <c r="D113" s="7">
        <f t="shared" si="29"/>
        <v>0</v>
      </c>
      <c r="E113" s="7">
        <f t="shared" si="29"/>
        <v>0</v>
      </c>
      <c r="F113" s="7">
        <f t="shared" si="29"/>
        <v>0</v>
      </c>
      <c r="G113" s="7">
        <f t="shared" si="29"/>
        <v>103605</v>
      </c>
      <c r="H113" s="7">
        <f t="shared" si="29"/>
        <v>103604</v>
      </c>
      <c r="I113" s="7">
        <f t="shared" si="29"/>
        <v>103605</v>
      </c>
      <c r="J113" s="7">
        <f t="shared" si="29"/>
        <v>103604</v>
      </c>
      <c r="K113" s="7">
        <f t="shared" si="29"/>
        <v>157040</v>
      </c>
      <c r="L113" s="7">
        <f t="shared" si="29"/>
        <v>103605</v>
      </c>
      <c r="M113" s="7">
        <f t="shared" si="29"/>
        <v>103604</v>
      </c>
      <c r="O113" s="7">
        <f>SUM(O82:O112)</f>
        <v>778667</v>
      </c>
      <c r="Q113" s="7">
        <f>SUM(B113:D113)</f>
        <v>0</v>
      </c>
      <c r="R113" s="7">
        <f>SUM(E113:G113)</f>
        <v>103605</v>
      </c>
      <c r="S113" s="7">
        <f>SUM(H113:J113)</f>
        <v>310813</v>
      </c>
      <c r="T113" s="7">
        <f>SUM(K113:M113)</f>
        <v>364249</v>
      </c>
      <c r="V113" s="7">
        <f>SUM(Q113:U113)</f>
        <v>778667</v>
      </c>
    </row>
    <row r="114" spans="1:22" x14ac:dyDescent="0.2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O114" s="19"/>
      <c r="Q114" s="19"/>
      <c r="R114" s="19"/>
      <c r="S114" s="19"/>
      <c r="T114" s="19"/>
      <c r="V114" s="19"/>
    </row>
    <row r="115" spans="1:22" x14ac:dyDescent="0.2">
      <c r="A115" s="1" t="s">
        <v>7</v>
      </c>
    </row>
    <row r="116" spans="1:22" x14ac:dyDescent="0.2">
      <c r="A116" s="3" t="s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17240.5</v>
      </c>
      <c r="H116" s="6">
        <v>17240.5</v>
      </c>
      <c r="I116" s="6">
        <v>17241.5</v>
      </c>
      <c r="J116" s="6">
        <v>17240.5</v>
      </c>
      <c r="K116" s="6">
        <v>17241.5</v>
      </c>
      <c r="L116" s="6">
        <v>17241.5</v>
      </c>
      <c r="M116" s="6">
        <v>17240.5</v>
      </c>
      <c r="O116" s="6">
        <f>SUM(B116:M116)</f>
        <v>120686.5</v>
      </c>
      <c r="Q116" s="6">
        <f t="shared" ref="Q116:Q121" si="30">SUM(B116:D116)</f>
        <v>0</v>
      </c>
      <c r="R116" s="6">
        <f t="shared" ref="R116:R121" si="31">SUM(E116:G116)</f>
        <v>17240.5</v>
      </c>
      <c r="S116" s="6">
        <f t="shared" ref="S116:S121" si="32">SUM(H116:J116)</f>
        <v>51722.5</v>
      </c>
      <c r="T116" s="6">
        <f t="shared" ref="T116:T121" si="33">SUM(K116:M116)</f>
        <v>51723.5</v>
      </c>
      <c r="V116" s="6">
        <f t="shared" ref="V116:V121" si="34">SUM(Q116:U116)</f>
        <v>120686.5</v>
      </c>
    </row>
    <row r="117" spans="1:22" x14ac:dyDescent="0.2">
      <c r="A117" s="3" t="s">
        <v>2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7038.333333333333</v>
      </c>
      <c r="H117" s="6">
        <v>7038.333333333333</v>
      </c>
      <c r="I117" s="6">
        <v>7038.333333333333</v>
      </c>
      <c r="J117" s="6">
        <v>7038.333333333333</v>
      </c>
      <c r="K117" s="6">
        <v>7038.333333333333</v>
      </c>
      <c r="L117" s="6">
        <v>7038.333333333333</v>
      </c>
      <c r="M117" s="6">
        <v>7038.333333333333</v>
      </c>
      <c r="O117" s="6">
        <f>SUM(B117:M117)</f>
        <v>49268.333333333336</v>
      </c>
      <c r="Q117" s="6">
        <f t="shared" si="30"/>
        <v>0</v>
      </c>
      <c r="R117" s="6">
        <f t="shared" si="31"/>
        <v>7038.333333333333</v>
      </c>
      <c r="S117" s="6">
        <f t="shared" si="32"/>
        <v>21115</v>
      </c>
      <c r="T117" s="6">
        <f t="shared" si="33"/>
        <v>21115</v>
      </c>
      <c r="V117" s="6">
        <f t="shared" si="34"/>
        <v>49268.333333333328</v>
      </c>
    </row>
    <row r="118" spans="1:22" x14ac:dyDescent="0.2">
      <c r="A118" s="3" t="s">
        <v>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2575</v>
      </c>
      <c r="H118" s="6">
        <v>2575</v>
      </c>
      <c r="I118" s="6">
        <v>2575</v>
      </c>
      <c r="J118" s="6">
        <v>2575</v>
      </c>
      <c r="K118" s="6">
        <v>2575</v>
      </c>
      <c r="L118" s="6">
        <v>2575</v>
      </c>
      <c r="M118" s="6">
        <v>2575</v>
      </c>
      <c r="O118" s="6">
        <f>SUM(B118:M118)</f>
        <v>18025</v>
      </c>
      <c r="Q118" s="6">
        <f t="shared" si="30"/>
        <v>0</v>
      </c>
      <c r="R118" s="6">
        <f t="shared" si="31"/>
        <v>2575</v>
      </c>
      <c r="S118" s="6">
        <f t="shared" si="32"/>
        <v>7725</v>
      </c>
      <c r="T118" s="6">
        <f t="shared" si="33"/>
        <v>7725</v>
      </c>
      <c r="V118" s="6">
        <f t="shared" si="34"/>
        <v>18025</v>
      </c>
    </row>
    <row r="119" spans="1:22" x14ac:dyDescent="0.2">
      <c r="A119" s="3" t="s">
        <v>4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25">
        <v>0</v>
      </c>
      <c r="O119" s="6">
        <f>SUM(B119:M119)</f>
        <v>0</v>
      </c>
      <c r="Q119" s="6">
        <f t="shared" si="30"/>
        <v>0</v>
      </c>
      <c r="R119" s="6">
        <f t="shared" si="31"/>
        <v>0</v>
      </c>
      <c r="S119" s="6">
        <f t="shared" si="32"/>
        <v>0</v>
      </c>
      <c r="T119" s="6">
        <f t="shared" si="33"/>
        <v>0</v>
      </c>
      <c r="V119" s="6">
        <f t="shared" si="34"/>
        <v>0</v>
      </c>
    </row>
    <row r="120" spans="1:22" x14ac:dyDescent="0.2">
      <c r="A120" s="3"/>
      <c r="O120" s="6">
        <f>SUM(B120:M120)</f>
        <v>0</v>
      </c>
      <c r="Q120" s="6">
        <f t="shared" si="30"/>
        <v>0</v>
      </c>
      <c r="R120" s="6">
        <f t="shared" si="31"/>
        <v>0</v>
      </c>
      <c r="S120" s="6">
        <f t="shared" si="32"/>
        <v>0</v>
      </c>
      <c r="T120" s="6">
        <f t="shared" si="33"/>
        <v>0</v>
      </c>
      <c r="V120" s="6">
        <f t="shared" si="34"/>
        <v>0</v>
      </c>
    </row>
    <row r="121" spans="1:22" x14ac:dyDescent="0.2">
      <c r="A121" s="4" t="s">
        <v>10</v>
      </c>
      <c r="B121" s="7">
        <f t="shared" ref="B121:M121" si="35">SUM(B115:B120)</f>
        <v>0</v>
      </c>
      <c r="C121" s="7">
        <f t="shared" si="35"/>
        <v>0</v>
      </c>
      <c r="D121" s="7">
        <f t="shared" si="35"/>
        <v>0</v>
      </c>
      <c r="E121" s="7">
        <f t="shared" si="35"/>
        <v>0</v>
      </c>
      <c r="F121" s="7">
        <f t="shared" si="35"/>
        <v>0</v>
      </c>
      <c r="G121" s="7">
        <f t="shared" si="35"/>
        <v>26853.833333333332</v>
      </c>
      <c r="H121" s="7">
        <f t="shared" si="35"/>
        <v>26853.833333333332</v>
      </c>
      <c r="I121" s="7">
        <f t="shared" si="35"/>
        <v>26854.833333333332</v>
      </c>
      <c r="J121" s="7">
        <f t="shared" si="35"/>
        <v>26853.833333333332</v>
      </c>
      <c r="K121" s="7">
        <f t="shared" si="35"/>
        <v>26854.833333333332</v>
      </c>
      <c r="L121" s="7">
        <f t="shared" si="35"/>
        <v>26854.833333333332</v>
      </c>
      <c r="M121" s="7">
        <f t="shared" si="35"/>
        <v>26853.833333333332</v>
      </c>
      <c r="O121" s="7">
        <f>SUM(O115:O120)</f>
        <v>187979.83333333334</v>
      </c>
      <c r="Q121" s="7">
        <f t="shared" si="30"/>
        <v>0</v>
      </c>
      <c r="R121" s="7">
        <f t="shared" si="31"/>
        <v>26853.833333333332</v>
      </c>
      <c r="S121" s="7">
        <f t="shared" si="32"/>
        <v>80562.5</v>
      </c>
      <c r="T121" s="7">
        <f t="shared" si="33"/>
        <v>80563.5</v>
      </c>
      <c r="V121" s="7">
        <f t="shared" si="34"/>
        <v>187979.83333333331</v>
      </c>
    </row>
    <row r="122" spans="1:22" x14ac:dyDescent="0.2">
      <c r="A122" s="3"/>
    </row>
    <row r="123" spans="1:22" x14ac:dyDescent="0.2">
      <c r="A123" s="1" t="s">
        <v>62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Q123" s="19"/>
      <c r="R123" s="19"/>
      <c r="S123" s="19"/>
      <c r="T123" s="19"/>
      <c r="V123" s="19"/>
    </row>
    <row r="124" spans="1:22" x14ac:dyDescent="0.2">
      <c r="A124" s="3" t="s">
        <v>1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17254.166666666668</v>
      </c>
      <c r="H124" s="6">
        <v>17254.166666666668</v>
      </c>
      <c r="I124" s="6">
        <v>17254.166666666668</v>
      </c>
      <c r="J124" s="6">
        <v>17254.166666666668</v>
      </c>
      <c r="K124" s="6">
        <v>17254.166666666668</v>
      </c>
      <c r="L124" s="6">
        <v>17254.166666666668</v>
      </c>
      <c r="M124" s="6">
        <v>17254.166666666668</v>
      </c>
      <c r="O124" s="6">
        <f>SUM(B124:M124)</f>
        <v>120779.16666666669</v>
      </c>
      <c r="Q124" s="6">
        <f>SUM(B124:D124)</f>
        <v>0</v>
      </c>
      <c r="R124" s="6">
        <f>SUM(E124:G124)</f>
        <v>17254.166666666668</v>
      </c>
      <c r="S124" s="6">
        <f>SUM(H124:J124)</f>
        <v>51762.5</v>
      </c>
      <c r="T124" s="6">
        <f>SUM(K124:M124)</f>
        <v>51762.5</v>
      </c>
      <c r="V124" s="6">
        <f>SUM(Q124:U124)</f>
        <v>120779.16666666667</v>
      </c>
    </row>
    <row r="125" spans="1:22" x14ac:dyDescent="0.2">
      <c r="A125" s="3" t="s">
        <v>9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O125" s="6">
        <f>SUM(B125:M125)</f>
        <v>0</v>
      </c>
      <c r="Q125" s="6">
        <f>SUM(B125:D125)</f>
        <v>0</v>
      </c>
      <c r="R125" s="6">
        <f>SUM(E125:G125)</f>
        <v>0</v>
      </c>
      <c r="S125" s="6">
        <f>SUM(H125:J125)</f>
        <v>0</v>
      </c>
      <c r="T125" s="6">
        <f>SUM(K125:M125)</f>
        <v>0</v>
      </c>
      <c r="V125" s="6">
        <f>SUM(Q125:U125)</f>
        <v>0</v>
      </c>
    </row>
    <row r="126" spans="1:22" x14ac:dyDescent="0.2">
      <c r="A126" s="3"/>
    </row>
    <row r="127" spans="1:22" ht="13.5" thickBot="1" x14ac:dyDescent="0.25">
      <c r="A127" s="4" t="s">
        <v>63</v>
      </c>
      <c r="B127" s="20">
        <f t="shared" ref="B127:M127" si="36">SUM(B124:B125)</f>
        <v>0</v>
      </c>
      <c r="C127" s="20">
        <f t="shared" si="36"/>
        <v>0</v>
      </c>
      <c r="D127" s="20">
        <f t="shared" si="36"/>
        <v>0</v>
      </c>
      <c r="E127" s="20">
        <f t="shared" si="36"/>
        <v>0</v>
      </c>
      <c r="F127" s="20">
        <f t="shared" si="36"/>
        <v>0</v>
      </c>
      <c r="G127" s="20">
        <f t="shared" si="36"/>
        <v>17254.166666666668</v>
      </c>
      <c r="H127" s="20">
        <f t="shared" si="36"/>
        <v>17254.166666666668</v>
      </c>
      <c r="I127" s="20">
        <f t="shared" si="36"/>
        <v>17254.166666666668</v>
      </c>
      <c r="J127" s="20">
        <f t="shared" si="36"/>
        <v>17254.166666666668</v>
      </c>
      <c r="K127" s="20">
        <f t="shared" si="36"/>
        <v>17254.166666666668</v>
      </c>
      <c r="L127" s="20">
        <f t="shared" si="36"/>
        <v>17254.166666666668</v>
      </c>
      <c r="M127" s="20">
        <f t="shared" si="36"/>
        <v>17254.166666666668</v>
      </c>
      <c r="N127" s="20"/>
      <c r="O127" s="20">
        <f>SUM(O124:O125)</f>
        <v>120779.16666666669</v>
      </c>
      <c r="Q127" s="20">
        <f>SUM(B127:D127)</f>
        <v>0</v>
      </c>
      <c r="R127" s="20">
        <f>SUM(E127:G127)</f>
        <v>17254.166666666668</v>
      </c>
      <c r="S127" s="20">
        <f>SUM(H127:J127)</f>
        <v>51762.5</v>
      </c>
      <c r="T127" s="20">
        <f>SUM(K127:M127)</f>
        <v>51762.5</v>
      </c>
      <c r="V127" s="20">
        <f>SUM(Q127:U127)</f>
        <v>120779.16666666667</v>
      </c>
    </row>
    <row r="128" spans="1:22" x14ac:dyDescent="0.2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Q128" s="19"/>
      <c r="R128" s="19"/>
      <c r="S128" s="19"/>
      <c r="T128" s="19"/>
      <c r="V128" s="19"/>
    </row>
    <row r="129" spans="1:22" ht="13.5" thickBot="1" x14ac:dyDescent="0.25">
      <c r="A129" s="1" t="s">
        <v>61</v>
      </c>
      <c r="B129" s="21">
        <f t="shared" ref="B129:M129" si="37">+B79+B113+B121+B127</f>
        <v>166397</v>
      </c>
      <c r="C129" s="21">
        <f t="shared" si="37"/>
        <v>179852</v>
      </c>
      <c r="D129" s="21">
        <f t="shared" si="37"/>
        <v>199357</v>
      </c>
      <c r="E129" s="21">
        <f t="shared" si="37"/>
        <v>152857</v>
      </c>
      <c r="F129" s="21">
        <f t="shared" si="37"/>
        <v>115745</v>
      </c>
      <c r="G129" s="21">
        <f t="shared" si="37"/>
        <v>178546</v>
      </c>
      <c r="H129" s="21">
        <f t="shared" si="37"/>
        <v>147712</v>
      </c>
      <c r="I129" s="21">
        <f t="shared" si="37"/>
        <v>147714</v>
      </c>
      <c r="J129" s="21">
        <f t="shared" si="37"/>
        <v>147712</v>
      </c>
      <c r="K129" s="21">
        <f t="shared" si="37"/>
        <v>201149</v>
      </c>
      <c r="L129" s="21">
        <f t="shared" si="37"/>
        <v>147714</v>
      </c>
      <c r="M129" s="21">
        <f t="shared" si="37"/>
        <v>147712</v>
      </c>
      <c r="N129" s="21"/>
      <c r="O129" s="21">
        <f>+O79+O113+O121+O127</f>
        <v>1932467</v>
      </c>
      <c r="Q129" s="21">
        <f>SUM(B129:D129)</f>
        <v>545606</v>
      </c>
      <c r="R129" s="21">
        <f>SUM(E129:G129)</f>
        <v>447148</v>
      </c>
      <c r="S129" s="21">
        <f>SUM(H129:J129)</f>
        <v>443138</v>
      </c>
      <c r="T129" s="21">
        <f>SUM(K129:M129)</f>
        <v>496575</v>
      </c>
      <c r="V129" s="21">
        <f>SUM(Q129:U129)</f>
        <v>1932467</v>
      </c>
    </row>
    <row r="130" spans="1:22" ht="13.5" thickTop="1" x14ac:dyDescent="0.2">
      <c r="A130" s="1"/>
    </row>
    <row r="131" spans="1:22" x14ac:dyDescent="0.2">
      <c r="A131" s="1" t="s">
        <v>59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O131" s="19"/>
      <c r="Q131" s="19"/>
      <c r="R131" s="19"/>
      <c r="S131" s="19"/>
      <c r="T131" s="19"/>
      <c r="V131" s="19"/>
    </row>
    <row r="132" spans="1:22" x14ac:dyDescent="0.2">
      <c r="A132" s="17" t="s">
        <v>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22">
        <v>7969</v>
      </c>
      <c r="H132" s="22">
        <v>7970</v>
      </c>
      <c r="I132" s="22">
        <v>7969</v>
      </c>
      <c r="J132" s="22">
        <v>7970</v>
      </c>
      <c r="K132" s="22">
        <v>31878</v>
      </c>
      <c r="L132" s="22">
        <v>7969</v>
      </c>
      <c r="M132" s="22">
        <v>7970</v>
      </c>
      <c r="O132" s="6">
        <f>SUM(B132:M132)</f>
        <v>79695</v>
      </c>
      <c r="Q132" s="6">
        <f>SUM(B132:D132)</f>
        <v>0</v>
      </c>
      <c r="R132" s="6">
        <f>SUM(E132:G132)</f>
        <v>7969</v>
      </c>
      <c r="S132" s="6">
        <f>SUM(H132:J132)</f>
        <v>23909</v>
      </c>
      <c r="T132" s="6">
        <f>SUM(K132:M132)</f>
        <v>47817</v>
      </c>
      <c r="V132" s="6">
        <f>SUM(Q132:U132)</f>
        <v>79695</v>
      </c>
    </row>
    <row r="133" spans="1:22" x14ac:dyDescent="0.2">
      <c r="A133" s="17" t="s">
        <v>57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22">
        <v>12177</v>
      </c>
      <c r="H133" s="22">
        <v>12177</v>
      </c>
      <c r="I133" s="22">
        <v>12177</v>
      </c>
      <c r="J133" s="22">
        <v>12177</v>
      </c>
      <c r="K133" s="22">
        <v>12177</v>
      </c>
      <c r="L133" s="22">
        <v>12177</v>
      </c>
      <c r="M133" s="22">
        <v>12177</v>
      </c>
      <c r="O133" s="6">
        <f>SUM(B133:M133)</f>
        <v>85239</v>
      </c>
      <c r="Q133" s="6">
        <f>SUM(B133:D133)</f>
        <v>0</v>
      </c>
      <c r="R133" s="6">
        <f>SUM(E133:G133)</f>
        <v>12177</v>
      </c>
      <c r="S133" s="6">
        <f>SUM(H133:J133)</f>
        <v>36531</v>
      </c>
      <c r="T133" s="6">
        <f>SUM(K133:M133)</f>
        <v>36531</v>
      </c>
      <c r="V133" s="6">
        <f>SUM(Q133:U133)</f>
        <v>85239</v>
      </c>
    </row>
    <row r="134" spans="1:22" x14ac:dyDescent="0.2">
      <c r="A134" s="17"/>
      <c r="G134" s="22"/>
      <c r="H134" s="22"/>
      <c r="I134" s="22"/>
      <c r="J134" s="22"/>
      <c r="K134" s="22"/>
      <c r="L134" s="22"/>
      <c r="M134" s="22"/>
    </row>
    <row r="135" spans="1:22" x14ac:dyDescent="0.2">
      <c r="A135" s="18" t="s">
        <v>60</v>
      </c>
      <c r="B135" s="7">
        <f t="shared" ref="B135:M135" si="38">SUM(B132:B133)</f>
        <v>0</v>
      </c>
      <c r="C135" s="7">
        <f t="shared" si="38"/>
        <v>0</v>
      </c>
      <c r="D135" s="7">
        <f t="shared" si="38"/>
        <v>0</v>
      </c>
      <c r="E135" s="7">
        <f t="shared" si="38"/>
        <v>0</v>
      </c>
      <c r="F135" s="7">
        <f t="shared" si="38"/>
        <v>0</v>
      </c>
      <c r="G135" s="7">
        <f t="shared" si="38"/>
        <v>20146</v>
      </c>
      <c r="H135" s="7">
        <f t="shared" si="38"/>
        <v>20147</v>
      </c>
      <c r="I135" s="7">
        <f t="shared" si="38"/>
        <v>20146</v>
      </c>
      <c r="J135" s="7">
        <f t="shared" si="38"/>
        <v>20147</v>
      </c>
      <c r="K135" s="7">
        <f t="shared" si="38"/>
        <v>44055</v>
      </c>
      <c r="L135" s="7">
        <f t="shared" si="38"/>
        <v>20146</v>
      </c>
      <c r="M135" s="7">
        <f t="shared" si="38"/>
        <v>20147</v>
      </c>
      <c r="O135" s="7">
        <f>SUM(O132:O133)</f>
        <v>164934</v>
      </c>
      <c r="Q135" s="7">
        <f>SUM(B135:D135)</f>
        <v>0</v>
      </c>
      <c r="R135" s="7">
        <f>SUM(E135:G135)</f>
        <v>20146</v>
      </c>
      <c r="S135" s="7">
        <f>SUM(H135:J135)</f>
        <v>60440</v>
      </c>
      <c r="T135" s="7">
        <f>SUM(K135:M135)</f>
        <v>84348</v>
      </c>
      <c r="V135" s="7">
        <f>SUM(Q135:U135)</f>
        <v>164934</v>
      </c>
    </row>
    <row r="136" spans="1:22" x14ac:dyDescent="0.2">
      <c r="B136" s="29"/>
    </row>
    <row r="137" spans="1:22" ht="13.5" thickBot="1" x14ac:dyDescent="0.25">
      <c r="A137" s="1" t="s">
        <v>8</v>
      </c>
      <c r="B137" s="35">
        <f>B129+B135</f>
        <v>166397</v>
      </c>
      <c r="C137" s="35">
        <f t="shared" ref="C137:O137" si="39">C129+C135</f>
        <v>179852</v>
      </c>
      <c r="D137" s="35">
        <f t="shared" si="39"/>
        <v>199357</v>
      </c>
      <c r="E137" s="35">
        <f t="shared" si="39"/>
        <v>152857</v>
      </c>
      <c r="F137" s="35">
        <f t="shared" si="39"/>
        <v>115745</v>
      </c>
      <c r="G137" s="35">
        <f t="shared" si="39"/>
        <v>198692</v>
      </c>
      <c r="H137" s="35">
        <f t="shared" si="39"/>
        <v>167859</v>
      </c>
      <c r="I137" s="35">
        <f t="shared" si="39"/>
        <v>167860</v>
      </c>
      <c r="J137" s="35">
        <f t="shared" si="39"/>
        <v>167859</v>
      </c>
      <c r="K137" s="35">
        <f t="shared" si="39"/>
        <v>245204</v>
      </c>
      <c r="L137" s="35">
        <f t="shared" si="39"/>
        <v>167860</v>
      </c>
      <c r="M137" s="35">
        <f t="shared" si="39"/>
        <v>167859</v>
      </c>
      <c r="N137" s="35"/>
      <c r="O137" s="35">
        <f t="shared" si="39"/>
        <v>2097401</v>
      </c>
      <c r="Q137" s="35">
        <f>SUM(B137:D137)</f>
        <v>545606</v>
      </c>
      <c r="R137" s="35">
        <f>SUM(E137:G137)</f>
        <v>467294</v>
      </c>
      <c r="S137" s="35">
        <f>SUM(H137:J137)</f>
        <v>503578</v>
      </c>
      <c r="T137" s="35">
        <f>SUM(K137:M137)</f>
        <v>580923</v>
      </c>
      <c r="U137" s="35"/>
      <c r="V137" s="35">
        <f>SUM(Q137:U137)</f>
        <v>2097401</v>
      </c>
    </row>
    <row r="138" spans="1:22" ht="13.5" thickTop="1" x14ac:dyDescent="0.2"/>
    <row r="139" spans="1:22" ht="15.75" x14ac:dyDescent="0.25">
      <c r="A139" s="32" t="str">
        <f>+A1</f>
        <v>GENCO - Gleason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1:22" ht="15.75" x14ac:dyDescent="0.25">
      <c r="A140" s="32" t="str">
        <f>+A2</f>
        <v>Expense Analysis Summary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spans="1:22" ht="15.75" x14ac:dyDescent="0.25">
      <c r="A141" s="33" t="s">
        <v>38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 ht="15.75" x14ac:dyDescent="0.25">
      <c r="A142" s="34">
        <f>+A4</f>
        <v>36769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ht="15.75" x14ac:dyDescent="0.25">
      <c r="A143" s="13" t="str">
        <f ca="1">CELL("filename")</f>
        <v>C:\WINNT\Profiles\gservices\Desktop\[Gleason O&amp;M.xls]Gleason 2000 Exp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75" x14ac:dyDescent="0.25">
      <c r="A144" s="14">
        <f ca="1">NOW()</f>
        <v>36805.894208564816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x14ac:dyDescent="0.2">
      <c r="B145" s="15" t="s">
        <v>20</v>
      </c>
      <c r="C145" s="15" t="s">
        <v>20</v>
      </c>
      <c r="D145" s="15" t="s">
        <v>20</v>
      </c>
      <c r="E145" s="15" t="s">
        <v>20</v>
      </c>
      <c r="F145" s="15" t="s">
        <v>20</v>
      </c>
      <c r="G145" s="15" t="s">
        <v>20</v>
      </c>
      <c r="H145" s="15" t="s">
        <v>20</v>
      </c>
      <c r="I145" s="15" t="s">
        <v>20</v>
      </c>
      <c r="J145" s="15" t="s">
        <v>20</v>
      </c>
      <c r="K145" s="15" t="s">
        <v>20</v>
      </c>
      <c r="L145" s="15" t="s">
        <v>20</v>
      </c>
      <c r="M145" s="15" t="s">
        <v>20</v>
      </c>
      <c r="O145" s="15" t="s">
        <v>20</v>
      </c>
      <c r="Q145" s="15" t="s">
        <v>20</v>
      </c>
      <c r="R145" s="15" t="s">
        <v>20</v>
      </c>
      <c r="S145" s="15" t="s">
        <v>20</v>
      </c>
      <c r="T145" s="15" t="s">
        <v>20</v>
      </c>
      <c r="V145" s="15" t="s">
        <v>20</v>
      </c>
    </row>
    <row r="146" spans="1:22" x14ac:dyDescent="0.2">
      <c r="A146" s="9"/>
      <c r="B146" s="10">
        <v>36526</v>
      </c>
      <c r="C146" s="10">
        <v>36557</v>
      </c>
      <c r="D146" s="10">
        <v>36586</v>
      </c>
      <c r="E146" s="10">
        <v>36617</v>
      </c>
      <c r="F146" s="10">
        <v>36647</v>
      </c>
      <c r="G146" s="10">
        <v>36678</v>
      </c>
      <c r="H146" s="10">
        <v>36708</v>
      </c>
      <c r="I146" s="10">
        <v>36739</v>
      </c>
      <c r="J146" s="10">
        <v>36770</v>
      </c>
      <c r="K146" s="10">
        <v>36800</v>
      </c>
      <c r="L146" s="10">
        <v>36831</v>
      </c>
      <c r="M146" s="10">
        <v>36861</v>
      </c>
      <c r="N146" s="10"/>
      <c r="O146" s="11" t="s">
        <v>11</v>
      </c>
      <c r="P146" s="11"/>
      <c r="Q146" s="11" t="s">
        <v>12</v>
      </c>
      <c r="R146" s="11" t="s">
        <v>13</v>
      </c>
      <c r="S146" s="11" t="s">
        <v>14</v>
      </c>
      <c r="T146" s="11" t="s">
        <v>15</v>
      </c>
      <c r="U146" s="11"/>
      <c r="V146" s="11" t="s">
        <v>11</v>
      </c>
    </row>
    <row r="148" spans="1:22" ht="13.5" thickBot="1" x14ac:dyDescent="0.25">
      <c r="A148" s="1" t="s">
        <v>5</v>
      </c>
      <c r="B148" s="8">
        <f t="shared" ref="B148:M148" si="40">+B79-B10</f>
        <v>166397</v>
      </c>
      <c r="C148" s="8">
        <f t="shared" si="40"/>
        <v>86983.45</v>
      </c>
      <c r="D148" s="8">
        <f t="shared" si="40"/>
        <v>106744</v>
      </c>
      <c r="E148" s="8">
        <f t="shared" si="40"/>
        <v>-22199.890000000014</v>
      </c>
      <c r="F148" s="8">
        <f t="shared" si="40"/>
        <v>-43645</v>
      </c>
      <c r="G148" s="8">
        <f t="shared" si="40"/>
        <v>-126492</v>
      </c>
      <c r="H148" s="8">
        <f t="shared" si="40"/>
        <v>-112206.42</v>
      </c>
      <c r="I148" s="8">
        <f t="shared" si="40"/>
        <v>-187137.08</v>
      </c>
      <c r="J148" s="8">
        <f t="shared" si="40"/>
        <v>-106789.4</v>
      </c>
      <c r="K148" s="8">
        <f t="shared" si="40"/>
        <v>0</v>
      </c>
      <c r="L148" s="8">
        <f t="shared" si="40"/>
        <v>0</v>
      </c>
      <c r="M148" s="8">
        <f t="shared" si="40"/>
        <v>0</v>
      </c>
      <c r="O148" s="8">
        <f>SUM(B148:M148)</f>
        <v>-238345.34</v>
      </c>
      <c r="Q148" s="8">
        <f>SUM(B148:D148)</f>
        <v>360124.45</v>
      </c>
      <c r="R148" s="8">
        <f>SUM(E148:G148)</f>
        <v>-192336.89</v>
      </c>
      <c r="S148" s="8">
        <f>SUM(H148:J148)</f>
        <v>-406132.9</v>
      </c>
      <c r="T148" s="8">
        <f>SUM(K148:M148)</f>
        <v>0</v>
      </c>
      <c r="V148" s="8">
        <f>SUM(Q148:U148)</f>
        <v>-238345.34000000003</v>
      </c>
    </row>
    <row r="150" spans="1:22" x14ac:dyDescent="0.2">
      <c r="A150" s="1" t="s">
        <v>6</v>
      </c>
    </row>
    <row r="151" spans="1:22" x14ac:dyDescent="0.2">
      <c r="A151" s="16" t="s">
        <v>34</v>
      </c>
    </row>
    <row r="152" spans="1:22" x14ac:dyDescent="0.2">
      <c r="A152" s="17" t="s">
        <v>39</v>
      </c>
      <c r="B152" s="6">
        <f t="shared" ref="B152:M152" si="41">+B83-B14</f>
        <v>0</v>
      </c>
      <c r="C152" s="6">
        <f t="shared" si="41"/>
        <v>0</v>
      </c>
      <c r="D152" s="6">
        <f t="shared" si="41"/>
        <v>0</v>
      </c>
      <c r="E152" s="6">
        <f t="shared" si="41"/>
        <v>0</v>
      </c>
      <c r="F152" s="6">
        <f t="shared" si="41"/>
        <v>0</v>
      </c>
      <c r="G152" s="6">
        <f t="shared" si="41"/>
        <v>0</v>
      </c>
      <c r="H152" s="6">
        <f t="shared" si="41"/>
        <v>0</v>
      </c>
      <c r="I152" s="6">
        <f t="shared" si="41"/>
        <v>0</v>
      </c>
      <c r="J152" s="6">
        <f t="shared" si="41"/>
        <v>0</v>
      </c>
      <c r="K152" s="6">
        <f t="shared" si="41"/>
        <v>0</v>
      </c>
      <c r="L152" s="6">
        <f t="shared" si="41"/>
        <v>0</v>
      </c>
      <c r="M152" s="6">
        <f t="shared" si="41"/>
        <v>0</v>
      </c>
      <c r="O152" s="6">
        <f t="shared" ref="O152:O180" si="42">SUM(B152:M152)</f>
        <v>0</v>
      </c>
      <c r="Q152" s="6">
        <f t="shared" ref="Q152:Q180" si="43">SUM(B152:D152)</f>
        <v>0</v>
      </c>
      <c r="R152" s="6">
        <f t="shared" ref="R152:R180" si="44">SUM(E152:G152)</f>
        <v>0</v>
      </c>
      <c r="S152" s="6">
        <f t="shared" ref="S152:S180" si="45">SUM(H152:J152)</f>
        <v>0</v>
      </c>
      <c r="T152" s="6">
        <f t="shared" ref="T152:T180" si="46">SUM(K152:M152)</f>
        <v>0</v>
      </c>
      <c r="V152" s="6">
        <f t="shared" ref="V152:V180" si="47">SUM(Q152:U152)</f>
        <v>0</v>
      </c>
    </row>
    <row r="153" spans="1:22" x14ac:dyDescent="0.2">
      <c r="A153" s="17" t="s">
        <v>40</v>
      </c>
      <c r="B153" s="6">
        <f t="shared" ref="B153:M153" si="48">+B84-B15</f>
        <v>0</v>
      </c>
      <c r="C153" s="6">
        <f t="shared" si="48"/>
        <v>0</v>
      </c>
      <c r="D153" s="6">
        <f t="shared" si="48"/>
        <v>0</v>
      </c>
      <c r="E153" s="6">
        <f t="shared" si="48"/>
        <v>0</v>
      </c>
      <c r="F153" s="6">
        <f t="shared" si="48"/>
        <v>0</v>
      </c>
      <c r="G153" s="6">
        <f t="shared" si="48"/>
        <v>0</v>
      </c>
      <c r="H153" s="6">
        <f t="shared" si="48"/>
        <v>0</v>
      </c>
      <c r="I153" s="6">
        <f t="shared" si="48"/>
        <v>0</v>
      </c>
      <c r="J153" s="6">
        <f t="shared" si="48"/>
        <v>0</v>
      </c>
      <c r="K153" s="6">
        <f t="shared" si="48"/>
        <v>0</v>
      </c>
      <c r="L153" s="6">
        <f t="shared" si="48"/>
        <v>0</v>
      </c>
      <c r="M153" s="6">
        <f t="shared" si="48"/>
        <v>0</v>
      </c>
      <c r="O153" s="6">
        <f t="shared" si="42"/>
        <v>0</v>
      </c>
      <c r="Q153" s="6">
        <f t="shared" si="43"/>
        <v>0</v>
      </c>
      <c r="R153" s="6">
        <f t="shared" si="44"/>
        <v>0</v>
      </c>
      <c r="S153" s="6">
        <f t="shared" si="45"/>
        <v>0</v>
      </c>
      <c r="T153" s="6">
        <f t="shared" si="46"/>
        <v>0</v>
      </c>
      <c r="V153" s="6">
        <f t="shared" si="47"/>
        <v>0</v>
      </c>
    </row>
    <row r="154" spans="1:22" x14ac:dyDescent="0.2">
      <c r="A154" s="17" t="s">
        <v>41</v>
      </c>
      <c r="B154" s="6">
        <f t="shared" ref="B154:M154" si="49">+B85-B16</f>
        <v>0</v>
      </c>
      <c r="C154" s="6">
        <f t="shared" si="49"/>
        <v>0</v>
      </c>
      <c r="D154" s="6">
        <f t="shared" si="49"/>
        <v>0</v>
      </c>
      <c r="E154" s="6">
        <f t="shared" si="49"/>
        <v>0</v>
      </c>
      <c r="F154" s="6">
        <f t="shared" si="49"/>
        <v>0</v>
      </c>
      <c r="G154" s="6">
        <f t="shared" si="49"/>
        <v>0</v>
      </c>
      <c r="H154" s="6">
        <f t="shared" si="49"/>
        <v>0</v>
      </c>
      <c r="I154" s="6">
        <f t="shared" si="49"/>
        <v>0</v>
      </c>
      <c r="J154" s="6">
        <f t="shared" si="49"/>
        <v>0</v>
      </c>
      <c r="K154" s="6">
        <f t="shared" si="49"/>
        <v>0</v>
      </c>
      <c r="L154" s="6">
        <f t="shared" si="49"/>
        <v>0</v>
      </c>
      <c r="M154" s="6">
        <f t="shared" si="49"/>
        <v>0</v>
      </c>
      <c r="O154" s="6">
        <f t="shared" si="42"/>
        <v>0</v>
      </c>
      <c r="Q154" s="6">
        <f t="shared" si="43"/>
        <v>0</v>
      </c>
      <c r="R154" s="6">
        <f t="shared" si="44"/>
        <v>0</v>
      </c>
      <c r="S154" s="6">
        <f t="shared" si="45"/>
        <v>0</v>
      </c>
      <c r="T154" s="6">
        <f t="shared" si="46"/>
        <v>0</v>
      </c>
      <c r="V154" s="6">
        <f t="shared" si="47"/>
        <v>0</v>
      </c>
    </row>
    <row r="155" spans="1:22" x14ac:dyDescent="0.2">
      <c r="A155" s="17" t="s">
        <v>42</v>
      </c>
      <c r="B155" s="6">
        <f t="shared" ref="B155:M155" si="50">+B86-B17</f>
        <v>0</v>
      </c>
      <c r="C155" s="6">
        <f t="shared" si="50"/>
        <v>0</v>
      </c>
      <c r="D155" s="6">
        <f t="shared" si="50"/>
        <v>0</v>
      </c>
      <c r="E155" s="6">
        <f t="shared" si="50"/>
        <v>0</v>
      </c>
      <c r="F155" s="6">
        <f t="shared" si="50"/>
        <v>0</v>
      </c>
      <c r="G155" s="6">
        <f t="shared" si="50"/>
        <v>0</v>
      </c>
      <c r="H155" s="6">
        <f t="shared" si="50"/>
        <v>0</v>
      </c>
      <c r="I155" s="6">
        <f t="shared" si="50"/>
        <v>0</v>
      </c>
      <c r="J155" s="6">
        <f t="shared" si="50"/>
        <v>0</v>
      </c>
      <c r="K155" s="6">
        <f t="shared" si="50"/>
        <v>0</v>
      </c>
      <c r="L155" s="6">
        <f t="shared" si="50"/>
        <v>0</v>
      </c>
      <c r="M155" s="6">
        <f t="shared" si="50"/>
        <v>0</v>
      </c>
      <c r="O155" s="6">
        <f t="shared" si="42"/>
        <v>0</v>
      </c>
      <c r="Q155" s="6">
        <f t="shared" si="43"/>
        <v>0</v>
      </c>
      <c r="R155" s="6">
        <f t="shared" si="44"/>
        <v>0</v>
      </c>
      <c r="S155" s="6">
        <f t="shared" si="45"/>
        <v>0</v>
      </c>
      <c r="T155" s="6">
        <f t="shared" si="46"/>
        <v>0</v>
      </c>
      <c r="V155" s="6">
        <f t="shared" si="47"/>
        <v>0</v>
      </c>
    </row>
    <row r="156" spans="1:22" x14ac:dyDescent="0.2">
      <c r="A156" s="17" t="s">
        <v>43</v>
      </c>
      <c r="B156" s="6">
        <f t="shared" ref="B156:M156" si="51">+B87-B18</f>
        <v>0</v>
      </c>
      <c r="C156" s="6">
        <f t="shared" si="51"/>
        <v>0</v>
      </c>
      <c r="D156" s="6">
        <f t="shared" si="51"/>
        <v>0</v>
      </c>
      <c r="E156" s="6">
        <f t="shared" si="51"/>
        <v>0</v>
      </c>
      <c r="F156" s="6">
        <f t="shared" si="51"/>
        <v>0</v>
      </c>
      <c r="G156" s="6">
        <f t="shared" si="51"/>
        <v>0</v>
      </c>
      <c r="H156" s="6">
        <f t="shared" si="51"/>
        <v>0</v>
      </c>
      <c r="I156" s="6">
        <f t="shared" si="51"/>
        <v>0</v>
      </c>
      <c r="J156" s="6">
        <f t="shared" si="51"/>
        <v>0</v>
      </c>
      <c r="K156" s="6">
        <f t="shared" si="51"/>
        <v>0</v>
      </c>
      <c r="L156" s="6">
        <f t="shared" si="51"/>
        <v>0</v>
      </c>
      <c r="M156" s="6">
        <f t="shared" si="51"/>
        <v>0</v>
      </c>
      <c r="O156" s="6">
        <f t="shared" si="42"/>
        <v>0</v>
      </c>
      <c r="Q156" s="6">
        <f t="shared" si="43"/>
        <v>0</v>
      </c>
      <c r="R156" s="6">
        <f t="shared" si="44"/>
        <v>0</v>
      </c>
      <c r="S156" s="6">
        <f t="shared" si="45"/>
        <v>0</v>
      </c>
      <c r="T156" s="6">
        <f t="shared" si="46"/>
        <v>0</v>
      </c>
      <c r="V156" s="6">
        <f t="shared" si="47"/>
        <v>0</v>
      </c>
    </row>
    <row r="157" spans="1:22" x14ac:dyDescent="0.2">
      <c r="A157" s="17" t="s">
        <v>44</v>
      </c>
      <c r="B157" s="6">
        <f t="shared" ref="B157:M157" si="52">+B88-B19</f>
        <v>0</v>
      </c>
      <c r="C157" s="6">
        <f t="shared" si="52"/>
        <v>0</v>
      </c>
      <c r="D157" s="6">
        <f t="shared" si="52"/>
        <v>0</v>
      </c>
      <c r="E157" s="6">
        <f t="shared" si="52"/>
        <v>0</v>
      </c>
      <c r="F157" s="6">
        <f t="shared" si="52"/>
        <v>0</v>
      </c>
      <c r="G157" s="6">
        <f t="shared" si="52"/>
        <v>0</v>
      </c>
      <c r="H157" s="6">
        <f t="shared" si="52"/>
        <v>0</v>
      </c>
      <c r="I157" s="6">
        <f t="shared" si="52"/>
        <v>0</v>
      </c>
      <c r="J157" s="6">
        <f t="shared" si="52"/>
        <v>0</v>
      </c>
      <c r="K157" s="6">
        <f t="shared" si="52"/>
        <v>0</v>
      </c>
      <c r="L157" s="6">
        <f t="shared" si="52"/>
        <v>0</v>
      </c>
      <c r="M157" s="6">
        <f t="shared" si="52"/>
        <v>0</v>
      </c>
      <c r="O157" s="6">
        <f t="shared" si="42"/>
        <v>0</v>
      </c>
      <c r="Q157" s="6">
        <f t="shared" si="43"/>
        <v>0</v>
      </c>
      <c r="R157" s="6">
        <f t="shared" si="44"/>
        <v>0</v>
      </c>
      <c r="S157" s="6">
        <f t="shared" si="45"/>
        <v>0</v>
      </c>
      <c r="T157" s="6">
        <f t="shared" si="46"/>
        <v>0</v>
      </c>
      <c r="V157" s="6">
        <f t="shared" si="47"/>
        <v>0</v>
      </c>
    </row>
    <row r="158" spans="1:22" x14ac:dyDescent="0.2">
      <c r="A158" s="17" t="s">
        <v>23</v>
      </c>
      <c r="B158" s="6">
        <f t="shared" ref="B158:M158" si="53">+B89-B20</f>
        <v>0</v>
      </c>
      <c r="C158" s="6">
        <f t="shared" si="53"/>
        <v>0</v>
      </c>
      <c r="D158" s="6">
        <f t="shared" si="53"/>
        <v>0</v>
      </c>
      <c r="E158" s="6">
        <f t="shared" si="53"/>
        <v>0</v>
      </c>
      <c r="F158" s="6">
        <f t="shared" si="53"/>
        <v>0</v>
      </c>
      <c r="G158" s="6">
        <f t="shared" si="53"/>
        <v>1972</v>
      </c>
      <c r="H158" s="6">
        <f t="shared" si="53"/>
        <v>1972</v>
      </c>
      <c r="I158" s="6">
        <f t="shared" si="53"/>
        <v>1972</v>
      </c>
      <c r="J158" s="6">
        <f t="shared" si="53"/>
        <v>1973</v>
      </c>
      <c r="K158" s="6">
        <f t="shared" si="53"/>
        <v>-1973</v>
      </c>
      <c r="L158" s="6">
        <f t="shared" si="53"/>
        <v>0</v>
      </c>
      <c r="M158" s="6">
        <f t="shared" si="53"/>
        <v>0</v>
      </c>
      <c r="O158" s="6">
        <f>SUM(B158:M158)</f>
        <v>5916</v>
      </c>
      <c r="Q158" s="6">
        <f t="shared" si="43"/>
        <v>0</v>
      </c>
      <c r="R158" s="6">
        <f t="shared" si="44"/>
        <v>1972</v>
      </c>
      <c r="S158" s="6">
        <f t="shared" si="45"/>
        <v>5917</v>
      </c>
      <c r="T158" s="6">
        <f t="shared" si="46"/>
        <v>-1973</v>
      </c>
      <c r="V158" s="6">
        <f t="shared" si="47"/>
        <v>5916</v>
      </c>
    </row>
    <row r="159" spans="1:22" x14ac:dyDescent="0.2">
      <c r="A159" s="17" t="s">
        <v>45</v>
      </c>
      <c r="B159" s="6">
        <f t="shared" ref="B159:M159" si="54">+B90-B21</f>
        <v>0</v>
      </c>
      <c r="C159" s="6">
        <f t="shared" si="54"/>
        <v>0</v>
      </c>
      <c r="D159" s="6">
        <f t="shared" si="54"/>
        <v>0</v>
      </c>
      <c r="E159" s="6">
        <f t="shared" si="54"/>
        <v>0</v>
      </c>
      <c r="F159" s="6">
        <f t="shared" si="54"/>
        <v>0</v>
      </c>
      <c r="G159" s="6">
        <f t="shared" si="54"/>
        <v>0</v>
      </c>
      <c r="H159" s="6">
        <f t="shared" si="54"/>
        <v>0</v>
      </c>
      <c r="I159" s="6">
        <f t="shared" si="54"/>
        <v>0</v>
      </c>
      <c r="J159" s="6">
        <f t="shared" si="54"/>
        <v>0</v>
      </c>
      <c r="K159" s="6">
        <f t="shared" si="54"/>
        <v>0</v>
      </c>
      <c r="L159" s="6">
        <f t="shared" si="54"/>
        <v>0</v>
      </c>
      <c r="M159" s="6">
        <f t="shared" si="54"/>
        <v>0</v>
      </c>
      <c r="O159" s="6">
        <f t="shared" si="42"/>
        <v>0</v>
      </c>
      <c r="Q159" s="6">
        <f t="shared" si="43"/>
        <v>0</v>
      </c>
      <c r="R159" s="6">
        <f t="shared" si="44"/>
        <v>0</v>
      </c>
      <c r="S159" s="6">
        <f t="shared" si="45"/>
        <v>0</v>
      </c>
      <c r="T159" s="6">
        <f t="shared" si="46"/>
        <v>0</v>
      </c>
      <c r="V159" s="6">
        <f t="shared" si="47"/>
        <v>0</v>
      </c>
    </row>
    <row r="160" spans="1:22" x14ac:dyDescent="0.2">
      <c r="A160" s="17" t="s">
        <v>46</v>
      </c>
      <c r="B160" s="6">
        <f t="shared" ref="B160:M160" si="55">+B91-B22</f>
        <v>0</v>
      </c>
      <c r="C160" s="6">
        <f t="shared" si="55"/>
        <v>0</v>
      </c>
      <c r="D160" s="6">
        <f t="shared" si="55"/>
        <v>0</v>
      </c>
      <c r="E160" s="6">
        <f t="shared" si="55"/>
        <v>0</v>
      </c>
      <c r="F160" s="6">
        <f t="shared" si="55"/>
        <v>0</v>
      </c>
      <c r="G160" s="6">
        <f t="shared" si="55"/>
        <v>0</v>
      </c>
      <c r="H160" s="6">
        <f t="shared" si="55"/>
        <v>0</v>
      </c>
      <c r="I160" s="6">
        <f t="shared" si="55"/>
        <v>0</v>
      </c>
      <c r="J160" s="6">
        <f t="shared" si="55"/>
        <v>0</v>
      </c>
      <c r="K160" s="6">
        <f t="shared" si="55"/>
        <v>0</v>
      </c>
      <c r="L160" s="6">
        <f t="shared" si="55"/>
        <v>0</v>
      </c>
      <c r="M160" s="6">
        <f t="shared" si="55"/>
        <v>0</v>
      </c>
      <c r="O160" s="6">
        <f t="shared" si="42"/>
        <v>0</v>
      </c>
      <c r="Q160" s="6">
        <f t="shared" si="43"/>
        <v>0</v>
      </c>
      <c r="R160" s="6">
        <f t="shared" si="44"/>
        <v>0</v>
      </c>
      <c r="S160" s="6">
        <f t="shared" si="45"/>
        <v>0</v>
      </c>
      <c r="T160" s="6">
        <f t="shared" si="46"/>
        <v>0</v>
      </c>
      <c r="V160" s="6">
        <f t="shared" si="47"/>
        <v>0</v>
      </c>
    </row>
    <row r="161" spans="1:22" x14ac:dyDescent="0.2">
      <c r="A161" s="17" t="s">
        <v>47</v>
      </c>
      <c r="B161" s="6">
        <f t="shared" ref="B161:M161" si="56">+B92-B23</f>
        <v>0</v>
      </c>
      <c r="C161" s="6">
        <f t="shared" si="56"/>
        <v>0</v>
      </c>
      <c r="D161" s="6">
        <f t="shared" si="56"/>
        <v>0</v>
      </c>
      <c r="E161" s="6">
        <f t="shared" si="56"/>
        <v>0</v>
      </c>
      <c r="F161" s="6">
        <f t="shared" si="56"/>
        <v>0</v>
      </c>
      <c r="G161" s="6">
        <f t="shared" si="56"/>
        <v>0</v>
      </c>
      <c r="H161" s="6">
        <f t="shared" si="56"/>
        <v>0</v>
      </c>
      <c r="I161" s="6">
        <f t="shared" si="56"/>
        <v>0</v>
      </c>
      <c r="J161" s="6">
        <f t="shared" si="56"/>
        <v>0</v>
      </c>
      <c r="K161" s="6">
        <f t="shared" si="56"/>
        <v>0</v>
      </c>
      <c r="L161" s="6">
        <f t="shared" si="56"/>
        <v>0</v>
      </c>
      <c r="M161" s="6">
        <f t="shared" si="56"/>
        <v>0</v>
      </c>
      <c r="O161" s="6">
        <f t="shared" si="42"/>
        <v>0</v>
      </c>
      <c r="Q161" s="6">
        <f t="shared" si="43"/>
        <v>0</v>
      </c>
      <c r="R161" s="6">
        <f t="shared" si="44"/>
        <v>0</v>
      </c>
      <c r="S161" s="6">
        <f t="shared" si="45"/>
        <v>0</v>
      </c>
      <c r="T161" s="6">
        <f t="shared" si="46"/>
        <v>0</v>
      </c>
      <c r="V161" s="6">
        <f t="shared" si="47"/>
        <v>0</v>
      </c>
    </row>
    <row r="162" spans="1:22" x14ac:dyDescent="0.2">
      <c r="A162" s="17" t="s">
        <v>48</v>
      </c>
      <c r="B162" s="6">
        <f t="shared" ref="B162:M162" si="57">+B93-B24</f>
        <v>0</v>
      </c>
      <c r="C162" s="6">
        <f t="shared" si="57"/>
        <v>0</v>
      </c>
      <c r="D162" s="6">
        <f t="shared" si="57"/>
        <v>0</v>
      </c>
      <c r="E162" s="6">
        <f t="shared" si="57"/>
        <v>0</v>
      </c>
      <c r="F162" s="6">
        <f t="shared" si="57"/>
        <v>0</v>
      </c>
      <c r="G162" s="6">
        <f t="shared" si="57"/>
        <v>0</v>
      </c>
      <c r="H162" s="6">
        <f t="shared" si="57"/>
        <v>0</v>
      </c>
      <c r="I162" s="6">
        <f t="shared" si="57"/>
        <v>0</v>
      </c>
      <c r="J162" s="6">
        <f t="shared" si="57"/>
        <v>0</v>
      </c>
      <c r="K162" s="6">
        <f t="shared" si="57"/>
        <v>0</v>
      </c>
      <c r="L162" s="6">
        <f t="shared" si="57"/>
        <v>0</v>
      </c>
      <c r="M162" s="6">
        <f t="shared" si="57"/>
        <v>0</v>
      </c>
      <c r="O162" s="6">
        <f t="shared" si="42"/>
        <v>0</v>
      </c>
      <c r="Q162" s="6">
        <f t="shared" si="43"/>
        <v>0</v>
      </c>
      <c r="R162" s="6">
        <f t="shared" si="44"/>
        <v>0</v>
      </c>
      <c r="S162" s="6">
        <f t="shared" si="45"/>
        <v>0</v>
      </c>
      <c r="T162" s="6">
        <f t="shared" si="46"/>
        <v>0</v>
      </c>
      <c r="V162" s="6">
        <f t="shared" si="47"/>
        <v>0</v>
      </c>
    </row>
    <row r="163" spans="1:22" x14ac:dyDescent="0.2">
      <c r="A163" s="17" t="s">
        <v>49</v>
      </c>
      <c r="B163" s="6">
        <f t="shared" ref="B163:M163" si="58">+B94-B25</f>
        <v>0</v>
      </c>
      <c r="C163" s="6">
        <f t="shared" si="58"/>
        <v>0</v>
      </c>
      <c r="D163" s="6">
        <f t="shared" si="58"/>
        <v>0</v>
      </c>
      <c r="E163" s="6">
        <f t="shared" si="58"/>
        <v>0</v>
      </c>
      <c r="F163" s="6">
        <f t="shared" si="58"/>
        <v>0</v>
      </c>
      <c r="G163" s="6">
        <f t="shared" si="58"/>
        <v>0</v>
      </c>
      <c r="H163" s="6">
        <f t="shared" si="58"/>
        <v>0</v>
      </c>
      <c r="I163" s="6">
        <f t="shared" si="58"/>
        <v>0</v>
      </c>
      <c r="J163" s="6">
        <f t="shared" si="58"/>
        <v>0</v>
      </c>
      <c r="K163" s="6">
        <f t="shared" si="58"/>
        <v>0</v>
      </c>
      <c r="L163" s="6">
        <f t="shared" si="58"/>
        <v>0</v>
      </c>
      <c r="M163" s="6">
        <f t="shared" si="58"/>
        <v>0</v>
      </c>
      <c r="O163" s="6">
        <f t="shared" si="42"/>
        <v>0</v>
      </c>
      <c r="Q163" s="6">
        <f t="shared" si="43"/>
        <v>0</v>
      </c>
      <c r="R163" s="6">
        <f t="shared" si="44"/>
        <v>0</v>
      </c>
      <c r="S163" s="6">
        <f t="shared" si="45"/>
        <v>0</v>
      </c>
      <c r="T163" s="6">
        <f t="shared" si="46"/>
        <v>0</v>
      </c>
      <c r="V163" s="6">
        <f t="shared" si="47"/>
        <v>0</v>
      </c>
    </row>
    <row r="164" spans="1:22" x14ac:dyDescent="0.2">
      <c r="A164" s="17" t="s">
        <v>25</v>
      </c>
      <c r="B164" s="6">
        <f t="shared" ref="B164:M164" si="59">+B95-B26</f>
        <v>0</v>
      </c>
      <c r="C164" s="6">
        <f t="shared" si="59"/>
        <v>0</v>
      </c>
      <c r="D164" s="6">
        <f t="shared" si="59"/>
        <v>0</v>
      </c>
      <c r="E164" s="6">
        <f t="shared" si="59"/>
        <v>0</v>
      </c>
      <c r="F164" s="6">
        <f t="shared" si="59"/>
        <v>0</v>
      </c>
      <c r="G164" s="6">
        <f t="shared" si="59"/>
        <v>225</v>
      </c>
      <c r="H164" s="6">
        <f t="shared" si="59"/>
        <v>224</v>
      </c>
      <c r="I164" s="6">
        <f t="shared" si="59"/>
        <v>225</v>
      </c>
      <c r="J164" s="6">
        <f t="shared" si="59"/>
        <v>-1250.1500000000001</v>
      </c>
      <c r="K164" s="6">
        <f t="shared" si="59"/>
        <v>-225</v>
      </c>
      <c r="L164" s="6">
        <f t="shared" si="59"/>
        <v>0</v>
      </c>
      <c r="M164" s="6">
        <f t="shared" si="59"/>
        <v>0</v>
      </c>
      <c r="O164" s="6">
        <f>SUM(B164:M164)</f>
        <v>-801.15000000000009</v>
      </c>
      <c r="Q164" s="6">
        <f t="shared" si="43"/>
        <v>0</v>
      </c>
      <c r="R164" s="6">
        <f t="shared" si="44"/>
        <v>225</v>
      </c>
      <c r="S164" s="6">
        <f t="shared" si="45"/>
        <v>-801.15000000000009</v>
      </c>
      <c r="T164" s="6">
        <f t="shared" si="46"/>
        <v>-225</v>
      </c>
      <c r="V164" s="6">
        <f t="shared" si="47"/>
        <v>-801.15000000000009</v>
      </c>
    </row>
    <row r="165" spans="1:22" x14ac:dyDescent="0.2">
      <c r="A165" s="17" t="s">
        <v>26</v>
      </c>
      <c r="B165" s="6">
        <f t="shared" ref="B165:M165" si="60">+B96-B27</f>
        <v>0</v>
      </c>
      <c r="C165" s="6">
        <f t="shared" si="60"/>
        <v>0</v>
      </c>
      <c r="D165" s="6">
        <f t="shared" si="60"/>
        <v>0</v>
      </c>
      <c r="E165" s="6">
        <f t="shared" si="60"/>
        <v>0</v>
      </c>
      <c r="F165" s="6">
        <f t="shared" si="60"/>
        <v>0</v>
      </c>
      <c r="G165" s="6">
        <f t="shared" si="60"/>
        <v>1193</v>
      </c>
      <c r="H165" s="6">
        <f t="shared" si="60"/>
        <v>1193</v>
      </c>
      <c r="I165" s="6">
        <f t="shared" si="60"/>
        <v>1193</v>
      </c>
      <c r="J165" s="6">
        <f t="shared" si="60"/>
        <v>1193</v>
      </c>
      <c r="K165" s="6">
        <f t="shared" si="60"/>
        <v>-1193</v>
      </c>
      <c r="L165" s="6">
        <f t="shared" si="60"/>
        <v>0</v>
      </c>
      <c r="M165" s="6">
        <f t="shared" si="60"/>
        <v>0</v>
      </c>
      <c r="O165" s="6">
        <f t="shared" si="42"/>
        <v>3579</v>
      </c>
      <c r="Q165" s="6">
        <f t="shared" si="43"/>
        <v>0</v>
      </c>
      <c r="R165" s="6">
        <f t="shared" si="44"/>
        <v>1193</v>
      </c>
      <c r="S165" s="6">
        <f t="shared" si="45"/>
        <v>3579</v>
      </c>
      <c r="T165" s="6">
        <f t="shared" si="46"/>
        <v>-1193</v>
      </c>
      <c r="V165" s="6">
        <f t="shared" si="47"/>
        <v>3579</v>
      </c>
    </row>
    <row r="166" spans="1:22" x14ac:dyDescent="0.2">
      <c r="A166" s="17" t="s">
        <v>50</v>
      </c>
      <c r="B166" s="6">
        <f t="shared" ref="B166:M166" si="61">+B97-B28</f>
        <v>0</v>
      </c>
      <c r="C166" s="6">
        <f t="shared" si="61"/>
        <v>0</v>
      </c>
      <c r="D166" s="6">
        <f t="shared" si="61"/>
        <v>0</v>
      </c>
      <c r="E166" s="6">
        <f t="shared" si="61"/>
        <v>0</v>
      </c>
      <c r="F166" s="6">
        <f t="shared" si="61"/>
        <v>0</v>
      </c>
      <c r="G166" s="6">
        <f t="shared" si="61"/>
        <v>0</v>
      </c>
      <c r="H166" s="6">
        <f t="shared" si="61"/>
        <v>0</v>
      </c>
      <c r="I166" s="6">
        <f t="shared" si="61"/>
        <v>0</v>
      </c>
      <c r="J166" s="6">
        <f t="shared" si="61"/>
        <v>0</v>
      </c>
      <c r="K166" s="6">
        <f t="shared" si="61"/>
        <v>0</v>
      </c>
      <c r="L166" s="6">
        <f t="shared" si="61"/>
        <v>0</v>
      </c>
      <c r="M166" s="6">
        <f t="shared" si="61"/>
        <v>0</v>
      </c>
      <c r="O166" s="6">
        <f t="shared" si="42"/>
        <v>0</v>
      </c>
      <c r="Q166" s="6">
        <f t="shared" si="43"/>
        <v>0</v>
      </c>
      <c r="R166" s="6">
        <f t="shared" si="44"/>
        <v>0</v>
      </c>
      <c r="S166" s="6">
        <f t="shared" si="45"/>
        <v>0</v>
      </c>
      <c r="T166" s="6">
        <f t="shared" si="46"/>
        <v>0</v>
      </c>
      <c r="V166" s="6">
        <f t="shared" si="47"/>
        <v>0</v>
      </c>
    </row>
    <row r="167" spans="1:22" x14ac:dyDescent="0.2">
      <c r="A167" s="17" t="s">
        <v>27</v>
      </c>
      <c r="B167" s="6">
        <f t="shared" ref="B167:M167" si="62">+B98-B29</f>
        <v>0</v>
      </c>
      <c r="C167" s="6">
        <f t="shared" si="62"/>
        <v>0</v>
      </c>
      <c r="D167" s="6">
        <f t="shared" si="62"/>
        <v>0</v>
      </c>
      <c r="E167" s="6">
        <f t="shared" si="62"/>
        <v>0</v>
      </c>
      <c r="F167" s="6">
        <f t="shared" si="62"/>
        <v>0</v>
      </c>
      <c r="G167" s="6">
        <f t="shared" si="62"/>
        <v>466</v>
      </c>
      <c r="H167" s="6">
        <f t="shared" si="62"/>
        <v>467</v>
      </c>
      <c r="I167" s="6">
        <f t="shared" si="62"/>
        <v>467</v>
      </c>
      <c r="J167" s="6">
        <f t="shared" si="62"/>
        <v>-170</v>
      </c>
      <c r="K167" s="6">
        <f t="shared" si="62"/>
        <v>-467</v>
      </c>
      <c r="L167" s="6">
        <f t="shared" si="62"/>
        <v>0</v>
      </c>
      <c r="M167" s="6">
        <f t="shared" si="62"/>
        <v>0</v>
      </c>
      <c r="O167" s="6">
        <f t="shared" si="42"/>
        <v>763</v>
      </c>
      <c r="Q167" s="6">
        <f t="shared" si="43"/>
        <v>0</v>
      </c>
      <c r="R167" s="6">
        <f t="shared" si="44"/>
        <v>466</v>
      </c>
      <c r="S167" s="6">
        <f t="shared" si="45"/>
        <v>764</v>
      </c>
      <c r="T167" s="6">
        <f t="shared" si="46"/>
        <v>-467</v>
      </c>
      <c r="V167" s="6">
        <f t="shared" si="47"/>
        <v>763</v>
      </c>
    </row>
    <row r="168" spans="1:22" x14ac:dyDescent="0.2">
      <c r="A168" s="17" t="s">
        <v>28</v>
      </c>
      <c r="B168" s="6">
        <f t="shared" ref="B168:M168" si="63">+B99-B30</f>
        <v>0</v>
      </c>
      <c r="C168" s="6">
        <f t="shared" si="63"/>
        <v>0</v>
      </c>
      <c r="D168" s="6">
        <f t="shared" si="63"/>
        <v>0</v>
      </c>
      <c r="E168" s="6">
        <f t="shared" si="63"/>
        <v>0</v>
      </c>
      <c r="F168" s="6">
        <f t="shared" si="63"/>
        <v>0</v>
      </c>
      <c r="G168" s="6">
        <f t="shared" si="63"/>
        <v>1380</v>
      </c>
      <c r="H168" s="6">
        <f t="shared" si="63"/>
        <v>1379</v>
      </c>
      <c r="I168" s="6">
        <f t="shared" si="63"/>
        <v>1379</v>
      </c>
      <c r="J168" s="6">
        <f t="shared" si="63"/>
        <v>-15.849999999999909</v>
      </c>
      <c r="K168" s="6">
        <f t="shared" si="63"/>
        <v>-1379</v>
      </c>
      <c r="L168" s="6">
        <f t="shared" si="63"/>
        <v>0</v>
      </c>
      <c r="M168" s="6">
        <f t="shared" si="63"/>
        <v>0</v>
      </c>
      <c r="O168" s="6">
        <f t="shared" si="42"/>
        <v>2743.1499999999996</v>
      </c>
      <c r="Q168" s="6">
        <f t="shared" si="43"/>
        <v>0</v>
      </c>
      <c r="R168" s="6">
        <f t="shared" si="44"/>
        <v>1380</v>
      </c>
      <c r="S168" s="6">
        <f t="shared" si="45"/>
        <v>2742.15</v>
      </c>
      <c r="T168" s="6">
        <f t="shared" si="46"/>
        <v>-1379</v>
      </c>
      <c r="V168" s="6">
        <f t="shared" si="47"/>
        <v>2743.1499999999996</v>
      </c>
    </row>
    <row r="169" spans="1:22" x14ac:dyDescent="0.2">
      <c r="A169" s="17" t="s">
        <v>29</v>
      </c>
      <c r="B169" s="6">
        <f t="shared" ref="B169:M169" si="64">+B100-B31</f>
        <v>0</v>
      </c>
      <c r="C169" s="6">
        <f t="shared" si="64"/>
        <v>0</v>
      </c>
      <c r="D169" s="6">
        <f t="shared" si="64"/>
        <v>0</v>
      </c>
      <c r="E169" s="6">
        <f t="shared" si="64"/>
        <v>0</v>
      </c>
      <c r="F169" s="6">
        <f t="shared" si="64"/>
        <v>0</v>
      </c>
      <c r="G169" s="6">
        <f t="shared" si="64"/>
        <v>16877</v>
      </c>
      <c r="H169" s="6">
        <f t="shared" si="64"/>
        <v>16877</v>
      </c>
      <c r="I169" s="6">
        <f t="shared" si="64"/>
        <v>13877</v>
      </c>
      <c r="J169" s="6">
        <f t="shared" si="64"/>
        <v>-70811.12</v>
      </c>
      <c r="K169" s="6">
        <f t="shared" si="64"/>
        <v>-16877</v>
      </c>
      <c r="L169" s="6">
        <f t="shared" si="64"/>
        <v>0</v>
      </c>
      <c r="M169" s="6">
        <f t="shared" si="64"/>
        <v>0</v>
      </c>
      <c r="O169" s="6">
        <f t="shared" si="42"/>
        <v>-40057.119999999995</v>
      </c>
      <c r="Q169" s="6">
        <f t="shared" si="43"/>
        <v>0</v>
      </c>
      <c r="R169" s="6">
        <f t="shared" si="44"/>
        <v>16877</v>
      </c>
      <c r="S169" s="6">
        <f t="shared" si="45"/>
        <v>-40057.119999999995</v>
      </c>
      <c r="T169" s="6">
        <f t="shared" si="46"/>
        <v>-16877</v>
      </c>
      <c r="V169" s="6">
        <f t="shared" si="47"/>
        <v>-40057.119999999995</v>
      </c>
    </row>
    <row r="170" spans="1:22" x14ac:dyDescent="0.2">
      <c r="A170" s="17" t="s">
        <v>22</v>
      </c>
      <c r="B170" s="6">
        <f t="shared" ref="B170:M170" si="65">+B101-B32</f>
        <v>0</v>
      </c>
      <c r="C170" s="6">
        <f t="shared" si="65"/>
        <v>0</v>
      </c>
      <c r="D170" s="6">
        <f t="shared" si="65"/>
        <v>0</v>
      </c>
      <c r="E170" s="6">
        <f t="shared" si="65"/>
        <v>0</v>
      </c>
      <c r="F170" s="6">
        <f t="shared" si="65"/>
        <v>0</v>
      </c>
      <c r="G170" s="6">
        <f t="shared" si="65"/>
        <v>63436</v>
      </c>
      <c r="H170" s="6">
        <f t="shared" si="65"/>
        <v>63435</v>
      </c>
      <c r="I170" s="6">
        <f t="shared" si="65"/>
        <v>63436</v>
      </c>
      <c r="J170" s="6">
        <f t="shared" si="65"/>
        <v>-11934.309999999998</v>
      </c>
      <c r="K170" s="6">
        <f t="shared" si="65"/>
        <v>-63435</v>
      </c>
      <c r="L170" s="6">
        <f t="shared" si="65"/>
        <v>0</v>
      </c>
      <c r="M170" s="6">
        <f t="shared" si="65"/>
        <v>0</v>
      </c>
      <c r="O170" s="6">
        <f t="shared" si="42"/>
        <v>114937.69</v>
      </c>
      <c r="Q170" s="6">
        <f t="shared" si="43"/>
        <v>0</v>
      </c>
      <c r="R170" s="6">
        <f t="shared" si="44"/>
        <v>63436</v>
      </c>
      <c r="S170" s="6">
        <f t="shared" si="45"/>
        <v>114936.69</v>
      </c>
      <c r="T170" s="6">
        <f t="shared" si="46"/>
        <v>-63435</v>
      </c>
      <c r="V170" s="6">
        <f t="shared" si="47"/>
        <v>114937.69</v>
      </c>
    </row>
    <row r="171" spans="1:22" x14ac:dyDescent="0.2">
      <c r="A171" s="17" t="s">
        <v>30</v>
      </c>
      <c r="B171" s="6">
        <f t="shared" ref="B171:M171" si="66">+B102-B33</f>
        <v>0</v>
      </c>
      <c r="C171" s="6">
        <f t="shared" si="66"/>
        <v>0</v>
      </c>
      <c r="D171" s="6">
        <f t="shared" si="66"/>
        <v>0</v>
      </c>
      <c r="E171" s="6">
        <f t="shared" si="66"/>
        <v>0</v>
      </c>
      <c r="F171" s="6">
        <f t="shared" si="66"/>
        <v>0</v>
      </c>
      <c r="G171" s="6">
        <f t="shared" si="66"/>
        <v>1571</v>
      </c>
      <c r="H171" s="6">
        <f t="shared" si="66"/>
        <v>1572</v>
      </c>
      <c r="I171" s="6">
        <f t="shared" si="66"/>
        <v>1054.51</v>
      </c>
      <c r="J171" s="6">
        <f t="shared" si="66"/>
        <v>-5886.51</v>
      </c>
      <c r="K171" s="6">
        <f t="shared" si="66"/>
        <v>-1572</v>
      </c>
      <c r="L171" s="6">
        <f t="shared" si="66"/>
        <v>0</v>
      </c>
      <c r="M171" s="6">
        <f t="shared" si="66"/>
        <v>0</v>
      </c>
      <c r="O171" s="6">
        <f>SUM(B171:M171)</f>
        <v>-3261</v>
      </c>
      <c r="Q171" s="6">
        <f t="shared" si="43"/>
        <v>0</v>
      </c>
      <c r="R171" s="6">
        <f t="shared" si="44"/>
        <v>1571</v>
      </c>
      <c r="S171" s="6">
        <f t="shared" si="45"/>
        <v>-3260</v>
      </c>
      <c r="T171" s="6">
        <f t="shared" si="46"/>
        <v>-1572</v>
      </c>
      <c r="V171" s="6">
        <f t="shared" si="47"/>
        <v>-3261</v>
      </c>
    </row>
    <row r="172" spans="1:22" x14ac:dyDescent="0.2">
      <c r="A172" s="17" t="s">
        <v>51</v>
      </c>
      <c r="B172" s="6">
        <f t="shared" ref="B172:M172" si="67">+B103-B34</f>
        <v>0</v>
      </c>
      <c r="C172" s="6">
        <f t="shared" si="67"/>
        <v>0</v>
      </c>
      <c r="D172" s="6">
        <f t="shared" si="67"/>
        <v>0</v>
      </c>
      <c r="E172" s="6">
        <f t="shared" si="67"/>
        <v>0</v>
      </c>
      <c r="F172" s="6">
        <f t="shared" si="67"/>
        <v>0</v>
      </c>
      <c r="G172" s="6">
        <f t="shared" si="67"/>
        <v>56</v>
      </c>
      <c r="H172" s="6">
        <f t="shared" si="67"/>
        <v>56</v>
      </c>
      <c r="I172" s="6">
        <f t="shared" si="67"/>
        <v>56</v>
      </c>
      <c r="J172" s="6">
        <f t="shared" si="67"/>
        <v>-84</v>
      </c>
      <c r="K172" s="6">
        <f t="shared" si="67"/>
        <v>-56</v>
      </c>
      <c r="L172" s="6">
        <f t="shared" si="67"/>
        <v>0</v>
      </c>
      <c r="M172" s="6">
        <f t="shared" si="67"/>
        <v>0</v>
      </c>
      <c r="O172" s="6">
        <f t="shared" si="42"/>
        <v>28</v>
      </c>
      <c r="Q172" s="6">
        <f t="shared" si="43"/>
        <v>0</v>
      </c>
      <c r="R172" s="6">
        <f t="shared" si="44"/>
        <v>56</v>
      </c>
      <c r="S172" s="6">
        <f t="shared" si="45"/>
        <v>28</v>
      </c>
      <c r="T172" s="6">
        <f t="shared" si="46"/>
        <v>-56</v>
      </c>
      <c r="V172" s="6">
        <f t="shared" si="47"/>
        <v>28</v>
      </c>
    </row>
    <row r="173" spans="1:22" x14ac:dyDescent="0.2">
      <c r="A173" s="17" t="s">
        <v>53</v>
      </c>
      <c r="B173" s="6">
        <f t="shared" ref="B173:M173" si="68">+B104-B35</f>
        <v>0</v>
      </c>
      <c r="C173" s="6">
        <f t="shared" si="68"/>
        <v>0</v>
      </c>
      <c r="D173" s="6">
        <f t="shared" si="68"/>
        <v>0</v>
      </c>
      <c r="E173" s="6">
        <f t="shared" si="68"/>
        <v>0</v>
      </c>
      <c r="F173" s="6">
        <f t="shared" si="68"/>
        <v>0</v>
      </c>
      <c r="G173" s="6">
        <f t="shared" si="68"/>
        <v>0</v>
      </c>
      <c r="H173" s="6">
        <f t="shared" si="68"/>
        <v>0</v>
      </c>
      <c r="I173" s="6">
        <f t="shared" si="68"/>
        <v>0</v>
      </c>
      <c r="J173" s="6">
        <f t="shared" si="68"/>
        <v>0</v>
      </c>
      <c r="K173" s="6">
        <f t="shared" si="68"/>
        <v>0</v>
      </c>
      <c r="L173" s="6">
        <f t="shared" si="68"/>
        <v>0</v>
      </c>
      <c r="M173" s="6">
        <f t="shared" si="68"/>
        <v>0</v>
      </c>
      <c r="O173" s="6">
        <f t="shared" si="42"/>
        <v>0</v>
      </c>
      <c r="Q173" s="6">
        <f t="shared" si="43"/>
        <v>0</v>
      </c>
      <c r="R173" s="6">
        <f t="shared" si="44"/>
        <v>0</v>
      </c>
      <c r="S173" s="6">
        <f t="shared" si="45"/>
        <v>0</v>
      </c>
      <c r="T173" s="6">
        <f t="shared" si="46"/>
        <v>0</v>
      </c>
      <c r="V173" s="6">
        <f t="shared" si="47"/>
        <v>0</v>
      </c>
    </row>
    <row r="174" spans="1:22" x14ac:dyDescent="0.2">
      <c r="A174" s="17" t="s">
        <v>54</v>
      </c>
      <c r="B174" s="6">
        <f t="shared" ref="B174:M174" si="69">+B105-B36</f>
        <v>0</v>
      </c>
      <c r="C174" s="6">
        <f t="shared" si="69"/>
        <v>0</v>
      </c>
      <c r="D174" s="6">
        <f t="shared" si="69"/>
        <v>0</v>
      </c>
      <c r="E174" s="6">
        <f t="shared" si="69"/>
        <v>0</v>
      </c>
      <c r="F174" s="6">
        <f t="shared" si="69"/>
        <v>0</v>
      </c>
      <c r="G174" s="6">
        <f t="shared" si="69"/>
        <v>0</v>
      </c>
      <c r="H174" s="6">
        <f t="shared" si="69"/>
        <v>0</v>
      </c>
      <c r="I174" s="6">
        <f t="shared" si="69"/>
        <v>0</v>
      </c>
      <c r="J174" s="6">
        <f t="shared" si="69"/>
        <v>-174.95</v>
      </c>
      <c r="K174" s="6">
        <f t="shared" si="69"/>
        <v>0</v>
      </c>
      <c r="L174" s="6">
        <f t="shared" si="69"/>
        <v>0</v>
      </c>
      <c r="M174" s="6">
        <f t="shared" si="69"/>
        <v>0</v>
      </c>
      <c r="O174" s="6">
        <f t="shared" si="42"/>
        <v>-174.95</v>
      </c>
      <c r="Q174" s="6">
        <f t="shared" si="43"/>
        <v>0</v>
      </c>
      <c r="R174" s="6">
        <f t="shared" si="44"/>
        <v>0</v>
      </c>
      <c r="S174" s="6">
        <f t="shared" si="45"/>
        <v>-174.95</v>
      </c>
      <c r="T174" s="6">
        <f t="shared" si="46"/>
        <v>0</v>
      </c>
      <c r="V174" s="6">
        <f t="shared" si="47"/>
        <v>-174.95</v>
      </c>
    </row>
    <row r="175" spans="1:22" x14ac:dyDescent="0.2">
      <c r="A175" s="17" t="s">
        <v>55</v>
      </c>
      <c r="B175" s="6">
        <f t="shared" ref="B175:M175" si="70">+B106-B37</f>
        <v>0</v>
      </c>
      <c r="C175" s="6">
        <f t="shared" si="70"/>
        <v>0</v>
      </c>
      <c r="D175" s="6">
        <f t="shared" si="70"/>
        <v>0</v>
      </c>
      <c r="E175" s="6">
        <f t="shared" si="70"/>
        <v>0</v>
      </c>
      <c r="F175" s="6">
        <f t="shared" si="70"/>
        <v>0</v>
      </c>
      <c r="G175" s="6">
        <f t="shared" si="70"/>
        <v>69</v>
      </c>
      <c r="H175" s="6">
        <f t="shared" si="70"/>
        <v>69</v>
      </c>
      <c r="I175" s="6">
        <f t="shared" si="70"/>
        <v>69</v>
      </c>
      <c r="J175" s="6">
        <f t="shared" si="70"/>
        <v>69</v>
      </c>
      <c r="K175" s="6">
        <f t="shared" si="70"/>
        <v>-69</v>
      </c>
      <c r="L175" s="6">
        <f t="shared" si="70"/>
        <v>0</v>
      </c>
      <c r="M175" s="6">
        <f t="shared" si="70"/>
        <v>0</v>
      </c>
      <c r="O175" s="6">
        <f t="shared" si="42"/>
        <v>207</v>
      </c>
      <c r="Q175" s="6">
        <f t="shared" si="43"/>
        <v>0</v>
      </c>
      <c r="R175" s="6">
        <f t="shared" si="44"/>
        <v>69</v>
      </c>
      <c r="S175" s="6">
        <f t="shared" si="45"/>
        <v>207</v>
      </c>
      <c r="T175" s="6">
        <f t="shared" si="46"/>
        <v>-69</v>
      </c>
      <c r="V175" s="6">
        <f t="shared" si="47"/>
        <v>207</v>
      </c>
    </row>
    <row r="176" spans="1:22" x14ac:dyDescent="0.2">
      <c r="A176" s="17" t="s">
        <v>56</v>
      </c>
      <c r="B176" s="6">
        <f t="shared" ref="B176:M176" si="71">+B107-B38</f>
        <v>0</v>
      </c>
      <c r="C176" s="6">
        <f t="shared" si="71"/>
        <v>0</v>
      </c>
      <c r="D176" s="6">
        <f t="shared" si="71"/>
        <v>0</v>
      </c>
      <c r="E176" s="6">
        <f t="shared" si="71"/>
        <v>0</v>
      </c>
      <c r="F176" s="6">
        <f t="shared" si="71"/>
        <v>0</v>
      </c>
      <c r="G176" s="6">
        <f t="shared" si="71"/>
        <v>945</v>
      </c>
      <c r="H176" s="6">
        <f t="shared" si="71"/>
        <v>945</v>
      </c>
      <c r="I176" s="6">
        <f t="shared" si="71"/>
        <v>945</v>
      </c>
      <c r="J176" s="6">
        <f t="shared" si="71"/>
        <v>-20.57000000000005</v>
      </c>
      <c r="K176" s="6">
        <f t="shared" si="71"/>
        <v>-945</v>
      </c>
      <c r="L176" s="6">
        <f t="shared" si="71"/>
        <v>0</v>
      </c>
      <c r="M176" s="6">
        <f t="shared" si="71"/>
        <v>0</v>
      </c>
      <c r="O176" s="6">
        <f t="shared" si="42"/>
        <v>1869.4299999999998</v>
      </c>
      <c r="Q176" s="6">
        <f t="shared" si="43"/>
        <v>0</v>
      </c>
      <c r="R176" s="6">
        <f t="shared" si="44"/>
        <v>945</v>
      </c>
      <c r="S176" s="6">
        <f t="shared" si="45"/>
        <v>1869.4299999999998</v>
      </c>
      <c r="T176" s="6">
        <f t="shared" si="46"/>
        <v>-945</v>
      </c>
      <c r="V176" s="6">
        <f t="shared" si="47"/>
        <v>1869.4299999999998</v>
      </c>
    </row>
    <row r="177" spans="1:22" x14ac:dyDescent="0.2">
      <c r="A177" s="17" t="s">
        <v>31</v>
      </c>
      <c r="B177" s="6">
        <f t="shared" ref="B177:M177" si="72">+B108-B39</f>
        <v>0</v>
      </c>
      <c r="C177" s="6">
        <f t="shared" si="72"/>
        <v>0</v>
      </c>
      <c r="D177" s="6">
        <f t="shared" si="72"/>
        <v>0</v>
      </c>
      <c r="E177" s="6">
        <f t="shared" si="72"/>
        <v>0</v>
      </c>
      <c r="F177" s="6">
        <f t="shared" si="72"/>
        <v>0</v>
      </c>
      <c r="G177" s="6">
        <f t="shared" si="72"/>
        <v>44</v>
      </c>
      <c r="H177" s="6">
        <f t="shared" si="72"/>
        <v>44</v>
      </c>
      <c r="I177" s="6">
        <f t="shared" si="72"/>
        <v>44</v>
      </c>
      <c r="J177" s="6">
        <f t="shared" si="72"/>
        <v>44</v>
      </c>
      <c r="K177" s="6">
        <f t="shared" si="72"/>
        <v>-174</v>
      </c>
      <c r="L177" s="6">
        <f t="shared" si="72"/>
        <v>0</v>
      </c>
      <c r="M177" s="6">
        <f t="shared" si="72"/>
        <v>0</v>
      </c>
      <c r="O177" s="6">
        <f t="shared" si="42"/>
        <v>2</v>
      </c>
      <c r="Q177" s="6">
        <f t="shared" si="43"/>
        <v>0</v>
      </c>
      <c r="R177" s="6">
        <f t="shared" si="44"/>
        <v>44</v>
      </c>
      <c r="S177" s="6">
        <f t="shared" si="45"/>
        <v>132</v>
      </c>
      <c r="T177" s="6">
        <f t="shared" si="46"/>
        <v>-174</v>
      </c>
      <c r="V177" s="6">
        <f t="shared" si="47"/>
        <v>2</v>
      </c>
    </row>
    <row r="178" spans="1:22" x14ac:dyDescent="0.2">
      <c r="A178" s="17" t="s">
        <v>32</v>
      </c>
      <c r="B178" s="6">
        <f t="shared" ref="B178:M178" si="73">+B109-B40</f>
        <v>0</v>
      </c>
      <c r="C178" s="6">
        <f t="shared" si="73"/>
        <v>0</v>
      </c>
      <c r="D178" s="6">
        <f t="shared" si="73"/>
        <v>0</v>
      </c>
      <c r="E178" s="6">
        <f t="shared" si="73"/>
        <v>0</v>
      </c>
      <c r="F178" s="6">
        <f t="shared" si="73"/>
        <v>0</v>
      </c>
      <c r="G178" s="6">
        <f t="shared" si="73"/>
        <v>13912</v>
      </c>
      <c r="H178" s="6">
        <f t="shared" si="73"/>
        <v>13913</v>
      </c>
      <c r="I178" s="6">
        <f t="shared" si="73"/>
        <v>13913</v>
      </c>
      <c r="J178" s="6">
        <f t="shared" si="73"/>
        <v>5399.6399999999994</v>
      </c>
      <c r="K178" s="6">
        <f t="shared" si="73"/>
        <v>-13913</v>
      </c>
      <c r="L178" s="6">
        <f t="shared" si="73"/>
        <v>0</v>
      </c>
      <c r="M178" s="6">
        <f t="shared" si="73"/>
        <v>0</v>
      </c>
      <c r="O178" s="6">
        <f t="shared" si="42"/>
        <v>33224.639999999999</v>
      </c>
      <c r="Q178" s="6">
        <f t="shared" si="43"/>
        <v>0</v>
      </c>
      <c r="R178" s="6">
        <f t="shared" si="44"/>
        <v>13912</v>
      </c>
      <c r="S178" s="6">
        <f t="shared" si="45"/>
        <v>33225.64</v>
      </c>
      <c r="T178" s="6">
        <f t="shared" si="46"/>
        <v>-13913</v>
      </c>
      <c r="V178" s="6">
        <f t="shared" si="47"/>
        <v>33224.639999999999</v>
      </c>
    </row>
    <row r="179" spans="1:22" x14ac:dyDescent="0.2">
      <c r="A179" s="17" t="s">
        <v>52</v>
      </c>
      <c r="B179" s="6">
        <f t="shared" ref="B179:M179" si="74">+B110-B41</f>
        <v>0</v>
      </c>
      <c r="C179" s="6">
        <f t="shared" si="74"/>
        <v>0</v>
      </c>
      <c r="D179" s="6">
        <f t="shared" si="74"/>
        <v>0</v>
      </c>
      <c r="E179" s="6">
        <f t="shared" si="74"/>
        <v>0</v>
      </c>
      <c r="F179" s="6">
        <f t="shared" si="74"/>
        <v>0</v>
      </c>
      <c r="G179" s="6">
        <f t="shared" si="74"/>
        <v>0</v>
      </c>
      <c r="H179" s="6">
        <f t="shared" si="74"/>
        <v>0</v>
      </c>
      <c r="I179" s="6">
        <f t="shared" si="74"/>
        <v>0</v>
      </c>
      <c r="J179" s="6">
        <f t="shared" si="74"/>
        <v>0</v>
      </c>
      <c r="K179" s="6">
        <f t="shared" si="74"/>
        <v>0</v>
      </c>
      <c r="L179" s="6">
        <f t="shared" si="74"/>
        <v>0</v>
      </c>
      <c r="M179" s="6">
        <f t="shared" si="74"/>
        <v>0</v>
      </c>
      <c r="O179" s="6">
        <f t="shared" si="42"/>
        <v>0</v>
      </c>
      <c r="Q179" s="6">
        <f t="shared" si="43"/>
        <v>0</v>
      </c>
      <c r="R179" s="6">
        <f t="shared" si="44"/>
        <v>0</v>
      </c>
      <c r="S179" s="6">
        <f t="shared" si="45"/>
        <v>0</v>
      </c>
      <c r="T179" s="6">
        <f t="shared" si="46"/>
        <v>0</v>
      </c>
      <c r="V179" s="6">
        <f t="shared" si="47"/>
        <v>0</v>
      </c>
    </row>
    <row r="180" spans="1:22" x14ac:dyDescent="0.2">
      <c r="A180" s="17" t="s">
        <v>33</v>
      </c>
      <c r="B180" s="6">
        <f t="shared" ref="B180:M180" si="75">+B111-B42</f>
        <v>0</v>
      </c>
      <c r="C180" s="6">
        <f t="shared" si="75"/>
        <v>0</v>
      </c>
      <c r="D180" s="6">
        <f t="shared" si="75"/>
        <v>0</v>
      </c>
      <c r="E180" s="6">
        <f t="shared" si="75"/>
        <v>0</v>
      </c>
      <c r="F180" s="6">
        <f t="shared" si="75"/>
        <v>0</v>
      </c>
      <c r="G180" s="6">
        <f t="shared" si="75"/>
        <v>1459</v>
      </c>
      <c r="H180" s="6">
        <f t="shared" si="75"/>
        <v>1458</v>
      </c>
      <c r="I180" s="6">
        <f t="shared" si="75"/>
        <v>1458</v>
      </c>
      <c r="J180" s="6">
        <f t="shared" si="75"/>
        <v>959</v>
      </c>
      <c r="K180" s="6">
        <f t="shared" si="75"/>
        <v>-1458</v>
      </c>
      <c r="L180" s="6">
        <f t="shared" si="75"/>
        <v>0</v>
      </c>
      <c r="M180" s="6">
        <f t="shared" si="75"/>
        <v>0</v>
      </c>
      <c r="O180" s="6">
        <f t="shared" si="42"/>
        <v>3876</v>
      </c>
      <c r="Q180" s="6">
        <f t="shared" si="43"/>
        <v>0</v>
      </c>
      <c r="R180" s="6">
        <f t="shared" si="44"/>
        <v>1459</v>
      </c>
      <c r="S180" s="6">
        <f t="shared" si="45"/>
        <v>3875</v>
      </c>
      <c r="T180" s="6">
        <f t="shared" si="46"/>
        <v>-1458</v>
      </c>
      <c r="V180" s="6">
        <f t="shared" si="47"/>
        <v>3876</v>
      </c>
    </row>
    <row r="181" spans="1:22" x14ac:dyDescent="0.2">
      <c r="A181" s="17"/>
      <c r="Q181" s="6">
        <f>SUM(B181:D181)</f>
        <v>0</v>
      </c>
      <c r="R181" s="6">
        <f>SUM(E181:G181)</f>
        <v>0</v>
      </c>
      <c r="S181" s="6">
        <f>SUM(H181:J181)</f>
        <v>0</v>
      </c>
      <c r="T181" s="6">
        <f>SUM(K181:M181)</f>
        <v>0</v>
      </c>
      <c r="V181" s="6">
        <f>SUM(Q181:U181)</f>
        <v>0</v>
      </c>
    </row>
    <row r="182" spans="1:22" x14ac:dyDescent="0.2">
      <c r="A182" s="18" t="s">
        <v>21</v>
      </c>
      <c r="B182" s="7">
        <f t="shared" ref="B182:M182" si="76">SUM(B151:B181)</f>
        <v>0</v>
      </c>
      <c r="C182" s="7">
        <f t="shared" si="76"/>
        <v>0</v>
      </c>
      <c r="D182" s="7">
        <f t="shared" si="76"/>
        <v>0</v>
      </c>
      <c r="E182" s="7">
        <f t="shared" si="76"/>
        <v>0</v>
      </c>
      <c r="F182" s="7">
        <f t="shared" si="76"/>
        <v>0</v>
      </c>
      <c r="G182" s="7">
        <f t="shared" si="76"/>
        <v>103605</v>
      </c>
      <c r="H182" s="7">
        <f t="shared" si="76"/>
        <v>103604</v>
      </c>
      <c r="I182" s="7">
        <f t="shared" si="76"/>
        <v>100088.51</v>
      </c>
      <c r="J182" s="7">
        <f t="shared" si="76"/>
        <v>-80709.819999999992</v>
      </c>
      <c r="K182" s="7">
        <f t="shared" si="76"/>
        <v>-103736</v>
      </c>
      <c r="L182" s="7">
        <f t="shared" si="76"/>
        <v>0</v>
      </c>
      <c r="M182" s="7">
        <f t="shared" si="76"/>
        <v>0</v>
      </c>
      <c r="O182" s="7">
        <f>SUM(O151:O181)</f>
        <v>122851.69</v>
      </c>
      <c r="Q182" s="7">
        <f>SUM(B182:D182)</f>
        <v>0</v>
      </c>
      <c r="R182" s="7">
        <f>SUM(E182:G182)</f>
        <v>103605</v>
      </c>
      <c r="S182" s="7">
        <f>SUM(H182:J182)</f>
        <v>122982.69000000002</v>
      </c>
      <c r="T182" s="7">
        <f>SUM(K182:M182)</f>
        <v>-103736</v>
      </c>
      <c r="V182" s="7">
        <f>SUM(Q182:U182)</f>
        <v>122851.69</v>
      </c>
    </row>
    <row r="183" spans="1:22" x14ac:dyDescent="0.2">
      <c r="A183" s="18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O183" s="19"/>
      <c r="Q183" s="19"/>
      <c r="R183" s="19"/>
      <c r="S183" s="19"/>
      <c r="T183" s="19"/>
      <c r="V183" s="19"/>
    </row>
    <row r="184" spans="1:22" x14ac:dyDescent="0.2">
      <c r="A184" s="1" t="s">
        <v>7</v>
      </c>
    </row>
    <row r="185" spans="1:22" x14ac:dyDescent="0.2">
      <c r="A185" s="3" t="s">
        <v>0</v>
      </c>
      <c r="B185" s="6">
        <f t="shared" ref="B185:M185" si="77">+B116-B47</f>
        <v>0</v>
      </c>
      <c r="C185" s="6">
        <f t="shared" si="77"/>
        <v>0</v>
      </c>
      <c r="D185" s="6">
        <f t="shared" si="77"/>
        <v>0</v>
      </c>
      <c r="E185" s="6">
        <f t="shared" si="77"/>
        <v>0</v>
      </c>
      <c r="F185" s="6">
        <f t="shared" si="77"/>
        <v>0</v>
      </c>
      <c r="G185" s="6">
        <f t="shared" si="77"/>
        <v>17240.5</v>
      </c>
      <c r="H185" s="6">
        <f t="shared" si="77"/>
        <v>17240.5</v>
      </c>
      <c r="I185" s="6">
        <f t="shared" si="77"/>
        <v>-106813.89</v>
      </c>
      <c r="J185" s="6">
        <f t="shared" si="77"/>
        <v>-3435.4000000000015</v>
      </c>
      <c r="K185" s="6">
        <f t="shared" si="77"/>
        <v>-3434.4000000000015</v>
      </c>
      <c r="L185" s="6">
        <f t="shared" si="77"/>
        <v>-3434.4000000000015</v>
      </c>
      <c r="M185" s="6">
        <f t="shared" si="77"/>
        <v>-3435.4000000000015</v>
      </c>
      <c r="O185" s="6">
        <f>SUM(B185:M185)</f>
        <v>-86072.489999999991</v>
      </c>
      <c r="Q185" s="6">
        <f t="shared" ref="Q185:Q190" si="78">SUM(B185:D185)</f>
        <v>0</v>
      </c>
      <c r="R185" s="6">
        <f t="shared" ref="R185:R190" si="79">SUM(E185:G185)</f>
        <v>17240.5</v>
      </c>
      <c r="S185" s="6">
        <f t="shared" ref="S185:S190" si="80">SUM(H185:J185)</f>
        <v>-93008.790000000008</v>
      </c>
      <c r="T185" s="6">
        <f t="shared" ref="T185:T190" si="81">SUM(K185:M185)</f>
        <v>-10304.200000000004</v>
      </c>
      <c r="V185" s="6">
        <f t="shared" ref="V185:V190" si="82">SUM(Q185:U185)</f>
        <v>-86072.49000000002</v>
      </c>
    </row>
    <row r="186" spans="1:22" x14ac:dyDescent="0.2">
      <c r="A186" s="3" t="s">
        <v>2</v>
      </c>
      <c r="B186" s="6">
        <f t="shared" ref="B186:M186" si="83">+B117-B48</f>
        <v>0</v>
      </c>
      <c r="C186" s="6">
        <f t="shared" si="83"/>
        <v>0</v>
      </c>
      <c r="D186" s="6">
        <f t="shared" si="83"/>
        <v>0</v>
      </c>
      <c r="E186" s="6">
        <f t="shared" si="83"/>
        <v>0</v>
      </c>
      <c r="F186" s="6">
        <f t="shared" si="83"/>
        <v>0</v>
      </c>
      <c r="G186" s="6">
        <f t="shared" si="83"/>
        <v>7038.333333333333</v>
      </c>
      <c r="H186" s="6">
        <f t="shared" si="83"/>
        <v>7038.333333333333</v>
      </c>
      <c r="I186" s="6">
        <f t="shared" si="83"/>
        <v>7038.333333333333</v>
      </c>
      <c r="J186" s="6">
        <f t="shared" si="83"/>
        <v>7038.333333333333</v>
      </c>
      <c r="K186" s="6">
        <f t="shared" si="83"/>
        <v>0</v>
      </c>
      <c r="L186" s="6">
        <f t="shared" si="83"/>
        <v>0</v>
      </c>
      <c r="M186" s="6">
        <f t="shared" si="83"/>
        <v>0</v>
      </c>
      <c r="O186" s="6">
        <f>SUM(B186:M186)</f>
        <v>28153.333333333332</v>
      </c>
      <c r="Q186" s="6">
        <f t="shared" si="78"/>
        <v>0</v>
      </c>
      <c r="R186" s="6">
        <f t="shared" si="79"/>
        <v>7038.333333333333</v>
      </c>
      <c r="S186" s="6">
        <f t="shared" si="80"/>
        <v>21115</v>
      </c>
      <c r="T186" s="6">
        <f t="shared" si="81"/>
        <v>0</v>
      </c>
      <c r="V186" s="6">
        <f t="shared" si="82"/>
        <v>28153.333333333332</v>
      </c>
    </row>
    <row r="187" spans="1:22" x14ac:dyDescent="0.2">
      <c r="A187" s="3" t="s">
        <v>3</v>
      </c>
      <c r="B187" s="6">
        <f t="shared" ref="B187:M187" si="84">+B118-B49</f>
        <v>0</v>
      </c>
      <c r="C187" s="6">
        <f t="shared" si="84"/>
        <v>0</v>
      </c>
      <c r="D187" s="6">
        <f t="shared" si="84"/>
        <v>0</v>
      </c>
      <c r="E187" s="6">
        <f t="shared" si="84"/>
        <v>0</v>
      </c>
      <c r="F187" s="6">
        <f t="shared" si="84"/>
        <v>0</v>
      </c>
      <c r="G187" s="6">
        <f t="shared" si="84"/>
        <v>2575</v>
      </c>
      <c r="H187" s="6">
        <f t="shared" si="84"/>
        <v>2575</v>
      </c>
      <c r="I187" s="6">
        <f t="shared" si="84"/>
        <v>2575</v>
      </c>
      <c r="J187" s="6">
        <f t="shared" si="84"/>
        <v>2575</v>
      </c>
      <c r="K187" s="6">
        <f t="shared" si="84"/>
        <v>2575</v>
      </c>
      <c r="L187" s="6">
        <f t="shared" si="84"/>
        <v>2575</v>
      </c>
      <c r="M187" s="6">
        <f t="shared" si="84"/>
        <v>2575</v>
      </c>
      <c r="O187" s="6">
        <f>SUM(B187:M187)</f>
        <v>18025</v>
      </c>
      <c r="Q187" s="6">
        <f t="shared" si="78"/>
        <v>0</v>
      </c>
      <c r="R187" s="6">
        <f t="shared" si="79"/>
        <v>2575</v>
      </c>
      <c r="S187" s="6">
        <f t="shared" si="80"/>
        <v>7725</v>
      </c>
      <c r="T187" s="6">
        <f t="shared" si="81"/>
        <v>7725</v>
      </c>
      <c r="V187" s="6">
        <f t="shared" si="82"/>
        <v>18025</v>
      </c>
    </row>
    <row r="188" spans="1:22" x14ac:dyDescent="0.2">
      <c r="A188" s="3" t="s">
        <v>4</v>
      </c>
      <c r="B188" s="6">
        <f t="shared" ref="B188:M188" si="85">+B119-B50</f>
        <v>0</v>
      </c>
      <c r="C188" s="6">
        <f t="shared" si="85"/>
        <v>0</v>
      </c>
      <c r="D188" s="6">
        <f t="shared" si="85"/>
        <v>0</v>
      </c>
      <c r="E188" s="6">
        <f t="shared" si="85"/>
        <v>0</v>
      </c>
      <c r="F188" s="6">
        <f t="shared" si="85"/>
        <v>0</v>
      </c>
      <c r="G188" s="6">
        <f t="shared" si="85"/>
        <v>0</v>
      </c>
      <c r="H188" s="6">
        <f t="shared" si="85"/>
        <v>0</v>
      </c>
      <c r="I188" s="6">
        <f t="shared" si="85"/>
        <v>0</v>
      </c>
      <c r="J188" s="6">
        <f t="shared" si="85"/>
        <v>-1768</v>
      </c>
      <c r="K188" s="6">
        <f t="shared" si="85"/>
        <v>0</v>
      </c>
      <c r="L188" s="6">
        <f t="shared" si="85"/>
        <v>0</v>
      </c>
      <c r="M188" s="6">
        <f t="shared" si="85"/>
        <v>0</v>
      </c>
      <c r="O188" s="6">
        <f>SUM(B188:M188)</f>
        <v>-1768</v>
      </c>
      <c r="Q188" s="6">
        <f t="shared" si="78"/>
        <v>0</v>
      </c>
      <c r="R188" s="6">
        <f t="shared" si="79"/>
        <v>0</v>
      </c>
      <c r="S188" s="6">
        <f t="shared" si="80"/>
        <v>-1768</v>
      </c>
      <c r="T188" s="6">
        <f t="shared" si="81"/>
        <v>0</v>
      </c>
      <c r="V188" s="6">
        <f t="shared" si="82"/>
        <v>-1768</v>
      </c>
    </row>
    <row r="189" spans="1:22" x14ac:dyDescent="0.2">
      <c r="A189" s="3"/>
      <c r="B189" s="6">
        <f t="shared" ref="B189:M189" si="86">+B120-B51</f>
        <v>0</v>
      </c>
      <c r="C189" s="6">
        <f t="shared" si="86"/>
        <v>0</v>
      </c>
      <c r="D189" s="6">
        <f t="shared" si="86"/>
        <v>0</v>
      </c>
      <c r="E189" s="6">
        <f t="shared" si="86"/>
        <v>0</v>
      </c>
      <c r="F189" s="6">
        <f t="shared" si="86"/>
        <v>0</v>
      </c>
      <c r="G189" s="6">
        <f t="shared" si="86"/>
        <v>0</v>
      </c>
      <c r="H189" s="6">
        <f t="shared" si="86"/>
        <v>0</v>
      </c>
      <c r="I189" s="6">
        <f t="shared" si="86"/>
        <v>0</v>
      </c>
      <c r="J189" s="6">
        <f t="shared" si="86"/>
        <v>0</v>
      </c>
      <c r="K189" s="6">
        <f t="shared" si="86"/>
        <v>0</v>
      </c>
      <c r="L189" s="6">
        <f t="shared" si="86"/>
        <v>0</v>
      </c>
      <c r="M189" s="6">
        <f t="shared" si="86"/>
        <v>0</v>
      </c>
      <c r="O189" s="6">
        <f>SUM(B189:M189)</f>
        <v>0</v>
      </c>
      <c r="Q189" s="6">
        <f t="shared" si="78"/>
        <v>0</v>
      </c>
      <c r="R189" s="6">
        <f t="shared" si="79"/>
        <v>0</v>
      </c>
      <c r="S189" s="6">
        <f t="shared" si="80"/>
        <v>0</v>
      </c>
      <c r="T189" s="6">
        <f t="shared" si="81"/>
        <v>0</v>
      </c>
      <c r="V189" s="6">
        <f t="shared" si="82"/>
        <v>0</v>
      </c>
    </row>
    <row r="190" spans="1:22" x14ac:dyDescent="0.2">
      <c r="A190" s="4" t="s">
        <v>10</v>
      </c>
      <c r="B190" s="7">
        <f t="shared" ref="B190:M190" si="87">SUM(B184:B189)</f>
        <v>0</v>
      </c>
      <c r="C190" s="7">
        <f t="shared" si="87"/>
        <v>0</v>
      </c>
      <c r="D190" s="7">
        <f t="shared" si="87"/>
        <v>0</v>
      </c>
      <c r="E190" s="7">
        <f t="shared" si="87"/>
        <v>0</v>
      </c>
      <c r="F190" s="7">
        <f t="shared" si="87"/>
        <v>0</v>
      </c>
      <c r="G190" s="7">
        <f t="shared" si="87"/>
        <v>26853.833333333332</v>
      </c>
      <c r="H190" s="7">
        <f t="shared" si="87"/>
        <v>26853.833333333332</v>
      </c>
      <c r="I190" s="7">
        <f t="shared" si="87"/>
        <v>-97200.556666666671</v>
      </c>
      <c r="J190" s="7">
        <f t="shared" si="87"/>
        <v>4409.9333333333316</v>
      </c>
      <c r="K190" s="7">
        <f t="shared" si="87"/>
        <v>-859.40000000000146</v>
      </c>
      <c r="L190" s="7">
        <f t="shared" si="87"/>
        <v>-859.40000000000146</v>
      </c>
      <c r="M190" s="7">
        <f t="shared" si="87"/>
        <v>-860.40000000000146</v>
      </c>
      <c r="O190" s="7">
        <f>SUM(O184:O189)</f>
        <v>-41662.156666666662</v>
      </c>
      <c r="Q190" s="7">
        <f t="shared" si="78"/>
        <v>0</v>
      </c>
      <c r="R190" s="7">
        <f t="shared" si="79"/>
        <v>26853.833333333332</v>
      </c>
      <c r="S190" s="7">
        <f t="shared" si="80"/>
        <v>-65936.790000000008</v>
      </c>
      <c r="T190" s="7">
        <f t="shared" si="81"/>
        <v>-2579.2000000000044</v>
      </c>
      <c r="V190" s="7">
        <f t="shared" si="82"/>
        <v>-41662.156666666684</v>
      </c>
    </row>
    <row r="191" spans="1:22" x14ac:dyDescent="0.2">
      <c r="A191" s="3"/>
    </row>
    <row r="192" spans="1:22" x14ac:dyDescent="0.2">
      <c r="A192" s="1" t="s">
        <v>62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Q192" s="19"/>
      <c r="R192" s="19"/>
      <c r="S192" s="19"/>
      <c r="T192" s="19"/>
      <c r="V192" s="19"/>
    </row>
    <row r="193" spans="1:22" x14ac:dyDescent="0.2">
      <c r="A193" s="3" t="s">
        <v>1</v>
      </c>
      <c r="B193" s="6">
        <f t="shared" ref="B193:M193" si="88">+B124-B55</f>
        <v>0</v>
      </c>
      <c r="C193" s="6">
        <f t="shared" si="88"/>
        <v>0</v>
      </c>
      <c r="D193" s="6">
        <f t="shared" si="88"/>
        <v>0</v>
      </c>
      <c r="E193" s="6">
        <f t="shared" si="88"/>
        <v>0</v>
      </c>
      <c r="F193" s="6">
        <f t="shared" si="88"/>
        <v>0</v>
      </c>
      <c r="G193" s="6">
        <f t="shared" si="88"/>
        <v>17254.166666666668</v>
      </c>
      <c r="H193" s="6">
        <f t="shared" si="88"/>
        <v>17254.166666666668</v>
      </c>
      <c r="I193" s="6">
        <f t="shared" si="88"/>
        <v>-13387.666666666668</v>
      </c>
      <c r="J193" s="6">
        <f t="shared" si="88"/>
        <v>1883.3333333333339</v>
      </c>
      <c r="K193" s="6">
        <f t="shared" si="88"/>
        <v>1883.3333333333339</v>
      </c>
      <c r="L193" s="6">
        <f t="shared" si="88"/>
        <v>1883.3333333333339</v>
      </c>
      <c r="M193" s="6">
        <f t="shared" si="88"/>
        <v>1883.3333333333339</v>
      </c>
      <c r="O193" s="6">
        <f>SUM(B193:M193)</f>
        <v>28654.000000000007</v>
      </c>
      <c r="Q193" s="6">
        <f>SUM(B193:D193)</f>
        <v>0</v>
      </c>
      <c r="R193" s="6">
        <f>SUM(E193:G193)</f>
        <v>17254.166666666668</v>
      </c>
      <c r="S193" s="6">
        <f>SUM(H193:J193)</f>
        <v>5749.8333333333339</v>
      </c>
      <c r="T193" s="6">
        <f>SUM(K193:M193)</f>
        <v>5650.0000000000018</v>
      </c>
      <c r="V193" s="6">
        <f>SUM(Q193:U193)</f>
        <v>28654</v>
      </c>
    </row>
    <row r="194" spans="1:22" x14ac:dyDescent="0.2">
      <c r="A194" s="3" t="s">
        <v>9</v>
      </c>
      <c r="B194" s="6">
        <f t="shared" ref="B194:M194" si="89">+B125-B56</f>
        <v>0</v>
      </c>
      <c r="C194" s="6">
        <f t="shared" si="89"/>
        <v>0</v>
      </c>
      <c r="D194" s="6">
        <f t="shared" si="89"/>
        <v>0</v>
      </c>
      <c r="E194" s="6">
        <f t="shared" si="89"/>
        <v>0</v>
      </c>
      <c r="F194" s="6">
        <f t="shared" si="89"/>
        <v>-100</v>
      </c>
      <c r="G194" s="6">
        <f t="shared" si="89"/>
        <v>-198.51</v>
      </c>
      <c r="H194" s="6">
        <f t="shared" si="89"/>
        <v>0</v>
      </c>
      <c r="I194" s="6">
        <f t="shared" si="89"/>
        <v>0</v>
      </c>
      <c r="J194" s="6">
        <f t="shared" si="89"/>
        <v>100</v>
      </c>
      <c r="K194" s="6">
        <f t="shared" si="89"/>
        <v>0</v>
      </c>
      <c r="L194" s="6">
        <f t="shared" si="89"/>
        <v>0</v>
      </c>
      <c r="M194" s="6">
        <f t="shared" si="89"/>
        <v>0</v>
      </c>
      <c r="O194" s="6">
        <f>SUM(B194:M194)</f>
        <v>-198.51</v>
      </c>
      <c r="Q194" s="6">
        <f>SUM(B194:D194)</f>
        <v>0</v>
      </c>
      <c r="R194" s="6">
        <f>SUM(E194:G194)</f>
        <v>-298.51</v>
      </c>
      <c r="S194" s="6">
        <f>SUM(H194:J194)</f>
        <v>100</v>
      </c>
      <c r="T194" s="6">
        <f>SUM(K194:M194)</f>
        <v>0</v>
      </c>
      <c r="V194" s="6">
        <f>SUM(Q194:U194)</f>
        <v>-198.51</v>
      </c>
    </row>
    <row r="195" spans="1:22" x14ac:dyDescent="0.2">
      <c r="A195" s="3"/>
    </row>
    <row r="196" spans="1:22" ht="13.5" thickBot="1" x14ac:dyDescent="0.25">
      <c r="A196" s="4" t="s">
        <v>63</v>
      </c>
      <c r="B196" s="20">
        <f t="shared" ref="B196:M196" si="90">SUM(B193:B194)</f>
        <v>0</v>
      </c>
      <c r="C196" s="20">
        <f t="shared" si="90"/>
        <v>0</v>
      </c>
      <c r="D196" s="20">
        <f t="shared" si="90"/>
        <v>0</v>
      </c>
      <c r="E196" s="20">
        <f t="shared" si="90"/>
        <v>0</v>
      </c>
      <c r="F196" s="20">
        <f t="shared" si="90"/>
        <v>-100</v>
      </c>
      <c r="G196" s="20">
        <f t="shared" si="90"/>
        <v>17055.656666666669</v>
      </c>
      <c r="H196" s="20">
        <f t="shared" si="90"/>
        <v>17254.166666666668</v>
      </c>
      <c r="I196" s="20">
        <f t="shared" si="90"/>
        <v>-13387.666666666668</v>
      </c>
      <c r="J196" s="20">
        <f t="shared" si="90"/>
        <v>1983.3333333333339</v>
      </c>
      <c r="K196" s="20">
        <f t="shared" si="90"/>
        <v>1883.3333333333339</v>
      </c>
      <c r="L196" s="20">
        <f t="shared" si="90"/>
        <v>1883.3333333333339</v>
      </c>
      <c r="M196" s="20">
        <f t="shared" si="90"/>
        <v>1883.3333333333339</v>
      </c>
      <c r="N196" s="20"/>
      <c r="O196" s="20">
        <f>SUM(O193:O194)</f>
        <v>28455.490000000009</v>
      </c>
      <c r="Q196" s="20">
        <f>SUM(B196:D196)</f>
        <v>0</v>
      </c>
      <c r="R196" s="20">
        <f>SUM(E196:G196)</f>
        <v>16955.656666666669</v>
      </c>
      <c r="S196" s="20">
        <f>SUM(H196:J196)</f>
        <v>5849.8333333333339</v>
      </c>
      <c r="T196" s="20">
        <f>SUM(K196:M196)</f>
        <v>5650.0000000000018</v>
      </c>
      <c r="V196" s="20">
        <f>SUM(Q196:U196)</f>
        <v>28455.490000000005</v>
      </c>
    </row>
    <row r="197" spans="1:22" x14ac:dyDescent="0.2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Q197" s="19"/>
      <c r="R197" s="19"/>
      <c r="S197" s="19"/>
      <c r="T197" s="19"/>
      <c r="V197" s="19"/>
    </row>
    <row r="198" spans="1:22" ht="13.5" thickBot="1" x14ac:dyDescent="0.25">
      <c r="A198" s="1" t="s">
        <v>61</v>
      </c>
      <c r="B198" s="21">
        <f t="shared" ref="B198:M198" si="91">+B148+B182+B190+B196</f>
        <v>166397</v>
      </c>
      <c r="C198" s="21">
        <f t="shared" si="91"/>
        <v>86983.45</v>
      </c>
      <c r="D198" s="21">
        <f t="shared" si="91"/>
        <v>106744</v>
      </c>
      <c r="E198" s="21">
        <f t="shared" si="91"/>
        <v>-22199.890000000014</v>
      </c>
      <c r="F198" s="21">
        <f t="shared" si="91"/>
        <v>-43745</v>
      </c>
      <c r="G198" s="21">
        <f t="shared" si="91"/>
        <v>21022.49</v>
      </c>
      <c r="H198" s="21">
        <f t="shared" si="91"/>
        <v>35505.58</v>
      </c>
      <c r="I198" s="21">
        <f t="shared" si="91"/>
        <v>-197636.79333333331</v>
      </c>
      <c r="J198" s="21">
        <f t="shared" si="91"/>
        <v>-181105.95333333331</v>
      </c>
      <c r="K198" s="21">
        <f t="shared" si="91"/>
        <v>-102712.06666666667</v>
      </c>
      <c r="L198" s="21">
        <f t="shared" si="91"/>
        <v>1023.9333333333325</v>
      </c>
      <c r="M198" s="21">
        <f t="shared" si="91"/>
        <v>1022.9333333333325</v>
      </c>
      <c r="N198" s="21"/>
      <c r="O198" s="21">
        <f>+O148+O182+O190+O196</f>
        <v>-128700.31666666664</v>
      </c>
      <c r="Q198" s="21">
        <f>SUM(B198:D198)</f>
        <v>360124.45</v>
      </c>
      <c r="R198" s="21">
        <f>SUM(E198:G198)</f>
        <v>-44922.400000000009</v>
      </c>
      <c r="S198" s="21">
        <f>SUM(H198:J198)</f>
        <v>-343237.16666666663</v>
      </c>
      <c r="T198" s="21">
        <f>SUM(K198:M198)</f>
        <v>-100665.2</v>
      </c>
      <c r="V198" s="21">
        <f>SUM(Q198:U198)</f>
        <v>-128700.31666666664</v>
      </c>
    </row>
    <row r="199" spans="1:22" ht="13.5" thickTop="1" x14ac:dyDescent="0.2">
      <c r="A199" s="1"/>
    </row>
    <row r="200" spans="1:22" x14ac:dyDescent="0.2">
      <c r="A200" s="1" t="s">
        <v>59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O200" s="19"/>
      <c r="Q200" s="19"/>
      <c r="R200" s="19"/>
      <c r="S200" s="19"/>
      <c r="T200" s="19"/>
      <c r="V200" s="19"/>
    </row>
    <row r="201" spans="1:22" x14ac:dyDescent="0.2">
      <c r="A201" s="17" t="s">
        <v>24</v>
      </c>
      <c r="B201" s="6">
        <f t="shared" ref="B201:M201" si="92">+B132-B63</f>
        <v>0</v>
      </c>
      <c r="C201" s="6">
        <f t="shared" si="92"/>
        <v>0</v>
      </c>
      <c r="D201" s="6">
        <f t="shared" si="92"/>
        <v>0</v>
      </c>
      <c r="E201" s="6">
        <f t="shared" si="92"/>
        <v>0</v>
      </c>
      <c r="F201" s="6">
        <f t="shared" si="92"/>
        <v>0</v>
      </c>
      <c r="G201" s="6">
        <f t="shared" si="92"/>
        <v>7969</v>
      </c>
      <c r="H201" s="6">
        <f t="shared" si="92"/>
        <v>7970</v>
      </c>
      <c r="I201" s="6">
        <f t="shared" si="92"/>
        <v>7969</v>
      </c>
      <c r="J201" s="6">
        <f t="shared" si="92"/>
        <v>-15660</v>
      </c>
      <c r="K201" s="6">
        <f t="shared" si="92"/>
        <v>-7969</v>
      </c>
      <c r="L201" s="6">
        <f t="shared" si="92"/>
        <v>0</v>
      </c>
      <c r="M201" s="6">
        <f t="shared" si="92"/>
        <v>0</v>
      </c>
      <c r="O201" s="6">
        <f>SUM(B201:M201)</f>
        <v>279</v>
      </c>
      <c r="Q201" s="6">
        <f>SUM(B201:D201)</f>
        <v>0</v>
      </c>
      <c r="R201" s="6">
        <f>SUM(E201:G201)</f>
        <v>7969</v>
      </c>
      <c r="S201" s="6">
        <f>SUM(H201:J201)</f>
        <v>279</v>
      </c>
      <c r="T201" s="6">
        <f>SUM(K201:M201)</f>
        <v>-7969</v>
      </c>
      <c r="V201" s="6">
        <f>SUM(Q201:U201)</f>
        <v>279</v>
      </c>
    </row>
    <row r="202" spans="1:22" x14ac:dyDescent="0.2">
      <c r="A202" s="17" t="s">
        <v>57</v>
      </c>
      <c r="B202" s="6">
        <f t="shared" ref="B202:M202" si="93">+B133-B64</f>
        <v>0</v>
      </c>
      <c r="C202" s="6">
        <f t="shared" si="93"/>
        <v>0</v>
      </c>
      <c r="D202" s="6">
        <f t="shared" si="93"/>
        <v>0</v>
      </c>
      <c r="E202" s="6">
        <f t="shared" si="93"/>
        <v>0</v>
      </c>
      <c r="F202" s="6">
        <f t="shared" si="93"/>
        <v>0</v>
      </c>
      <c r="G202" s="6">
        <f t="shared" si="93"/>
        <v>12177</v>
      </c>
      <c r="H202" s="6">
        <f t="shared" si="93"/>
        <v>12177</v>
      </c>
      <c r="I202" s="6">
        <f t="shared" si="93"/>
        <v>12177</v>
      </c>
      <c r="J202" s="6">
        <f t="shared" si="93"/>
        <v>-89695.47</v>
      </c>
      <c r="K202" s="6">
        <f t="shared" si="93"/>
        <v>-12177</v>
      </c>
      <c r="L202" s="6">
        <f t="shared" si="93"/>
        <v>0</v>
      </c>
      <c r="M202" s="6">
        <f t="shared" si="93"/>
        <v>0</v>
      </c>
      <c r="O202" s="6">
        <f>SUM(B202:M202)</f>
        <v>-65341.47</v>
      </c>
      <c r="Q202" s="6">
        <f>SUM(B202:D202)</f>
        <v>0</v>
      </c>
      <c r="R202" s="6">
        <f>SUM(E202:G202)</f>
        <v>12177</v>
      </c>
      <c r="S202" s="6">
        <f>SUM(H202:J202)</f>
        <v>-65341.47</v>
      </c>
      <c r="T202" s="6">
        <f>SUM(K202:M202)</f>
        <v>-12177</v>
      </c>
      <c r="V202" s="6">
        <f>SUM(Q202:U202)</f>
        <v>-65341.47</v>
      </c>
    </row>
    <row r="203" spans="1:22" x14ac:dyDescent="0.2">
      <c r="A203" s="17"/>
    </row>
    <row r="204" spans="1:22" x14ac:dyDescent="0.2">
      <c r="A204" s="18" t="s">
        <v>60</v>
      </c>
      <c r="B204" s="7">
        <f t="shared" ref="B204:M204" si="94">SUM(B201:B202)</f>
        <v>0</v>
      </c>
      <c r="C204" s="7">
        <f t="shared" si="94"/>
        <v>0</v>
      </c>
      <c r="D204" s="7">
        <f t="shared" si="94"/>
        <v>0</v>
      </c>
      <c r="E204" s="7">
        <f t="shared" si="94"/>
        <v>0</v>
      </c>
      <c r="F204" s="7">
        <f t="shared" si="94"/>
        <v>0</v>
      </c>
      <c r="G204" s="7">
        <f t="shared" si="94"/>
        <v>20146</v>
      </c>
      <c r="H204" s="7">
        <f t="shared" si="94"/>
        <v>20147</v>
      </c>
      <c r="I204" s="7">
        <f t="shared" si="94"/>
        <v>20146</v>
      </c>
      <c r="J204" s="7">
        <f t="shared" si="94"/>
        <v>-105355.47</v>
      </c>
      <c r="K204" s="7">
        <f t="shared" si="94"/>
        <v>-20146</v>
      </c>
      <c r="L204" s="7">
        <f t="shared" si="94"/>
        <v>0</v>
      </c>
      <c r="M204" s="7">
        <f t="shared" si="94"/>
        <v>0</v>
      </c>
      <c r="O204" s="7">
        <f>SUM(O201:O202)</f>
        <v>-65062.47</v>
      </c>
      <c r="Q204" s="7">
        <f>SUM(B204:D204)</f>
        <v>0</v>
      </c>
      <c r="R204" s="7">
        <f>SUM(E204:G204)</f>
        <v>20146</v>
      </c>
      <c r="S204" s="7">
        <f>SUM(H204:J204)</f>
        <v>-65062.47</v>
      </c>
      <c r="T204" s="7">
        <f>SUM(K204:M204)</f>
        <v>-20146</v>
      </c>
      <c r="V204" s="7">
        <f>SUM(Q204:U204)</f>
        <v>-65062.47</v>
      </c>
    </row>
    <row r="206" spans="1:22" ht="13.5" thickBot="1" x14ac:dyDescent="0.25">
      <c r="A206" s="1" t="s">
        <v>8</v>
      </c>
      <c r="B206" s="35">
        <f>B198+B204</f>
        <v>166397</v>
      </c>
      <c r="C206" s="35">
        <f t="shared" ref="C206:O206" si="95">C198+C204</f>
        <v>86983.45</v>
      </c>
      <c r="D206" s="35">
        <f t="shared" si="95"/>
        <v>106744</v>
      </c>
      <c r="E206" s="35">
        <f t="shared" si="95"/>
        <v>-22199.890000000014</v>
      </c>
      <c r="F206" s="35">
        <f t="shared" si="95"/>
        <v>-43745</v>
      </c>
      <c r="G206" s="35">
        <f t="shared" si="95"/>
        <v>41168.490000000005</v>
      </c>
      <c r="H206" s="35">
        <f t="shared" si="95"/>
        <v>55652.58</v>
      </c>
      <c r="I206" s="35">
        <f t="shared" si="95"/>
        <v>-177490.79333333331</v>
      </c>
      <c r="J206" s="35">
        <f t="shared" si="95"/>
        <v>-286461.42333333334</v>
      </c>
      <c r="K206" s="35">
        <f t="shared" si="95"/>
        <v>-122858.06666666667</v>
      </c>
      <c r="L206" s="35">
        <f t="shared" si="95"/>
        <v>1023.9333333333325</v>
      </c>
      <c r="M206" s="35">
        <f t="shared" si="95"/>
        <v>1022.9333333333325</v>
      </c>
      <c r="N206" s="35"/>
      <c r="O206" s="35">
        <f t="shared" si="95"/>
        <v>-193762.78666666662</v>
      </c>
      <c r="Q206" s="35">
        <f>SUM(B206:D206)</f>
        <v>360124.45</v>
      </c>
      <c r="R206" s="35">
        <f>SUM(E206:G206)</f>
        <v>-24776.400000000009</v>
      </c>
      <c r="S206" s="35">
        <f>SUM(H206:J206)</f>
        <v>-408299.63666666666</v>
      </c>
      <c r="T206" s="35">
        <f>SUM(K206:M206)</f>
        <v>-120811.2</v>
      </c>
      <c r="U206" s="35"/>
      <c r="V206" s="35">
        <f>SUM(Q206:U206)</f>
        <v>-193762.78666666668</v>
      </c>
    </row>
    <row r="207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8.85546875" defaultRowHeight="12.75" x14ac:dyDescent="0.2"/>
  <cols>
    <col min="1" max="1" width="41.140625" customWidth="1"/>
    <col min="2" max="9" width="10.28515625" style="22" customWidth="1"/>
    <col min="10" max="10" width="11.42578125" style="22" customWidth="1"/>
    <col min="11" max="13" width="10.28515625" style="22" customWidth="1"/>
    <col min="14" max="14" width="0.85546875" style="22" customWidth="1"/>
    <col min="15" max="15" width="12" style="22" customWidth="1"/>
    <col min="16" max="16" width="2.140625" style="22" customWidth="1"/>
    <col min="17" max="17" width="11.28515625" style="22" customWidth="1"/>
    <col min="18" max="18" width="2.140625" style="22" customWidth="1"/>
    <col min="19" max="19" width="11.28515625" style="22" customWidth="1"/>
  </cols>
  <sheetData>
    <row r="1" spans="1:19" s="2" customFormat="1" ht="15.75" x14ac:dyDescent="0.25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"/>
      <c r="Q1" s="5"/>
      <c r="R1" s="5"/>
      <c r="S1" s="5"/>
    </row>
    <row r="2" spans="1:19" s="2" customFormat="1" ht="15.75" x14ac:dyDescent="0.25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"/>
      <c r="Q2" s="5"/>
      <c r="R2" s="5"/>
      <c r="S2" s="5"/>
    </row>
    <row r="3" spans="1:19" s="2" customFormat="1" ht="15.75" x14ac:dyDescent="0.25">
      <c r="A3" s="33" t="s">
        <v>65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5"/>
      <c r="Q3" s="5"/>
      <c r="R3" s="5"/>
      <c r="S3" s="5"/>
    </row>
    <row r="4" spans="1:19" s="2" customFormat="1" ht="15.7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5"/>
      <c r="Q4" s="5"/>
      <c r="R4" s="5"/>
      <c r="S4" s="5"/>
    </row>
    <row r="5" spans="1:19" s="2" customFormat="1" ht="15.75" x14ac:dyDescent="0.25">
      <c r="A5" s="13" t="str">
        <f ca="1">CELL("filename")</f>
        <v>C:\WINNT\Profiles\gservices\Desktop\[Gleason O&amp;M.xls]Gleason 2000 Exp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5"/>
      <c r="Q5" s="5"/>
      <c r="R5" s="5"/>
      <c r="S5" s="5"/>
    </row>
    <row r="6" spans="1:19" s="2" customFormat="1" ht="15.75" x14ac:dyDescent="0.25">
      <c r="A6" s="14">
        <f ca="1">NOW()</f>
        <v>36805.894208796293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5"/>
      <c r="Q6" s="5"/>
      <c r="R6" s="5"/>
      <c r="S6" s="5"/>
    </row>
    <row r="7" spans="1:19" s="9" customFormat="1" x14ac:dyDescent="0.2">
      <c r="B7" s="10">
        <v>36892</v>
      </c>
      <c r="C7" s="10">
        <v>36923</v>
      </c>
      <c r="D7" s="10">
        <v>36951</v>
      </c>
      <c r="E7" s="10">
        <v>36982</v>
      </c>
      <c r="F7" s="10">
        <v>37012</v>
      </c>
      <c r="G7" s="10">
        <v>37043</v>
      </c>
      <c r="H7" s="10">
        <v>37073</v>
      </c>
      <c r="I7" s="10">
        <v>37104</v>
      </c>
      <c r="J7" s="10">
        <v>37135</v>
      </c>
      <c r="K7" s="10">
        <v>37165</v>
      </c>
      <c r="L7" s="10">
        <v>37196</v>
      </c>
      <c r="M7" s="10">
        <v>37226</v>
      </c>
      <c r="N7" s="10"/>
      <c r="O7" s="11" t="s">
        <v>11</v>
      </c>
      <c r="P7" s="11"/>
      <c r="Q7" s="11" t="s">
        <v>66</v>
      </c>
      <c r="R7" s="11"/>
      <c r="S7" s="11" t="s">
        <v>20</v>
      </c>
    </row>
    <row r="9" spans="1:19" ht="13.5" thickBot="1" x14ac:dyDescent="0.25">
      <c r="A9" s="1" t="s">
        <v>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O9" s="23">
        <f>SUM(B9:M9)</f>
        <v>0</v>
      </c>
      <c r="Q9" s="23">
        <v>1083386.3400000001</v>
      </c>
      <c r="S9" s="23">
        <f>Q9-O9</f>
        <v>1083386.3400000001</v>
      </c>
    </row>
    <row r="11" spans="1:19" x14ac:dyDescent="0.2">
      <c r="A11" s="1" t="s">
        <v>6</v>
      </c>
    </row>
    <row r="12" spans="1:19" x14ac:dyDescent="0.2">
      <c r="A12" s="16" t="s">
        <v>34</v>
      </c>
    </row>
    <row r="13" spans="1:19" x14ac:dyDescent="0.2">
      <c r="A13" s="17" t="s">
        <v>39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O13" s="22">
        <f>SUM(B13:M13)</f>
        <v>0</v>
      </c>
      <c r="Q13" s="36">
        <v>0</v>
      </c>
      <c r="S13" s="36">
        <f t="shared" ref="S13:S41" si="0">Q13-O13</f>
        <v>0</v>
      </c>
    </row>
    <row r="14" spans="1:19" x14ac:dyDescent="0.2">
      <c r="A14" s="17" t="s">
        <v>67</v>
      </c>
      <c r="B14" s="22">
        <v>780</v>
      </c>
      <c r="C14" s="22">
        <v>780</v>
      </c>
      <c r="D14" s="22">
        <v>780</v>
      </c>
      <c r="E14" s="22">
        <v>2600</v>
      </c>
      <c r="F14" s="22">
        <v>780</v>
      </c>
      <c r="G14" s="22">
        <v>780</v>
      </c>
      <c r="H14" s="22">
        <v>780</v>
      </c>
      <c r="I14" s="22">
        <v>780</v>
      </c>
      <c r="J14" s="22">
        <v>780</v>
      </c>
      <c r="K14" s="22">
        <v>2600</v>
      </c>
      <c r="L14" s="22">
        <v>780</v>
      </c>
      <c r="M14" s="22">
        <v>780</v>
      </c>
      <c r="O14" s="22">
        <f t="shared" ref="O14:O41" si="1">SUM(B14:M14)</f>
        <v>13000</v>
      </c>
      <c r="Q14" s="36">
        <v>0</v>
      </c>
      <c r="S14" s="36">
        <f t="shared" si="0"/>
        <v>-13000</v>
      </c>
    </row>
    <row r="15" spans="1:19" x14ac:dyDescent="0.2">
      <c r="A15" s="17" t="s">
        <v>41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O15" s="22">
        <f t="shared" si="1"/>
        <v>0</v>
      </c>
      <c r="Q15" s="36">
        <v>0</v>
      </c>
      <c r="S15" s="36">
        <f t="shared" si="0"/>
        <v>0</v>
      </c>
    </row>
    <row r="16" spans="1:19" x14ac:dyDescent="0.2">
      <c r="A16" s="17" t="s">
        <v>42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O16" s="22">
        <f t="shared" si="1"/>
        <v>0</v>
      </c>
      <c r="Q16" s="36">
        <v>0</v>
      </c>
      <c r="S16" s="36">
        <f t="shared" si="0"/>
        <v>0</v>
      </c>
    </row>
    <row r="17" spans="1:19" x14ac:dyDescent="0.2">
      <c r="A17" s="17" t="s">
        <v>43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O17" s="22">
        <f t="shared" si="1"/>
        <v>0</v>
      </c>
      <c r="Q17" s="36">
        <v>0</v>
      </c>
      <c r="S17" s="36">
        <f t="shared" si="0"/>
        <v>0</v>
      </c>
    </row>
    <row r="18" spans="1:19" x14ac:dyDescent="0.2">
      <c r="A18" s="17" t="s">
        <v>44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O18" s="22">
        <f t="shared" si="1"/>
        <v>0</v>
      </c>
      <c r="Q18" s="36">
        <v>0</v>
      </c>
      <c r="S18" s="36">
        <f t="shared" si="0"/>
        <v>0</v>
      </c>
    </row>
    <row r="19" spans="1:19" x14ac:dyDescent="0.2">
      <c r="A19" s="17" t="s">
        <v>23</v>
      </c>
      <c r="B19" s="22">
        <v>3294</v>
      </c>
      <c r="C19" s="22">
        <v>3294</v>
      </c>
      <c r="D19" s="22">
        <v>3294</v>
      </c>
      <c r="E19" s="22">
        <v>10981</v>
      </c>
      <c r="F19" s="22">
        <v>3294.1</v>
      </c>
      <c r="G19" s="22">
        <v>3294.1</v>
      </c>
      <c r="H19" s="22">
        <v>3294.1</v>
      </c>
      <c r="I19" s="22">
        <v>3294.1</v>
      </c>
      <c r="J19" s="22">
        <v>3294.1</v>
      </c>
      <c r="K19" s="22">
        <v>10981</v>
      </c>
      <c r="L19" s="22">
        <v>3294.1</v>
      </c>
      <c r="M19" s="22">
        <v>3294.1</v>
      </c>
      <c r="O19" s="22">
        <f t="shared" si="1"/>
        <v>54902.69999999999</v>
      </c>
      <c r="Q19" s="36">
        <v>27614</v>
      </c>
      <c r="S19" s="36">
        <f t="shared" si="0"/>
        <v>-27288.69999999999</v>
      </c>
    </row>
    <row r="20" spans="1:19" x14ac:dyDescent="0.2">
      <c r="A20" s="17" t="s">
        <v>45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O20" s="22">
        <f t="shared" si="1"/>
        <v>0</v>
      </c>
      <c r="Q20" s="36">
        <v>0</v>
      </c>
      <c r="S20" s="36">
        <f t="shared" si="0"/>
        <v>0</v>
      </c>
    </row>
    <row r="21" spans="1:19" x14ac:dyDescent="0.2">
      <c r="A21" s="17" t="s">
        <v>46</v>
      </c>
      <c r="B21" s="22">
        <v>213</v>
      </c>
      <c r="C21" s="22">
        <v>213</v>
      </c>
      <c r="D21" s="22">
        <v>213</v>
      </c>
      <c r="E21" s="22">
        <v>710.2</v>
      </c>
      <c r="F21" s="22">
        <v>213</v>
      </c>
      <c r="G21" s="22">
        <v>213</v>
      </c>
      <c r="H21" s="22">
        <v>213</v>
      </c>
      <c r="I21" s="22">
        <v>213</v>
      </c>
      <c r="J21" s="22">
        <v>213</v>
      </c>
      <c r="K21" s="22">
        <v>710.2</v>
      </c>
      <c r="L21" s="22">
        <v>213</v>
      </c>
      <c r="M21" s="22">
        <v>213</v>
      </c>
      <c r="O21" s="22">
        <f t="shared" si="1"/>
        <v>3550.3999999999996</v>
      </c>
      <c r="Q21" s="36">
        <v>0</v>
      </c>
      <c r="S21" s="36">
        <f t="shared" si="0"/>
        <v>-3550.3999999999996</v>
      </c>
    </row>
    <row r="22" spans="1:19" x14ac:dyDescent="0.2">
      <c r="A22" s="17" t="s">
        <v>47</v>
      </c>
      <c r="B22" s="22">
        <v>1272</v>
      </c>
      <c r="C22" s="22">
        <v>1272</v>
      </c>
      <c r="D22" s="22">
        <v>1272</v>
      </c>
      <c r="E22" s="22">
        <v>4240.2</v>
      </c>
      <c r="F22" s="22">
        <v>1272</v>
      </c>
      <c r="G22" s="22">
        <v>1272</v>
      </c>
      <c r="H22" s="22">
        <v>1272</v>
      </c>
      <c r="I22" s="22">
        <v>1272</v>
      </c>
      <c r="J22" s="22">
        <v>1272</v>
      </c>
      <c r="K22" s="22">
        <v>4240.2</v>
      </c>
      <c r="L22" s="22">
        <v>1272</v>
      </c>
      <c r="M22" s="22">
        <v>1272</v>
      </c>
      <c r="O22" s="22">
        <f t="shared" si="1"/>
        <v>21200.400000000001</v>
      </c>
      <c r="Q22" s="36">
        <v>0</v>
      </c>
      <c r="S22" s="36">
        <f t="shared" si="0"/>
        <v>-21200.400000000001</v>
      </c>
    </row>
    <row r="23" spans="1:19" x14ac:dyDescent="0.2">
      <c r="A23" s="17" t="s">
        <v>48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O23" s="22">
        <f t="shared" si="1"/>
        <v>0</v>
      </c>
      <c r="Q23" s="36">
        <v>0</v>
      </c>
      <c r="S23" s="36">
        <f t="shared" si="0"/>
        <v>0</v>
      </c>
    </row>
    <row r="24" spans="1:19" x14ac:dyDescent="0.2">
      <c r="A24" s="17" t="s">
        <v>49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O24" s="22">
        <f t="shared" si="1"/>
        <v>0</v>
      </c>
      <c r="Q24" s="36">
        <v>0</v>
      </c>
      <c r="S24" s="36">
        <f t="shared" si="0"/>
        <v>0</v>
      </c>
    </row>
    <row r="25" spans="1:19" x14ac:dyDescent="0.2">
      <c r="A25" s="17" t="s">
        <v>68</v>
      </c>
      <c r="B25" s="22">
        <v>1142.3</v>
      </c>
      <c r="C25" s="22">
        <v>1142.3</v>
      </c>
      <c r="D25" s="22">
        <v>1142.3</v>
      </c>
      <c r="E25" s="22">
        <v>3808.4</v>
      </c>
      <c r="F25" s="22">
        <v>1142.3</v>
      </c>
      <c r="G25" s="22">
        <v>1142.3</v>
      </c>
      <c r="H25" s="22">
        <v>1142.3</v>
      </c>
      <c r="I25" s="22">
        <v>1142.3</v>
      </c>
      <c r="J25" s="22">
        <v>1142.3</v>
      </c>
      <c r="K25" s="22">
        <v>3808.4</v>
      </c>
      <c r="L25" s="22">
        <v>1142.3</v>
      </c>
      <c r="M25" s="22">
        <v>1142.3</v>
      </c>
      <c r="O25" s="22">
        <f t="shared" si="1"/>
        <v>19039.799999999996</v>
      </c>
      <c r="Q25" s="36">
        <v>6094.3</v>
      </c>
      <c r="S25" s="36">
        <f t="shared" si="0"/>
        <v>-12945.499999999996</v>
      </c>
    </row>
    <row r="26" spans="1:19" x14ac:dyDescent="0.2">
      <c r="A26" s="17" t="s">
        <v>69</v>
      </c>
      <c r="B26" s="22">
        <v>420</v>
      </c>
      <c r="C26" s="22">
        <v>420</v>
      </c>
      <c r="D26" s="22">
        <v>30720</v>
      </c>
      <c r="E26" s="22">
        <v>7400</v>
      </c>
      <c r="F26" s="22">
        <v>5420</v>
      </c>
      <c r="G26" s="22">
        <v>3420</v>
      </c>
      <c r="H26" s="22">
        <v>420</v>
      </c>
      <c r="I26" s="22">
        <v>420</v>
      </c>
      <c r="J26" s="22">
        <v>420</v>
      </c>
      <c r="K26" s="22">
        <v>1700</v>
      </c>
      <c r="L26" s="22">
        <v>420</v>
      </c>
      <c r="M26" s="22">
        <v>420</v>
      </c>
      <c r="O26" s="22">
        <f>SUM(B26:M26)</f>
        <v>51600</v>
      </c>
      <c r="Q26" s="36">
        <v>16700</v>
      </c>
      <c r="S26" s="36">
        <f t="shared" si="0"/>
        <v>-34900</v>
      </c>
    </row>
    <row r="27" spans="1:19" x14ac:dyDescent="0.2">
      <c r="A27" s="17" t="s">
        <v>50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O27" s="22">
        <f>SUM(B27:M27)</f>
        <v>0</v>
      </c>
      <c r="Q27" s="36">
        <v>0</v>
      </c>
      <c r="S27" s="36">
        <f t="shared" si="0"/>
        <v>0</v>
      </c>
    </row>
    <row r="28" spans="1:19" x14ac:dyDescent="0.2">
      <c r="A28" s="17" t="s">
        <v>27</v>
      </c>
      <c r="B28" s="22">
        <v>1008</v>
      </c>
      <c r="C28" s="22">
        <v>1008</v>
      </c>
      <c r="D28" s="22">
        <v>1008</v>
      </c>
      <c r="E28" s="22">
        <v>3360</v>
      </c>
      <c r="F28" s="22">
        <v>1008</v>
      </c>
      <c r="G28" s="22">
        <v>1008</v>
      </c>
      <c r="H28" s="22">
        <v>1008</v>
      </c>
      <c r="I28" s="22">
        <v>1008</v>
      </c>
      <c r="J28" s="22">
        <v>1008</v>
      </c>
      <c r="K28" s="22">
        <v>3360</v>
      </c>
      <c r="L28" s="22">
        <v>1008</v>
      </c>
      <c r="M28" s="22">
        <v>1008</v>
      </c>
      <c r="O28" s="22">
        <f t="shared" si="1"/>
        <v>16800</v>
      </c>
      <c r="Q28" s="36">
        <v>7808</v>
      </c>
      <c r="S28" s="36">
        <f t="shared" si="0"/>
        <v>-8992</v>
      </c>
    </row>
    <row r="29" spans="1:19" x14ac:dyDescent="0.2">
      <c r="A29" s="17" t="s">
        <v>70</v>
      </c>
      <c r="B29" s="22">
        <v>820.3</v>
      </c>
      <c r="C29" s="22">
        <v>820.3</v>
      </c>
      <c r="D29" s="22">
        <v>820.3</v>
      </c>
      <c r="E29" s="37">
        <v>2734.3</v>
      </c>
      <c r="F29" s="38">
        <v>820.3</v>
      </c>
      <c r="G29" s="27">
        <v>820.3</v>
      </c>
      <c r="H29" s="22">
        <v>2020.3</v>
      </c>
      <c r="I29" s="22">
        <v>820.3</v>
      </c>
      <c r="J29" s="22">
        <v>820.3</v>
      </c>
      <c r="K29" s="22">
        <v>2734.3</v>
      </c>
      <c r="L29" s="22">
        <v>820.3</v>
      </c>
      <c r="M29" s="22">
        <v>820.3</v>
      </c>
      <c r="O29" s="22">
        <f t="shared" si="1"/>
        <v>14871.599999999999</v>
      </c>
      <c r="Q29" s="36">
        <v>13821.7</v>
      </c>
      <c r="S29" s="36">
        <f t="shared" si="0"/>
        <v>-1049.8999999999978</v>
      </c>
    </row>
    <row r="30" spans="1:19" x14ac:dyDescent="0.2">
      <c r="A30" s="17" t="s">
        <v>71</v>
      </c>
      <c r="B30" s="22">
        <v>22856.15</v>
      </c>
      <c r="C30" s="22">
        <v>22856.15</v>
      </c>
      <c r="D30" s="22">
        <v>22856.15</v>
      </c>
      <c r="E30" s="22">
        <v>22856.15</v>
      </c>
      <c r="F30" s="22">
        <v>22856.15</v>
      </c>
      <c r="G30" s="22">
        <v>22856.15</v>
      </c>
      <c r="H30" s="22">
        <v>22856.15</v>
      </c>
      <c r="I30" s="22">
        <v>22856.15</v>
      </c>
      <c r="J30" s="22">
        <v>22856.15</v>
      </c>
      <c r="K30" s="22">
        <v>22856.15</v>
      </c>
      <c r="L30" s="22">
        <v>22856.15</v>
      </c>
      <c r="M30" s="22">
        <v>22856.15</v>
      </c>
      <c r="O30" s="22">
        <f t="shared" si="1"/>
        <v>274273.8</v>
      </c>
      <c r="Q30" s="36">
        <v>316394.23999999999</v>
      </c>
      <c r="S30" s="36">
        <f t="shared" si="0"/>
        <v>42120.44</v>
      </c>
    </row>
    <row r="31" spans="1:19" x14ac:dyDescent="0.2">
      <c r="A31" s="17" t="s">
        <v>22</v>
      </c>
      <c r="B31" s="22">
        <v>72834.850000000006</v>
      </c>
      <c r="C31" s="22">
        <v>72834.850000000006</v>
      </c>
      <c r="D31" s="22">
        <v>72834.850000000006</v>
      </c>
      <c r="E31" s="22">
        <v>72834.850000000006</v>
      </c>
      <c r="F31" s="22">
        <v>72834.850000000006</v>
      </c>
      <c r="G31" s="22">
        <v>72834.850000000006</v>
      </c>
      <c r="H31" s="22">
        <v>72834.850000000006</v>
      </c>
      <c r="I31" s="22">
        <v>72834.850000000006</v>
      </c>
      <c r="J31" s="22">
        <v>72834.850000000006</v>
      </c>
      <c r="K31" s="22">
        <v>72834.850000000006</v>
      </c>
      <c r="L31" s="22">
        <v>72834.850000000006</v>
      </c>
      <c r="M31" s="22">
        <v>72834.850000000006</v>
      </c>
      <c r="O31" s="22">
        <f>SUM(B31:M31)</f>
        <v>874018.19999999984</v>
      </c>
      <c r="Q31" s="36">
        <v>658218.62</v>
      </c>
      <c r="S31" s="36">
        <f t="shared" si="0"/>
        <v>-215799.57999999984</v>
      </c>
    </row>
    <row r="32" spans="1:19" x14ac:dyDescent="0.2">
      <c r="A32" s="17" t="s">
        <v>30</v>
      </c>
      <c r="B32" s="22">
        <v>1431</v>
      </c>
      <c r="C32" s="22">
        <v>1431</v>
      </c>
      <c r="D32" s="22">
        <v>1431</v>
      </c>
      <c r="E32" s="22">
        <v>2786</v>
      </c>
      <c r="F32" s="22">
        <v>1431</v>
      </c>
      <c r="G32" s="22">
        <v>1431</v>
      </c>
      <c r="H32" s="22">
        <v>1431</v>
      </c>
      <c r="I32" s="22">
        <v>1431</v>
      </c>
      <c r="J32" s="22">
        <v>1431</v>
      </c>
      <c r="K32" s="22">
        <v>2786</v>
      </c>
      <c r="L32" s="22">
        <v>1431</v>
      </c>
      <c r="M32" s="22">
        <v>1431</v>
      </c>
      <c r="O32" s="22">
        <f>SUM(B32:M32)</f>
        <v>19882</v>
      </c>
      <c r="Q32" s="36">
        <v>28522</v>
      </c>
      <c r="S32" s="36">
        <f t="shared" si="0"/>
        <v>8640</v>
      </c>
    </row>
    <row r="33" spans="1:19" x14ac:dyDescent="0.2">
      <c r="A33" s="17" t="s">
        <v>51</v>
      </c>
      <c r="B33" s="22">
        <v>122</v>
      </c>
      <c r="C33" s="22">
        <v>122</v>
      </c>
      <c r="D33" s="22">
        <v>122</v>
      </c>
      <c r="E33" s="22">
        <v>406</v>
      </c>
      <c r="F33" s="22">
        <v>121.9</v>
      </c>
      <c r="G33" s="22">
        <v>121.9</v>
      </c>
      <c r="H33" s="22">
        <v>121.9</v>
      </c>
      <c r="I33" s="22">
        <v>121.9</v>
      </c>
      <c r="J33" s="22">
        <v>121.9</v>
      </c>
      <c r="K33" s="22">
        <v>406</v>
      </c>
      <c r="L33" s="22">
        <v>121.9</v>
      </c>
      <c r="M33" s="22">
        <v>121.9</v>
      </c>
      <c r="O33" s="22">
        <f t="shared" si="1"/>
        <v>2031.3000000000004</v>
      </c>
      <c r="Q33" s="36">
        <v>732</v>
      </c>
      <c r="S33" s="36">
        <f t="shared" si="0"/>
        <v>-1299.3000000000004</v>
      </c>
    </row>
    <row r="34" spans="1:19" x14ac:dyDescent="0.2">
      <c r="A34" s="17" t="s">
        <v>56</v>
      </c>
      <c r="B34" s="22">
        <v>460</v>
      </c>
      <c r="C34" s="22">
        <v>460</v>
      </c>
      <c r="D34" s="22">
        <v>460</v>
      </c>
      <c r="E34" s="22">
        <v>460</v>
      </c>
      <c r="F34" s="22">
        <v>460</v>
      </c>
      <c r="G34" s="22">
        <v>460</v>
      </c>
      <c r="H34" s="22">
        <v>460</v>
      </c>
      <c r="I34" s="22">
        <v>460</v>
      </c>
      <c r="J34" s="22">
        <v>460</v>
      </c>
      <c r="K34" s="22">
        <v>460</v>
      </c>
      <c r="L34" s="22">
        <v>460</v>
      </c>
      <c r="M34" s="22">
        <v>460</v>
      </c>
      <c r="O34" s="22">
        <f t="shared" si="1"/>
        <v>5520</v>
      </c>
      <c r="Q34" s="36">
        <v>0</v>
      </c>
      <c r="S34" s="36">
        <f t="shared" si="0"/>
        <v>-5520</v>
      </c>
    </row>
    <row r="35" spans="1:19" x14ac:dyDescent="0.2">
      <c r="A35" s="17" t="s">
        <v>54</v>
      </c>
      <c r="B35" s="22">
        <v>238</v>
      </c>
      <c r="C35" s="22">
        <v>238</v>
      </c>
      <c r="D35" s="22">
        <v>238</v>
      </c>
      <c r="E35" s="22">
        <v>238</v>
      </c>
      <c r="F35" s="22">
        <v>238</v>
      </c>
      <c r="G35" s="22">
        <v>238</v>
      </c>
      <c r="H35" s="22">
        <v>238</v>
      </c>
      <c r="I35" s="22">
        <v>238</v>
      </c>
      <c r="J35" s="22">
        <v>238</v>
      </c>
      <c r="K35" s="22">
        <v>238</v>
      </c>
      <c r="L35" s="22">
        <v>238</v>
      </c>
      <c r="M35" s="22">
        <v>238</v>
      </c>
      <c r="O35" s="22">
        <f t="shared" si="1"/>
        <v>2856</v>
      </c>
      <c r="Q35" s="36">
        <v>349.9</v>
      </c>
      <c r="S35" s="36">
        <f t="shared" si="0"/>
        <v>-2506.1</v>
      </c>
    </row>
    <row r="36" spans="1:19" x14ac:dyDescent="0.2">
      <c r="A36" s="17" t="s">
        <v>72</v>
      </c>
      <c r="B36" s="22">
        <v>250</v>
      </c>
      <c r="C36" s="22">
        <v>250</v>
      </c>
      <c r="D36" s="22">
        <v>250</v>
      </c>
      <c r="E36" s="22">
        <v>250</v>
      </c>
      <c r="F36" s="22">
        <v>250</v>
      </c>
      <c r="G36" s="22">
        <v>250</v>
      </c>
      <c r="H36" s="22">
        <v>250</v>
      </c>
      <c r="I36" s="22">
        <v>250</v>
      </c>
      <c r="J36" s="22">
        <v>250</v>
      </c>
      <c r="K36" s="22">
        <v>250</v>
      </c>
      <c r="L36" s="22">
        <v>250</v>
      </c>
      <c r="M36" s="22">
        <v>250</v>
      </c>
      <c r="O36" s="22">
        <f t="shared" si="1"/>
        <v>3000</v>
      </c>
      <c r="Q36" s="36">
        <v>548</v>
      </c>
      <c r="S36" s="36">
        <f t="shared" si="0"/>
        <v>-2452</v>
      </c>
    </row>
    <row r="37" spans="1:19" x14ac:dyDescent="0.2">
      <c r="A37" s="17" t="s">
        <v>73</v>
      </c>
      <c r="B37" s="22">
        <v>104.15</v>
      </c>
      <c r="C37" s="22">
        <v>104.15</v>
      </c>
      <c r="D37" s="22">
        <v>104.15</v>
      </c>
      <c r="E37" s="22">
        <v>104.15</v>
      </c>
      <c r="F37" s="22">
        <v>104.15</v>
      </c>
      <c r="G37" s="22">
        <v>104.15</v>
      </c>
      <c r="H37" s="22">
        <v>104.15</v>
      </c>
      <c r="I37" s="22">
        <v>104.15</v>
      </c>
      <c r="J37" s="22">
        <v>104.15</v>
      </c>
      <c r="K37" s="22">
        <v>104.15</v>
      </c>
      <c r="L37" s="22">
        <v>104.15</v>
      </c>
      <c r="M37" s="22">
        <v>104.15</v>
      </c>
      <c r="O37" s="22">
        <f t="shared" si="1"/>
        <v>1249.8000000000002</v>
      </c>
      <c r="Q37" s="36">
        <v>9491.14</v>
      </c>
      <c r="S37" s="36">
        <f t="shared" si="0"/>
        <v>8241.34</v>
      </c>
    </row>
    <row r="38" spans="1:19" x14ac:dyDescent="0.2">
      <c r="A38" s="17" t="s">
        <v>74</v>
      </c>
      <c r="B38" s="22">
        <v>135</v>
      </c>
      <c r="C38" s="22">
        <v>135</v>
      </c>
      <c r="D38" s="22">
        <v>135</v>
      </c>
      <c r="E38" s="22">
        <v>450</v>
      </c>
      <c r="F38" s="22">
        <v>135</v>
      </c>
      <c r="G38" s="22">
        <v>135</v>
      </c>
      <c r="H38" s="22">
        <v>135</v>
      </c>
      <c r="I38" s="22">
        <v>135</v>
      </c>
      <c r="J38" s="22">
        <v>135</v>
      </c>
      <c r="K38" s="22">
        <v>450</v>
      </c>
      <c r="L38" s="22">
        <v>135</v>
      </c>
      <c r="M38" s="22">
        <v>135</v>
      </c>
      <c r="O38" s="22">
        <f t="shared" si="1"/>
        <v>2250</v>
      </c>
      <c r="Q38" s="36">
        <v>872</v>
      </c>
      <c r="S38" s="36">
        <f t="shared" si="0"/>
        <v>-1378</v>
      </c>
    </row>
    <row r="39" spans="1:19" x14ac:dyDescent="0.2">
      <c r="A39" s="17" t="s">
        <v>32</v>
      </c>
      <c r="B39" s="22">
        <v>10017.299999999999</v>
      </c>
      <c r="C39" s="22">
        <v>10017.299999999999</v>
      </c>
      <c r="D39" s="22">
        <v>10017.299999999999</v>
      </c>
      <c r="E39" s="22">
        <v>33391.300000000003</v>
      </c>
      <c r="F39" s="22">
        <v>10017.299999999999</v>
      </c>
      <c r="G39" s="22">
        <v>10017.299999999999</v>
      </c>
      <c r="H39" s="22">
        <v>10017.299999999999</v>
      </c>
      <c r="I39" s="22">
        <v>10017.299999999999</v>
      </c>
      <c r="J39" s="22">
        <v>10017.299999999999</v>
      </c>
      <c r="K39" s="22">
        <v>33391.300000000003</v>
      </c>
      <c r="L39" s="22">
        <v>10017.299999999999</v>
      </c>
      <c r="M39" s="22">
        <v>10017.299999999999</v>
      </c>
      <c r="O39" s="22">
        <f t="shared" si="1"/>
        <v>166955.59999999998</v>
      </c>
      <c r="Q39" s="36">
        <v>211800.72</v>
      </c>
      <c r="S39" s="36">
        <f t="shared" si="0"/>
        <v>44845.120000000024</v>
      </c>
    </row>
    <row r="40" spans="1:19" x14ac:dyDescent="0.2">
      <c r="A40" s="17" t="s">
        <v>52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O40" s="22">
        <f t="shared" si="1"/>
        <v>0</v>
      </c>
      <c r="Q40" s="36">
        <v>0</v>
      </c>
      <c r="S40" s="36">
        <f t="shared" si="0"/>
        <v>0</v>
      </c>
    </row>
    <row r="41" spans="1:19" x14ac:dyDescent="0.2">
      <c r="A41" s="17" t="s">
        <v>75</v>
      </c>
      <c r="B41" s="22">
        <v>10285.75</v>
      </c>
      <c r="C41" s="22">
        <v>10285.75</v>
      </c>
      <c r="D41" s="22">
        <v>10285.75</v>
      </c>
      <c r="E41" s="22">
        <v>34285.75</v>
      </c>
      <c r="F41" s="22">
        <v>10285.75</v>
      </c>
      <c r="G41" s="22">
        <v>10285.75</v>
      </c>
      <c r="H41" s="22">
        <v>10285.75</v>
      </c>
      <c r="I41" s="22">
        <v>10285.75</v>
      </c>
      <c r="J41" s="22">
        <v>10285.75</v>
      </c>
      <c r="K41" s="22">
        <v>34285.75</v>
      </c>
      <c r="L41" s="22">
        <v>10285.75</v>
      </c>
      <c r="M41" s="22">
        <v>10285.75</v>
      </c>
      <c r="O41" s="22">
        <f t="shared" si="1"/>
        <v>171429</v>
      </c>
      <c r="Q41" s="36">
        <v>12664</v>
      </c>
      <c r="S41" s="36">
        <f t="shared" si="0"/>
        <v>-158765</v>
      </c>
    </row>
    <row r="42" spans="1:19" x14ac:dyDescent="0.2">
      <c r="A42" s="17"/>
      <c r="C42" s="24"/>
    </row>
    <row r="43" spans="1:19" x14ac:dyDescent="0.2">
      <c r="A43" s="18" t="s">
        <v>76</v>
      </c>
      <c r="B43" s="39">
        <f>SUM(B12:B41)</f>
        <v>127683.8</v>
      </c>
      <c r="C43" s="39">
        <f t="shared" ref="C43:M43" si="2">SUM(C12:C41)</f>
        <v>127683.8</v>
      </c>
      <c r="D43" s="39">
        <f t="shared" si="2"/>
        <v>157983.79999999999</v>
      </c>
      <c r="E43" s="39">
        <f t="shared" si="2"/>
        <v>203896.3</v>
      </c>
      <c r="F43" s="39">
        <f t="shared" si="2"/>
        <v>132683.79999999999</v>
      </c>
      <c r="G43" s="39">
        <f t="shared" si="2"/>
        <v>130683.8</v>
      </c>
      <c r="H43" s="39">
        <f t="shared" si="2"/>
        <v>128883.8</v>
      </c>
      <c r="I43" s="39">
        <f t="shared" si="2"/>
        <v>127683.8</v>
      </c>
      <c r="J43" s="39">
        <f t="shared" si="2"/>
        <v>127683.8</v>
      </c>
      <c r="K43" s="39">
        <f t="shared" si="2"/>
        <v>198196.3</v>
      </c>
      <c r="L43" s="39">
        <f t="shared" si="2"/>
        <v>127683.8</v>
      </c>
      <c r="M43" s="39">
        <f t="shared" si="2"/>
        <v>127683.8</v>
      </c>
      <c r="O43" s="39">
        <f>SUM(O12:O41)</f>
        <v>1718430.6</v>
      </c>
      <c r="Q43" s="39">
        <f>SUM(Q12:Q41)</f>
        <v>1311630.6199999996</v>
      </c>
      <c r="S43" s="39">
        <f>Q43-O43</f>
        <v>-406799.98000000045</v>
      </c>
    </row>
    <row r="44" spans="1:19" x14ac:dyDescent="0.2">
      <c r="A44" s="18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O44" s="36"/>
      <c r="Q44" s="36"/>
      <c r="S44" s="36"/>
    </row>
    <row r="45" spans="1:19" x14ac:dyDescent="0.2">
      <c r="A45" s="1" t="s">
        <v>59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O45" s="36"/>
      <c r="Q45" s="36"/>
      <c r="S45" s="36"/>
    </row>
    <row r="46" spans="1:19" x14ac:dyDescent="0.2">
      <c r="A46" s="17" t="s">
        <v>24</v>
      </c>
      <c r="B46" s="22">
        <v>30</v>
      </c>
      <c r="C46" s="22">
        <v>30</v>
      </c>
      <c r="D46" s="22">
        <v>30</v>
      </c>
      <c r="E46" s="22">
        <v>100</v>
      </c>
      <c r="F46" s="38">
        <v>48130</v>
      </c>
      <c r="G46" s="27">
        <v>48130</v>
      </c>
      <c r="H46" s="22">
        <v>48130</v>
      </c>
      <c r="I46" s="22">
        <v>48130</v>
      </c>
      <c r="J46" s="22">
        <v>48130</v>
      </c>
      <c r="K46" s="22">
        <v>200</v>
      </c>
      <c r="L46" s="22">
        <v>30</v>
      </c>
      <c r="M46" s="22">
        <v>30</v>
      </c>
      <c r="O46" s="22">
        <f>SUM(B46:M46)</f>
        <v>241100</v>
      </c>
      <c r="Q46" s="36">
        <v>158832</v>
      </c>
      <c r="S46" s="36">
        <f>Q46-O46</f>
        <v>-82268</v>
      </c>
    </row>
    <row r="47" spans="1:19" x14ac:dyDescent="0.2">
      <c r="A47" s="17" t="s">
        <v>57</v>
      </c>
      <c r="B47" s="22">
        <v>55000</v>
      </c>
      <c r="C47" s="22">
        <v>55000</v>
      </c>
      <c r="D47" s="22">
        <v>55000</v>
      </c>
      <c r="E47" s="22">
        <v>55000</v>
      </c>
      <c r="F47" s="22">
        <v>55000</v>
      </c>
      <c r="G47" s="22">
        <v>55000</v>
      </c>
      <c r="H47" s="22">
        <v>55000</v>
      </c>
      <c r="I47" s="22">
        <v>55000</v>
      </c>
      <c r="J47" s="22">
        <v>55000</v>
      </c>
      <c r="K47" s="22">
        <v>55000</v>
      </c>
      <c r="L47" s="22">
        <v>55000</v>
      </c>
      <c r="M47" s="22">
        <v>55000</v>
      </c>
      <c r="O47" s="22">
        <f>SUM(B47:M47)</f>
        <v>660000</v>
      </c>
      <c r="Q47" s="36">
        <v>301160.94</v>
      </c>
      <c r="S47" s="36">
        <f>Q47-O47</f>
        <v>-358839.06</v>
      </c>
    </row>
    <row r="48" spans="1:19" x14ac:dyDescent="0.2">
      <c r="A48" s="18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O48" s="36"/>
      <c r="Q48" s="36"/>
      <c r="S48" s="36"/>
    </row>
    <row r="49" spans="1:19" ht="13.5" thickBot="1" x14ac:dyDescent="0.25">
      <c r="A49" s="18" t="s">
        <v>60</v>
      </c>
      <c r="B49" s="40">
        <f>SUM(B46:B47)</f>
        <v>55030</v>
      </c>
      <c r="C49" s="40">
        <f t="shared" ref="C49:O49" si="3">SUM(C46:C47)</f>
        <v>55030</v>
      </c>
      <c r="D49" s="40">
        <f t="shared" si="3"/>
        <v>55030</v>
      </c>
      <c r="E49" s="40">
        <f t="shared" si="3"/>
        <v>55100</v>
      </c>
      <c r="F49" s="40">
        <f t="shared" si="3"/>
        <v>103130</v>
      </c>
      <c r="G49" s="40">
        <f t="shared" si="3"/>
        <v>103130</v>
      </c>
      <c r="H49" s="40">
        <f t="shared" si="3"/>
        <v>103130</v>
      </c>
      <c r="I49" s="40">
        <f t="shared" si="3"/>
        <v>103130</v>
      </c>
      <c r="J49" s="40">
        <f t="shared" si="3"/>
        <v>103130</v>
      </c>
      <c r="K49" s="40">
        <f t="shared" si="3"/>
        <v>55200</v>
      </c>
      <c r="L49" s="40">
        <f t="shared" si="3"/>
        <v>55030</v>
      </c>
      <c r="M49" s="40">
        <f t="shared" si="3"/>
        <v>55030</v>
      </c>
      <c r="O49" s="40">
        <f t="shared" si="3"/>
        <v>901100</v>
      </c>
      <c r="Q49" s="40">
        <f>SUM(Q46:Q47)</f>
        <v>459992.94</v>
      </c>
      <c r="S49" s="40">
        <f>Q49-O49</f>
        <v>-441107.06</v>
      </c>
    </row>
    <row r="50" spans="1:19" x14ac:dyDescent="0.2">
      <c r="A50" s="18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O50" s="36"/>
      <c r="Q50" s="36"/>
      <c r="S50" s="36"/>
    </row>
    <row r="51" spans="1:19" ht="13.5" thickBot="1" x14ac:dyDescent="0.25">
      <c r="A51" s="1" t="s">
        <v>8</v>
      </c>
      <c r="B51" s="41">
        <f>B43+B49</f>
        <v>182713.8</v>
      </c>
      <c r="C51" s="41">
        <f t="shared" ref="C51:O51" si="4">C43+C49</f>
        <v>182713.8</v>
      </c>
      <c r="D51" s="41">
        <f t="shared" si="4"/>
        <v>213013.8</v>
      </c>
      <c r="E51" s="41">
        <f t="shared" si="4"/>
        <v>258996.3</v>
      </c>
      <c r="F51" s="41">
        <f t="shared" si="4"/>
        <v>235813.8</v>
      </c>
      <c r="G51" s="41">
        <f t="shared" si="4"/>
        <v>233813.8</v>
      </c>
      <c r="H51" s="41">
        <f t="shared" si="4"/>
        <v>232013.8</v>
      </c>
      <c r="I51" s="41">
        <f t="shared" si="4"/>
        <v>230813.8</v>
      </c>
      <c r="J51" s="41">
        <f t="shared" si="4"/>
        <v>230813.8</v>
      </c>
      <c r="K51" s="41">
        <f t="shared" si="4"/>
        <v>253396.3</v>
      </c>
      <c r="L51" s="41">
        <f t="shared" si="4"/>
        <v>182713.8</v>
      </c>
      <c r="M51" s="41">
        <f t="shared" si="4"/>
        <v>182713.8</v>
      </c>
      <c r="O51" s="41">
        <f t="shared" si="4"/>
        <v>2619530.6</v>
      </c>
      <c r="Q51" s="41">
        <f>Q43+Q49</f>
        <v>1771623.5599999996</v>
      </c>
      <c r="S51" s="41">
        <f>Q51-O51</f>
        <v>-847907.0400000005</v>
      </c>
    </row>
    <row r="52" spans="1:19" ht="13.5" thickTop="1" x14ac:dyDescent="0.2">
      <c r="A52" s="18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O52" s="36"/>
    </row>
    <row r="53" spans="1:19" x14ac:dyDescent="0.2">
      <c r="A53" s="1" t="s">
        <v>7</v>
      </c>
    </row>
    <row r="54" spans="1:19" x14ac:dyDescent="0.2">
      <c r="A54" s="3" t="s">
        <v>0</v>
      </c>
      <c r="B54" s="22">
        <f>250000/12</f>
        <v>20833.333333333332</v>
      </c>
      <c r="C54" s="22">
        <f>250000/12</f>
        <v>20833.333333333332</v>
      </c>
      <c r="D54" s="22">
        <f>250000/12</f>
        <v>20833.333333333332</v>
      </c>
      <c r="E54" s="22">
        <f t="shared" ref="E54:M54" si="5">250000/12</f>
        <v>20833.333333333332</v>
      </c>
      <c r="F54" s="22">
        <f t="shared" si="5"/>
        <v>20833.333333333332</v>
      </c>
      <c r="G54" s="22">
        <f t="shared" si="5"/>
        <v>20833.333333333332</v>
      </c>
      <c r="H54" s="22">
        <f t="shared" si="5"/>
        <v>20833.333333333332</v>
      </c>
      <c r="I54" s="22">
        <f t="shared" si="5"/>
        <v>20833.333333333332</v>
      </c>
      <c r="J54" s="22">
        <f t="shared" si="5"/>
        <v>20833.333333333332</v>
      </c>
      <c r="K54" s="22">
        <f t="shared" si="5"/>
        <v>20833.333333333332</v>
      </c>
      <c r="L54" s="22">
        <f t="shared" si="5"/>
        <v>20833.333333333332</v>
      </c>
      <c r="M54" s="22">
        <f t="shared" si="5"/>
        <v>20833.333333333332</v>
      </c>
      <c r="O54" s="22">
        <f>SUM(B54:M54)</f>
        <v>250000.00000000003</v>
      </c>
      <c r="Q54" s="36">
        <v>248110.78799999997</v>
      </c>
      <c r="S54" s="36">
        <f t="shared" ref="S54:S59" si="6">Q54-O54</f>
        <v>-1889.2120000000577</v>
      </c>
    </row>
    <row r="55" spans="1:19" x14ac:dyDescent="0.2">
      <c r="A55" s="3" t="s">
        <v>2</v>
      </c>
      <c r="B55" s="22">
        <f>84460/12</f>
        <v>7038.333333333333</v>
      </c>
      <c r="C55" s="22">
        <f>84460/12</f>
        <v>7038.333333333333</v>
      </c>
      <c r="D55" s="22">
        <f t="shared" ref="D55:M55" si="7">84460/12</f>
        <v>7038.333333333333</v>
      </c>
      <c r="E55" s="22">
        <f t="shared" si="7"/>
        <v>7038.333333333333</v>
      </c>
      <c r="F55" s="22">
        <f t="shared" si="7"/>
        <v>7038.333333333333</v>
      </c>
      <c r="G55" s="22">
        <f t="shared" si="7"/>
        <v>7038.333333333333</v>
      </c>
      <c r="H55" s="22">
        <f t="shared" si="7"/>
        <v>7038.333333333333</v>
      </c>
      <c r="I55" s="22">
        <f t="shared" si="7"/>
        <v>7038.333333333333</v>
      </c>
      <c r="J55" s="22">
        <f t="shared" si="7"/>
        <v>7038.333333333333</v>
      </c>
      <c r="K55" s="22">
        <f t="shared" si="7"/>
        <v>7038.333333333333</v>
      </c>
      <c r="L55" s="22">
        <f t="shared" si="7"/>
        <v>7038.333333333333</v>
      </c>
      <c r="M55" s="22">
        <f t="shared" si="7"/>
        <v>7038.333333333333</v>
      </c>
      <c r="O55" s="22">
        <f>SUM(B55:M55)</f>
        <v>84460</v>
      </c>
      <c r="Q55" s="36">
        <v>42230</v>
      </c>
      <c r="S55" s="36">
        <f t="shared" si="6"/>
        <v>-42230</v>
      </c>
    </row>
    <row r="56" spans="1:19" x14ac:dyDescent="0.2">
      <c r="A56" s="3" t="s">
        <v>77</v>
      </c>
      <c r="B56" s="22">
        <v>0</v>
      </c>
      <c r="C56" s="22">
        <v>0</v>
      </c>
      <c r="D56" s="22">
        <v>0</v>
      </c>
      <c r="E56" s="22">
        <v>0</v>
      </c>
      <c r="F56" s="38">
        <v>0</v>
      </c>
      <c r="G56" s="22">
        <v>0</v>
      </c>
      <c r="H56" s="22">
        <v>0</v>
      </c>
      <c r="O56" s="22">
        <f>SUM(B56:M56)</f>
        <v>0</v>
      </c>
      <c r="Q56" s="36">
        <v>0</v>
      </c>
      <c r="S56" s="36">
        <f t="shared" si="6"/>
        <v>0</v>
      </c>
    </row>
    <row r="57" spans="1:19" x14ac:dyDescent="0.2">
      <c r="A57" s="3" t="s">
        <v>4</v>
      </c>
      <c r="B57" s="22">
        <v>5000</v>
      </c>
      <c r="C57" s="22">
        <v>5000</v>
      </c>
      <c r="D57" s="22">
        <v>5000</v>
      </c>
      <c r="E57" s="22">
        <v>5000</v>
      </c>
      <c r="F57" s="22">
        <v>5000</v>
      </c>
      <c r="G57" s="22">
        <v>5000</v>
      </c>
      <c r="H57" s="22">
        <v>5000</v>
      </c>
      <c r="I57" s="22">
        <v>5000</v>
      </c>
      <c r="J57" s="22">
        <v>5000</v>
      </c>
      <c r="K57" s="22">
        <v>5000</v>
      </c>
      <c r="L57" s="22">
        <v>5000</v>
      </c>
      <c r="M57" s="22">
        <v>5000</v>
      </c>
      <c r="O57" s="22">
        <f>SUM(B57:M57)</f>
        <v>60000</v>
      </c>
      <c r="Q57" s="36">
        <v>0</v>
      </c>
      <c r="S57" s="36">
        <f t="shared" si="6"/>
        <v>-60000</v>
      </c>
    </row>
    <row r="58" spans="1:19" x14ac:dyDescent="0.2">
      <c r="A58" s="3"/>
      <c r="O58" s="22">
        <f>SUM(B58:M58)</f>
        <v>0</v>
      </c>
      <c r="Q58" s="36">
        <v>0</v>
      </c>
      <c r="S58" s="36">
        <f t="shared" si="6"/>
        <v>0</v>
      </c>
    </row>
    <row r="59" spans="1:19" ht="13.5" thickBot="1" x14ac:dyDescent="0.25">
      <c r="A59" s="4" t="s">
        <v>10</v>
      </c>
      <c r="B59" s="40">
        <f t="shared" ref="B59:M59" si="8">SUM(B53:B58)</f>
        <v>32871.666666666664</v>
      </c>
      <c r="C59" s="40">
        <f t="shared" si="8"/>
        <v>32871.666666666664</v>
      </c>
      <c r="D59" s="40">
        <f t="shared" si="8"/>
        <v>32871.666666666664</v>
      </c>
      <c r="E59" s="40">
        <f t="shared" si="8"/>
        <v>32871.666666666664</v>
      </c>
      <c r="F59" s="40">
        <f t="shared" si="8"/>
        <v>32871.666666666664</v>
      </c>
      <c r="G59" s="40">
        <f t="shared" si="8"/>
        <v>32871.666666666664</v>
      </c>
      <c r="H59" s="40">
        <f t="shared" si="8"/>
        <v>32871.666666666664</v>
      </c>
      <c r="I59" s="40">
        <f t="shared" si="8"/>
        <v>32871.666666666664</v>
      </c>
      <c r="J59" s="40">
        <f t="shared" si="8"/>
        <v>32871.666666666664</v>
      </c>
      <c r="K59" s="40">
        <f t="shared" si="8"/>
        <v>32871.666666666664</v>
      </c>
      <c r="L59" s="40">
        <f t="shared" si="8"/>
        <v>32871.666666666664</v>
      </c>
      <c r="M59" s="40">
        <f t="shared" si="8"/>
        <v>32871.666666666664</v>
      </c>
      <c r="O59" s="40">
        <f>SUM(O53:O58)</f>
        <v>394460</v>
      </c>
      <c r="Q59" s="40">
        <f>SUM(Q53:Q58)</f>
        <v>290340.78799999994</v>
      </c>
      <c r="S59" s="40">
        <f t="shared" si="6"/>
        <v>-104119.21200000006</v>
      </c>
    </row>
    <row r="60" spans="1:19" x14ac:dyDescent="0.2">
      <c r="A60" s="3"/>
    </row>
    <row r="61" spans="1:19" x14ac:dyDescent="0.2">
      <c r="A61" s="1" t="s">
        <v>62</v>
      </c>
    </row>
    <row r="62" spans="1:19" x14ac:dyDescent="0.2">
      <c r="A62" s="3" t="s">
        <v>1</v>
      </c>
      <c r="B62" s="22">
        <f>92000/5</f>
        <v>18400</v>
      </c>
      <c r="C62" s="22">
        <f t="shared" ref="C62:M62" si="9">92000/5</f>
        <v>18400</v>
      </c>
      <c r="D62" s="22">
        <f t="shared" si="9"/>
        <v>18400</v>
      </c>
      <c r="E62" s="22">
        <f t="shared" si="9"/>
        <v>18400</v>
      </c>
      <c r="F62" s="22">
        <f t="shared" si="9"/>
        <v>18400</v>
      </c>
      <c r="G62" s="22">
        <f t="shared" si="9"/>
        <v>18400</v>
      </c>
      <c r="H62" s="22">
        <f t="shared" si="9"/>
        <v>18400</v>
      </c>
      <c r="I62" s="22">
        <f t="shared" si="9"/>
        <v>18400</v>
      </c>
      <c r="J62" s="22">
        <f t="shared" si="9"/>
        <v>18400</v>
      </c>
      <c r="K62" s="22">
        <f t="shared" si="9"/>
        <v>18400</v>
      </c>
      <c r="L62" s="22">
        <f t="shared" si="9"/>
        <v>18400</v>
      </c>
      <c r="M62" s="22">
        <f t="shared" si="9"/>
        <v>18400</v>
      </c>
      <c r="O62" s="22">
        <f>SUM(B62:M62)</f>
        <v>220800</v>
      </c>
      <c r="Q62" s="36">
        <v>184250.33333333334</v>
      </c>
      <c r="S62" s="36">
        <f>Q62-O62</f>
        <v>-36549.666666666657</v>
      </c>
    </row>
    <row r="63" spans="1:19" x14ac:dyDescent="0.2">
      <c r="A63" s="3" t="s">
        <v>9</v>
      </c>
      <c r="B63" s="22">
        <v>0</v>
      </c>
      <c r="C63" s="22">
        <v>0</v>
      </c>
      <c r="D63" s="22">
        <v>0</v>
      </c>
      <c r="E63" s="22">
        <v>0</v>
      </c>
      <c r="F63" s="22">
        <v>100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O63" s="22">
        <f>SUM(B63:M63)</f>
        <v>100</v>
      </c>
      <c r="Q63" s="36">
        <v>100</v>
      </c>
      <c r="S63" s="36">
        <f>Q63-O63</f>
        <v>0</v>
      </c>
    </row>
    <row r="64" spans="1:19" x14ac:dyDescent="0.2">
      <c r="A64" s="3"/>
      <c r="O64" s="22">
        <f>SUM(B64:M64)</f>
        <v>0</v>
      </c>
      <c r="Q64" s="36">
        <v>0</v>
      </c>
      <c r="S64" s="36">
        <f>Q64-O64</f>
        <v>0</v>
      </c>
    </row>
    <row r="65" spans="1:19" ht="13.5" thickBot="1" x14ac:dyDescent="0.25">
      <c r="A65" s="4" t="s">
        <v>63</v>
      </c>
      <c r="B65" s="40">
        <f t="shared" ref="B65:M65" si="10">SUM(B61:B64)</f>
        <v>18400</v>
      </c>
      <c r="C65" s="40">
        <f t="shared" si="10"/>
        <v>18400</v>
      </c>
      <c r="D65" s="40">
        <f t="shared" si="10"/>
        <v>18400</v>
      </c>
      <c r="E65" s="40">
        <f t="shared" si="10"/>
        <v>18400</v>
      </c>
      <c r="F65" s="40">
        <f t="shared" si="10"/>
        <v>18500</v>
      </c>
      <c r="G65" s="40">
        <f t="shared" si="10"/>
        <v>18400</v>
      </c>
      <c r="H65" s="40">
        <f t="shared" si="10"/>
        <v>18400</v>
      </c>
      <c r="I65" s="40">
        <f t="shared" si="10"/>
        <v>18400</v>
      </c>
      <c r="J65" s="40">
        <f t="shared" si="10"/>
        <v>18400</v>
      </c>
      <c r="K65" s="40">
        <f t="shared" si="10"/>
        <v>18400</v>
      </c>
      <c r="L65" s="40">
        <f t="shared" si="10"/>
        <v>18400</v>
      </c>
      <c r="M65" s="40">
        <f t="shared" si="10"/>
        <v>18400</v>
      </c>
      <c r="O65" s="40">
        <f>SUM(O61:O64)</f>
        <v>220900</v>
      </c>
      <c r="Q65" s="40">
        <f>SUM(Q61:Q64)</f>
        <v>184350.33333333334</v>
      </c>
      <c r="S65" s="40">
        <f>Q65-O65</f>
        <v>-36549.666666666657</v>
      </c>
    </row>
    <row r="67" spans="1:19" ht="13.5" thickBot="1" x14ac:dyDescent="0.25">
      <c r="A67" s="1" t="s">
        <v>78</v>
      </c>
      <c r="B67" s="41">
        <f>B9+B51+B59+B65</f>
        <v>233985.46666666665</v>
      </c>
      <c r="C67" s="41">
        <f t="shared" ref="C67:Q67" si="11">C9+C51+C59+C65</f>
        <v>233985.46666666665</v>
      </c>
      <c r="D67" s="41">
        <f t="shared" si="11"/>
        <v>264285.46666666667</v>
      </c>
      <c r="E67" s="41">
        <f t="shared" si="11"/>
        <v>310267.96666666667</v>
      </c>
      <c r="F67" s="41">
        <f t="shared" si="11"/>
        <v>287185.46666666667</v>
      </c>
      <c r="G67" s="41">
        <f t="shared" si="11"/>
        <v>285085.46666666667</v>
      </c>
      <c r="H67" s="41">
        <f t="shared" si="11"/>
        <v>283285.46666666667</v>
      </c>
      <c r="I67" s="41">
        <f t="shared" si="11"/>
        <v>282085.46666666667</v>
      </c>
      <c r="J67" s="41">
        <f t="shared" si="11"/>
        <v>282085.46666666667</v>
      </c>
      <c r="K67" s="41">
        <f t="shared" si="11"/>
        <v>304667.96666666667</v>
      </c>
      <c r="L67" s="41">
        <f t="shared" si="11"/>
        <v>233985.46666666665</v>
      </c>
      <c r="M67" s="41">
        <f t="shared" si="11"/>
        <v>233985.46666666665</v>
      </c>
      <c r="N67" s="41"/>
      <c r="O67" s="41">
        <f t="shared" si="11"/>
        <v>3234890.6</v>
      </c>
      <c r="Q67" s="41">
        <f t="shared" si="11"/>
        <v>3329701.0213333326</v>
      </c>
      <c r="S67" s="41">
        <f>Q67-O67</f>
        <v>94810.421333332546</v>
      </c>
    </row>
    <row r="68" spans="1:19" ht="13.5" thickTop="1" x14ac:dyDescent="0.2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Gleason 2000 Exp</vt:lpstr>
      <vt:lpstr>Gleason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2000-10-06T21:26:51Z</cp:lastPrinted>
  <dcterms:created xsi:type="dcterms:W3CDTF">1999-11-24T14:17:32Z</dcterms:created>
  <dcterms:modified xsi:type="dcterms:W3CDTF">2023-09-13T21:27:53Z</dcterms:modified>
</cp:coreProperties>
</file>